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charts/chart5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60" windowWidth="8355" windowHeight="4860" tabRatio="598" firstSheet="1" activeTab="1"/>
  </bookViews>
  <sheets>
    <sheet name="SUMMARY" sheetId="88" state="hidden" r:id="rId1"/>
    <sheet name="Resid" sheetId="42" r:id="rId2"/>
    <sheet name="CSMUR" sheetId="82" r:id="rId3"/>
    <sheet name="GS&lt;50" sheetId="91" r:id="rId4"/>
    <sheet name="GS 50-1000" sheetId="44" r:id="rId5"/>
    <sheet name="GS 1-5" sheetId="45" r:id="rId6"/>
    <sheet name="LU" sheetId="46" r:id="rId7"/>
    <sheet name="Street Light" sheetId="47" r:id="rId8"/>
    <sheet name="Scttred Load" sheetId="49" r:id="rId9"/>
    <sheet name="TO Pop" sheetId="70" state="hidden" r:id="rId10"/>
    <sheet name="TO Unempl" sheetId="77" state="hidden" r:id="rId11"/>
    <sheet name="TO Uneml Rate" sheetId="78" state="hidden" r:id="rId12"/>
    <sheet name="GDP" sheetId="80" state="hidden" r:id="rId13"/>
    <sheet name="Mar'11 vs 2011EDR" sheetId="75" state="hidden" r:id="rId14"/>
    <sheet name="DW stats" sheetId="81" state="hidden" r:id="rId15"/>
  </sheets>
  <externalReferences>
    <externalReference r:id="rId16"/>
  </externalReferences>
  <definedNames>
    <definedName name="_xlnm.Print_Area" localSheetId="5">'GS 1-5'!$A$84:$A$102</definedName>
    <definedName name="_xlnm.Print_Area" localSheetId="4">'GS 50-1000'!#REF!</definedName>
    <definedName name="_xlnm.Print_Area" localSheetId="6">LU!#REF!</definedName>
    <definedName name="_xlnm.Print_Area" localSheetId="1">Resid!$A$83:$E$100</definedName>
    <definedName name="_xlnm.Print_Area" localSheetId="8">'Scttred Load'!$A$89:$E$95</definedName>
    <definedName name="_xlnm.Print_Area" localSheetId="7">'Street Light'!#REF!</definedName>
  </definedNames>
  <calcPr calcId="125725"/>
</workbook>
</file>

<file path=xl/calcChain.xml><?xml version="1.0" encoding="utf-8"?>
<calcChain xmlns="http://schemas.openxmlformats.org/spreadsheetml/2006/main">
  <c r="G13" i="47"/>
  <c r="H13"/>
  <c r="K78"/>
  <c r="L71"/>
  <c r="D89" i="49"/>
  <c r="C6"/>
  <c r="F15" i="47"/>
  <c r="K7" i="42"/>
  <c r="I6"/>
  <c r="D10" i="82"/>
  <c r="I89"/>
  <c r="I90"/>
  <c r="I91"/>
  <c r="I92"/>
  <c r="I93"/>
  <c r="I94"/>
  <c r="C9" i="49"/>
  <c r="E1"/>
  <c r="I88"/>
  <c r="P82" i="46"/>
  <c r="O82"/>
  <c r="N82"/>
  <c r="K82"/>
  <c r="P81"/>
  <c r="O81"/>
  <c r="N81"/>
  <c r="K81"/>
  <c r="P80"/>
  <c r="O80"/>
  <c r="N80"/>
  <c r="K80"/>
  <c r="P79"/>
  <c r="O79"/>
  <c r="N79"/>
  <c r="K79"/>
  <c r="P78"/>
  <c r="O78"/>
  <c r="N78"/>
  <c r="K78"/>
  <c r="P77"/>
  <c r="O77"/>
  <c r="N77"/>
  <c r="K77"/>
  <c r="N77" i="45" l="1"/>
  <c r="N78"/>
  <c r="N79"/>
  <c r="N80"/>
  <c r="N81"/>
  <c r="N82"/>
  <c r="K82"/>
  <c r="K81"/>
  <c r="K80"/>
  <c r="K79"/>
  <c r="K78"/>
  <c r="K77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75" i="44" l="1"/>
  <c r="P77"/>
  <c r="P78"/>
  <c r="P79"/>
  <c r="P80"/>
  <c r="P81"/>
  <c r="P82"/>
  <c r="K82"/>
  <c r="K81"/>
  <c r="K80"/>
  <c r="K79"/>
  <c r="K78"/>
  <c r="K77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5"/>
  <c r="I4"/>
  <c r="N82" i="91"/>
  <c r="M82"/>
  <c r="L82"/>
  <c r="K82"/>
  <c r="N81"/>
  <c r="M81"/>
  <c r="L81"/>
  <c r="K81"/>
  <c r="N80"/>
  <c r="M80"/>
  <c r="L80"/>
  <c r="K80"/>
  <c r="N79"/>
  <c r="M79"/>
  <c r="L79"/>
  <c r="K79"/>
  <c r="N78"/>
  <c r="M78"/>
  <c r="L78"/>
  <c r="K78"/>
  <c r="N77"/>
  <c r="M77"/>
  <c r="L77"/>
  <c r="K77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K37" s="1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6"/>
  <c r="I5"/>
  <c r="K5" s="1"/>
  <c r="I4"/>
  <c r="J77" i="42"/>
  <c r="J78"/>
  <c r="J79"/>
  <c r="J80"/>
  <c r="J81"/>
  <c r="J82"/>
  <c r="G6"/>
  <c r="G4"/>
  <c r="G10"/>
  <c r="C10" i="49" l="1"/>
  <c r="I15" i="47" l="1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D14"/>
  <c r="D9"/>
  <c r="I3" l="1"/>
  <c r="I4"/>
  <c r="I5"/>
  <c r="I6"/>
  <c r="I7"/>
  <c r="I8"/>
  <c r="I9"/>
  <c r="I10"/>
  <c r="I11"/>
  <c r="I12"/>
  <c r="I13"/>
  <c r="I14"/>
  <c r="D6" l="1"/>
  <c r="F117" i="75" l="1"/>
  <c r="F118"/>
  <c r="F115"/>
  <c r="F116"/>
  <c r="F119"/>
  <c r="I15" i="82" l="1"/>
  <c r="C12" i="49" l="1"/>
  <c r="G5" i="42" l="1"/>
  <c r="G9"/>
  <c r="G13"/>
  <c r="G17"/>
  <c r="G21"/>
  <c r="G25"/>
  <c r="G29"/>
  <c r="G33"/>
  <c r="G37"/>
  <c r="G41"/>
  <c r="G45"/>
  <c r="G49"/>
  <c r="G53"/>
  <c r="G57"/>
  <c r="G61"/>
  <c r="G65"/>
  <c r="G69"/>
  <c r="G73"/>
  <c r="G8"/>
  <c r="G12"/>
  <c r="G16"/>
  <c r="G20"/>
  <c r="G24"/>
  <c r="G28"/>
  <c r="G32"/>
  <c r="G36"/>
  <c r="G40"/>
  <c r="G44"/>
  <c r="G48"/>
  <c r="G52"/>
  <c r="G56"/>
  <c r="G60"/>
  <c r="G64"/>
  <c r="G68"/>
  <c r="G72"/>
  <c r="G7"/>
  <c r="G11"/>
  <c r="G15"/>
  <c r="G19"/>
  <c r="G23"/>
  <c r="G27"/>
  <c r="G31"/>
  <c r="G35"/>
  <c r="G39"/>
  <c r="G43"/>
  <c r="G47"/>
  <c r="G51"/>
  <c r="G55"/>
  <c r="G59"/>
  <c r="G63"/>
  <c r="G67"/>
  <c r="G71"/>
  <c r="G75"/>
  <c r="G14"/>
  <c r="G18"/>
  <c r="G22"/>
  <c r="G26"/>
  <c r="G30"/>
  <c r="G34"/>
  <c r="G38"/>
  <c r="G42"/>
  <c r="G46"/>
  <c r="G50"/>
  <c r="G54"/>
  <c r="G58"/>
  <c r="G62"/>
  <c r="G66"/>
  <c r="G70"/>
  <c r="G74"/>
  <c r="D14" i="82" l="1"/>
  <c r="D15"/>
  <c r="G15" l="1"/>
  <c r="E14"/>
  <c r="G14"/>
  <c r="E15"/>
  <c r="H15" l="1"/>
  <c r="J15" l="1"/>
  <c r="K15" l="1"/>
  <c r="I67" i="49" l="1"/>
  <c r="I69"/>
  <c r="I70"/>
  <c r="I71"/>
  <c r="I73"/>
  <c r="I74"/>
  <c r="I75"/>
  <c r="I77"/>
  <c r="I78"/>
  <c r="I79"/>
  <c r="I81"/>
  <c r="I82"/>
  <c r="I83"/>
  <c r="I85"/>
  <c r="I86"/>
  <c r="I87"/>
  <c r="B79" l="1"/>
  <c r="I80"/>
  <c r="B71"/>
  <c r="I72"/>
  <c r="B67"/>
  <c r="I68"/>
  <c r="B83"/>
  <c r="I84"/>
  <c r="B75"/>
  <c r="I76"/>
  <c r="B86"/>
  <c r="B80"/>
  <c r="B85"/>
  <c r="B81"/>
  <c r="B77"/>
  <c r="B73"/>
  <c r="B69"/>
  <c r="B82"/>
  <c r="B78"/>
  <c r="B74"/>
  <c r="B70"/>
  <c r="B84"/>
  <c r="B76"/>
  <c r="B72"/>
  <c r="B68"/>
  <c r="C11" l="1"/>
  <c r="D12"/>
  <c r="C13"/>
  <c r="C14"/>
  <c r="D11" l="1"/>
  <c r="D13"/>
  <c r="E14"/>
  <c r="H14" s="1"/>
  <c r="D14"/>
  <c r="N19" i="81" l="1"/>
  <c r="M19"/>
  <c r="N136" i="75"/>
  <c r="K136"/>
  <c r="H136"/>
  <c r="E136"/>
  <c r="B136"/>
  <c r="P134"/>
  <c r="M134"/>
  <c r="J134"/>
  <c r="G134"/>
  <c r="D134"/>
  <c r="P133"/>
  <c r="M133"/>
  <c r="J133"/>
  <c r="G133"/>
  <c r="D133"/>
  <c r="P132"/>
  <c r="M132"/>
  <c r="J132"/>
  <c r="G132"/>
  <c r="D132"/>
  <c r="P131"/>
  <c r="M131"/>
  <c r="J131"/>
  <c r="G131"/>
  <c r="D131"/>
  <c r="P130"/>
  <c r="M130"/>
  <c r="J130"/>
  <c r="G130"/>
  <c r="D130"/>
  <c r="P129"/>
  <c r="M129"/>
  <c r="J129"/>
  <c r="G129"/>
  <c r="D129"/>
  <c r="P128"/>
  <c r="M128"/>
  <c r="J128"/>
  <c r="G128"/>
  <c r="D128"/>
  <c r="P127"/>
  <c r="M127"/>
  <c r="J127"/>
  <c r="G127"/>
  <c r="D127"/>
  <c r="P126"/>
  <c r="M126"/>
  <c r="J126"/>
  <c r="G126"/>
  <c r="D126"/>
  <c r="P125"/>
  <c r="M125"/>
  <c r="J125"/>
  <c r="G125"/>
  <c r="D125"/>
  <c r="P124"/>
  <c r="M124"/>
  <c r="J124"/>
  <c r="G124"/>
  <c r="D124"/>
  <c r="P123"/>
  <c r="M123"/>
  <c r="J123"/>
  <c r="G123"/>
  <c r="D123"/>
  <c r="P122"/>
  <c r="M122"/>
  <c r="J122"/>
  <c r="G122"/>
  <c r="D122"/>
  <c r="P121"/>
  <c r="M121"/>
  <c r="J121"/>
  <c r="G121"/>
  <c r="D121"/>
  <c r="P120"/>
  <c r="M120"/>
  <c r="J120"/>
  <c r="G120"/>
  <c r="D120"/>
  <c r="B111" l="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N82"/>
  <c r="K82"/>
  <c r="H82"/>
  <c r="E82"/>
  <c r="B82"/>
  <c r="N81"/>
  <c r="K81"/>
  <c r="H81"/>
  <c r="E81"/>
  <c r="B81"/>
  <c r="N80"/>
  <c r="K80"/>
  <c r="H80"/>
  <c r="E80"/>
  <c r="B80"/>
  <c r="N79"/>
  <c r="K79"/>
  <c r="H79"/>
  <c r="E79"/>
  <c r="B79"/>
  <c r="N78"/>
  <c r="K78"/>
  <c r="H78"/>
  <c r="E78"/>
  <c r="B78"/>
  <c r="N77"/>
  <c r="K77"/>
  <c r="H77"/>
  <c r="E77"/>
  <c r="B77"/>
  <c r="N76"/>
  <c r="K76"/>
  <c r="H76"/>
  <c r="E76"/>
  <c r="B76"/>
  <c r="N75"/>
  <c r="K75"/>
  <c r="H75"/>
  <c r="E75"/>
  <c r="B75"/>
  <c r="N74"/>
  <c r="K74"/>
  <c r="H74"/>
  <c r="E74"/>
  <c r="B74"/>
  <c r="N73"/>
  <c r="K73"/>
  <c r="H73"/>
  <c r="E73"/>
  <c r="B73"/>
  <c r="N72"/>
  <c r="K72"/>
  <c r="H72"/>
  <c r="E72"/>
  <c r="B72" l="1"/>
  <c r="N71"/>
  <c r="K71"/>
  <c r="H71"/>
  <c r="E71"/>
  <c r="B71"/>
  <c r="N70"/>
  <c r="K70"/>
  <c r="H70"/>
  <c r="E70"/>
  <c r="B70"/>
  <c r="N69"/>
  <c r="K69"/>
  <c r="H69"/>
  <c r="E69"/>
  <c r="B69"/>
  <c r="N68"/>
  <c r="K68"/>
  <c r="H68"/>
  <c r="E68"/>
  <c r="B68"/>
  <c r="N67"/>
  <c r="K67"/>
  <c r="H67"/>
  <c r="E67"/>
  <c r="B67"/>
  <c r="N66"/>
  <c r="K66"/>
  <c r="H66"/>
  <c r="E66"/>
  <c r="B66"/>
  <c r="N65"/>
  <c r="K65"/>
  <c r="H65"/>
  <c r="E65"/>
  <c r="B65"/>
  <c r="N64"/>
  <c r="K64"/>
  <c r="H64"/>
  <c r="E64"/>
  <c r="B64" l="1"/>
  <c r="N63"/>
  <c r="N84" s="1"/>
  <c r="K63"/>
  <c r="H63"/>
  <c r="H84" s="1"/>
  <c r="E63"/>
  <c r="B63"/>
  <c r="B84" s="1"/>
  <c r="B59"/>
  <c r="B58"/>
  <c r="K84" l="1"/>
  <c r="E84"/>
  <c r="B57"/>
  <c r="B56"/>
  <c r="B55"/>
  <c r="B54"/>
  <c r="B53"/>
  <c r="B52"/>
  <c r="B51"/>
  <c r="B50"/>
  <c r="B49"/>
  <c r="B48" l="1"/>
  <c r="B47"/>
  <c r="B46"/>
  <c r="B45"/>
  <c r="B44"/>
  <c r="B43"/>
  <c r="B42"/>
  <c r="B41"/>
  <c r="B40"/>
  <c r="H33"/>
  <c r="G33"/>
  <c r="F33"/>
  <c r="E33"/>
  <c r="D33"/>
  <c r="C33"/>
  <c r="H32"/>
  <c r="G32"/>
  <c r="F32"/>
  <c r="E32"/>
  <c r="D32"/>
  <c r="C32"/>
  <c r="C4"/>
  <c r="B4"/>
  <c r="C3"/>
  <c r="B3"/>
  <c r="E44" l="1"/>
  <c r="F218" i="80" l="1"/>
  <c r="E218"/>
  <c r="D218"/>
  <c r="F217"/>
  <c r="F216"/>
  <c r="F215"/>
  <c r="E215"/>
  <c r="D215"/>
  <c r="F214"/>
  <c r="F213"/>
  <c r="F212"/>
  <c r="E212"/>
  <c r="D212"/>
  <c r="F211"/>
  <c r="F210"/>
  <c r="F209"/>
  <c r="E209"/>
  <c r="D209"/>
  <c r="F208"/>
  <c r="F207"/>
  <c r="H206"/>
  <c r="F206"/>
  <c r="E206"/>
  <c r="D206"/>
  <c r="H205"/>
  <c r="F205"/>
  <c r="H204" s="1"/>
  <c r="F204"/>
  <c r="H203"/>
  <c r="F203"/>
  <c r="E203"/>
  <c r="D203"/>
  <c r="H202" s="1"/>
  <c r="F202"/>
  <c r="H201" s="1"/>
  <c r="F201"/>
  <c r="H200"/>
  <c r="F200"/>
  <c r="E200"/>
  <c r="D200"/>
  <c r="H199"/>
  <c r="F199"/>
  <c r="H198" s="1"/>
  <c r="F198"/>
  <c r="H197"/>
  <c r="F197"/>
  <c r="E197"/>
  <c r="D197"/>
  <c r="H196" s="1"/>
  <c r="F196"/>
  <c r="H195" s="1"/>
  <c r="F195"/>
  <c r="H194"/>
  <c r="F194"/>
  <c r="E194"/>
  <c r="D194"/>
  <c r="H193"/>
  <c r="F193"/>
  <c r="H192" s="1"/>
  <c r="F192"/>
  <c r="H191"/>
  <c r="F191"/>
  <c r="E191"/>
  <c r="D191"/>
  <c r="H190" s="1"/>
  <c r="F190"/>
  <c r="H189" s="1"/>
  <c r="F189"/>
  <c r="H188"/>
  <c r="F188"/>
  <c r="E188"/>
  <c r="D188"/>
  <c r="H187"/>
  <c r="F187"/>
  <c r="H186" s="1"/>
  <c r="F186"/>
  <c r="H185"/>
  <c r="F185"/>
  <c r="E185"/>
  <c r="D185"/>
  <c r="H184" s="1"/>
  <c r="F184"/>
  <c r="H183" s="1"/>
  <c r="F183"/>
  <c r="H182"/>
  <c r="F182"/>
  <c r="E182"/>
  <c r="D182"/>
  <c r="H181"/>
  <c r="F181"/>
  <c r="H180" s="1"/>
  <c r="F180"/>
  <c r="H179"/>
  <c r="F179"/>
  <c r="E179"/>
  <c r="D179"/>
  <c r="H178" s="1"/>
  <c r="F178"/>
  <c r="H177" s="1"/>
  <c r="F177"/>
  <c r="H176"/>
  <c r="F176" s="1"/>
  <c r="E176"/>
  <c r="D176"/>
  <c r="H175"/>
  <c r="F175"/>
  <c r="H174" s="1"/>
  <c r="F174"/>
  <c r="H173"/>
  <c r="F173"/>
  <c r="E173"/>
  <c r="D173"/>
  <c r="H172"/>
  <c r="F172"/>
  <c r="H171" s="1"/>
  <c r="F171"/>
  <c r="H170"/>
  <c r="F170"/>
  <c r="E170"/>
  <c r="D170"/>
  <c r="H169"/>
  <c r="F169"/>
  <c r="H168" s="1"/>
  <c r="F168"/>
  <c r="H167"/>
  <c r="F167"/>
  <c r="E167"/>
  <c r="D167"/>
  <c r="H166" s="1"/>
  <c r="F166"/>
  <c r="H165" s="1"/>
  <c r="F165"/>
  <c r="H164"/>
  <c r="F164"/>
  <c r="E164"/>
  <c r="D164"/>
  <c r="H163"/>
  <c r="F163"/>
  <c r="H162"/>
  <c r="F162"/>
  <c r="H161"/>
  <c r="F161"/>
  <c r="E161"/>
  <c r="D161"/>
  <c r="H160"/>
  <c r="F160"/>
  <c r="H159" s="1"/>
  <c r="F159"/>
  <c r="H158"/>
  <c r="F158"/>
  <c r="E158"/>
  <c r="D158"/>
  <c r="H157"/>
  <c r="F157"/>
  <c r="H156" s="1"/>
  <c r="F156"/>
  <c r="H155"/>
  <c r="F155"/>
  <c r="E155"/>
  <c r="D155"/>
  <c r="H154"/>
  <c r="F154"/>
  <c r="H153" s="1"/>
  <c r="F153"/>
  <c r="H152" s="1"/>
  <c r="F152"/>
  <c r="E152"/>
  <c r="D152"/>
  <c r="H151"/>
  <c r="F151"/>
  <c r="H150" s="1"/>
  <c r="F150"/>
  <c r="H149"/>
  <c r="F149"/>
  <c r="E149"/>
  <c r="D149"/>
  <c r="H148"/>
  <c r="F148"/>
  <c r="H147" s="1"/>
  <c r="F147"/>
  <c r="H146"/>
  <c r="F146"/>
  <c r="E146"/>
  <c r="D146"/>
  <c r="H145"/>
  <c r="F145"/>
  <c r="H144" s="1"/>
  <c r="F144"/>
  <c r="H143" s="1"/>
  <c r="F143"/>
  <c r="E143"/>
  <c r="D143"/>
  <c r="H142" s="1"/>
  <c r="F142"/>
  <c r="H141" s="1"/>
  <c r="F141"/>
  <c r="H140"/>
  <c r="F140"/>
  <c r="E140"/>
  <c r="D140"/>
  <c r="H139"/>
  <c r="F139"/>
  <c r="H138" s="1"/>
  <c r="F138"/>
  <c r="H137"/>
  <c r="F137"/>
  <c r="E137"/>
  <c r="D137"/>
  <c r="H136"/>
  <c r="F136"/>
  <c r="H135" s="1"/>
  <c r="F135"/>
  <c r="H134"/>
  <c r="F134"/>
  <c r="E134"/>
  <c r="D134"/>
  <c r="H133"/>
  <c r="F133"/>
  <c r="H132" s="1"/>
  <c r="F132"/>
  <c r="H131"/>
  <c r="F131"/>
  <c r="E131"/>
  <c r="D131"/>
  <c r="H130"/>
  <c r="F130"/>
  <c r="H129" s="1"/>
  <c r="F129"/>
  <c r="H128"/>
  <c r="F128"/>
  <c r="E128"/>
  <c r="D128"/>
  <c r="H127"/>
  <c r="F127"/>
  <c r="H126" s="1"/>
  <c r="F126"/>
  <c r="H125"/>
  <c r="F125"/>
  <c r="E125"/>
  <c r="D125"/>
  <c r="H124"/>
  <c r="F124"/>
  <c r="H123" s="1"/>
  <c r="F123"/>
  <c r="H122" s="1"/>
  <c r="F122"/>
  <c r="E122"/>
  <c r="D122"/>
  <c r="H121"/>
  <c r="F121"/>
  <c r="H120" s="1"/>
  <c r="F120"/>
  <c r="H119"/>
  <c r="F119"/>
  <c r="E119"/>
  <c r="D119"/>
  <c r="H118"/>
  <c r="F118"/>
  <c r="H117" s="1"/>
  <c r="F117"/>
  <c r="H116"/>
  <c r="F116"/>
  <c r="E116"/>
  <c r="D116"/>
  <c r="H115"/>
  <c r="F115"/>
  <c r="H114" s="1"/>
  <c r="F114"/>
  <c r="H113"/>
  <c r="F113"/>
  <c r="E113"/>
  <c r="D113"/>
  <c r="H112"/>
  <c r="F112"/>
  <c r="H111" s="1"/>
  <c r="F111"/>
  <c r="H110"/>
  <c r="F110"/>
  <c r="E110"/>
  <c r="D110"/>
  <c r="H109"/>
  <c r="F109"/>
  <c r="H108" s="1"/>
  <c r="F108"/>
  <c r="H107"/>
  <c r="F107"/>
  <c r="E107"/>
  <c r="D107"/>
  <c r="H106"/>
  <c r="F106"/>
  <c r="H105" s="1"/>
  <c r="F105"/>
  <c r="H104"/>
  <c r="F104"/>
  <c r="E104"/>
  <c r="D104"/>
  <c r="H103"/>
  <c r="F103"/>
  <c r="H102" s="1"/>
  <c r="F102"/>
  <c r="H101" s="1"/>
  <c r="F101"/>
  <c r="E101"/>
  <c r="D101"/>
  <c r="H100"/>
  <c r="F100"/>
  <c r="H99" s="1"/>
  <c r="F99"/>
  <c r="H98"/>
  <c r="F98"/>
  <c r="E98"/>
  <c r="D98"/>
  <c r="H97"/>
  <c r="F97"/>
  <c r="H96" s="1"/>
  <c r="F96"/>
  <c r="H95" s="1"/>
  <c r="F95"/>
  <c r="E95"/>
  <c r="D95"/>
  <c r="H94"/>
  <c r="F94"/>
  <c r="H93" s="1"/>
  <c r="F93"/>
  <c r="H92"/>
  <c r="F92"/>
  <c r="E92"/>
  <c r="D92"/>
  <c r="H91"/>
  <c r="F91"/>
  <c r="H90" s="1"/>
  <c r="F90"/>
  <c r="H89"/>
  <c r="F89"/>
  <c r="E89"/>
  <c r="D89"/>
  <c r="H88" s="1"/>
  <c r="F88"/>
  <c r="H87" s="1"/>
  <c r="F87"/>
  <c r="H86"/>
  <c r="F86"/>
  <c r="E86"/>
  <c r="D86"/>
  <c r="H85"/>
  <c r="F85"/>
  <c r="H84" s="1"/>
  <c r="F84"/>
  <c r="H83"/>
  <c r="F83"/>
  <c r="E83"/>
  <c r="D83"/>
  <c r="H82"/>
  <c r="F82"/>
  <c r="H81" s="1"/>
  <c r="F81"/>
  <c r="H80" s="1"/>
  <c r="F80"/>
  <c r="E80"/>
  <c r="D80"/>
  <c r="H79"/>
  <c r="F79"/>
  <c r="H78" s="1"/>
  <c r="F78"/>
  <c r="H77"/>
  <c r="F77"/>
  <c r="E77"/>
  <c r="D77"/>
  <c r="H76"/>
  <c r="F76"/>
  <c r="H75" s="1"/>
  <c r="F75"/>
  <c r="H74"/>
  <c r="F74"/>
  <c r="E74"/>
  <c r="D74"/>
  <c r="H73"/>
  <c r="F73"/>
  <c r="H72" s="1"/>
  <c r="F72"/>
  <c r="H71"/>
  <c r="F71"/>
  <c r="E71"/>
  <c r="D71"/>
  <c r="H70"/>
  <c r="F70"/>
  <c r="H69" s="1"/>
  <c r="F69"/>
  <c r="H68" s="1"/>
  <c r="F68"/>
  <c r="E68"/>
  <c r="D68"/>
  <c r="H67"/>
  <c r="F67"/>
  <c r="H66" s="1"/>
  <c r="F66"/>
  <c r="H65"/>
  <c r="F65"/>
  <c r="E65"/>
  <c r="D65"/>
  <c r="H64"/>
  <c r="F64"/>
  <c r="H63" s="1"/>
  <c r="F63"/>
  <c r="H62"/>
  <c r="F62"/>
  <c r="E62"/>
  <c r="D62"/>
  <c r="H61"/>
  <c r="F61"/>
  <c r="H60" s="1"/>
  <c r="F60"/>
  <c r="H59"/>
  <c r="F59"/>
  <c r="E59"/>
  <c r="D59"/>
  <c r="H58"/>
  <c r="F58"/>
  <c r="H57" s="1"/>
  <c r="F57"/>
  <c r="H56" s="1"/>
  <c r="F56"/>
  <c r="E56"/>
  <c r="D56"/>
  <c r="H55"/>
  <c r="F55"/>
  <c r="H54" s="1"/>
  <c r="F54"/>
  <c r="H53"/>
  <c r="F53"/>
  <c r="E53"/>
  <c r="D53"/>
  <c r="H52"/>
  <c r="F52"/>
  <c r="H51" s="1"/>
  <c r="F51"/>
  <c r="H50"/>
  <c r="F50"/>
  <c r="E50"/>
  <c r="D50"/>
  <c r="H49"/>
  <c r="F49"/>
  <c r="H48" s="1"/>
  <c r="F48"/>
  <c r="H47"/>
  <c r="F47"/>
  <c r="E47"/>
  <c r="D47"/>
  <c r="H46"/>
  <c r="F46"/>
  <c r="H45" s="1"/>
  <c r="F45"/>
  <c r="H44" s="1"/>
  <c r="F44"/>
  <c r="E44"/>
  <c r="D44"/>
  <c r="H43"/>
  <c r="F43"/>
  <c r="H42" s="1"/>
  <c r="F42"/>
  <c r="H41"/>
  <c r="F41"/>
  <c r="E41"/>
  <c r="D41"/>
  <c r="H40"/>
  <c r="F40"/>
  <c r="H39" s="1"/>
  <c r="F39"/>
  <c r="H38"/>
  <c r="F38"/>
  <c r="E38"/>
  <c r="D38"/>
  <c r="H37"/>
  <c r="F37"/>
  <c r="H36" s="1"/>
  <c r="F36"/>
  <c r="H35"/>
  <c r="F35"/>
  <c r="E35"/>
  <c r="D35"/>
  <c r="H34"/>
  <c r="F34"/>
  <c r="H33" s="1"/>
  <c r="F33"/>
  <c r="H32"/>
  <c r="F32"/>
  <c r="E32"/>
  <c r="D32"/>
  <c r="H31"/>
  <c r="F31"/>
  <c r="H30" s="1"/>
  <c r="F30"/>
  <c r="H29" s="1"/>
  <c r="F29"/>
  <c r="E29"/>
  <c r="D29"/>
  <c r="H28"/>
  <c r="F28"/>
  <c r="H27" s="1"/>
  <c r="F27"/>
  <c r="H26"/>
  <c r="F26"/>
  <c r="E26"/>
  <c r="D26"/>
  <c r="H25"/>
  <c r="F25"/>
  <c r="H24" s="1"/>
  <c r="F24"/>
  <c r="H23" s="1"/>
  <c r="F23"/>
  <c r="E23"/>
  <c r="D23"/>
  <c r="H22"/>
  <c r="F22"/>
  <c r="H21" s="1"/>
  <c r="F21"/>
  <c r="H20"/>
  <c r="F20"/>
  <c r="E20"/>
  <c r="D20"/>
  <c r="H19"/>
  <c r="F19"/>
  <c r="H18" s="1"/>
  <c r="F18"/>
  <c r="H17" s="1"/>
  <c r="F17"/>
  <c r="E17"/>
  <c r="D17"/>
  <c r="H16"/>
  <c r="F16"/>
  <c r="H15" s="1"/>
  <c r="F15"/>
  <c r="H14"/>
  <c r="F14"/>
  <c r="E14"/>
  <c r="D14"/>
  <c r="H13"/>
  <c r="F13"/>
  <c r="H12" s="1"/>
  <c r="F12"/>
  <c r="H11" s="1"/>
  <c r="F11"/>
  <c r="E11"/>
  <c r="D11"/>
  <c r="H10"/>
  <c r="F10"/>
  <c r="H9" s="1"/>
  <c r="F9"/>
  <c r="H8"/>
  <c r="F8"/>
  <c r="E8"/>
  <c r="D8"/>
  <c r="H7"/>
  <c r="F7"/>
  <c r="H6" s="1"/>
  <c r="F6"/>
  <c r="D5"/>
  <c r="H4"/>
  <c r="I254" i="78"/>
  <c r="H254"/>
  <c r="F254"/>
  <c r="E254" l="1"/>
  <c r="D254"/>
  <c r="I253"/>
  <c r="H253" s="1"/>
  <c r="F253"/>
  <c r="I252"/>
  <c r="H252" s="1"/>
  <c r="F252"/>
  <c r="I251"/>
  <c r="H251"/>
  <c r="F251"/>
  <c r="E251"/>
  <c r="D251"/>
  <c r="I250"/>
  <c r="H250" s="1"/>
  <c r="F250"/>
  <c r="I249"/>
  <c r="H249" s="1"/>
  <c r="F249"/>
  <c r="I248"/>
  <c r="H248" s="1"/>
  <c r="F248"/>
  <c r="E248"/>
  <c r="D248"/>
  <c r="I247"/>
  <c r="H247"/>
  <c r="F247"/>
  <c r="I246"/>
  <c r="H246" s="1"/>
  <c r="F246"/>
  <c r="I245"/>
  <c r="H245"/>
  <c r="F245"/>
  <c r="E245"/>
  <c r="D245"/>
  <c r="I244"/>
  <c r="H244" s="1"/>
  <c r="F244"/>
  <c r="I243"/>
  <c r="H243" s="1"/>
  <c r="F243" l="1"/>
  <c r="I242" s="1"/>
  <c r="H242" s="1"/>
  <c r="F242"/>
  <c r="E242"/>
  <c r="D242" l="1"/>
  <c r="I241"/>
  <c r="H241" s="1"/>
  <c r="F241"/>
  <c r="I240" s="1"/>
  <c r="H240" s="1"/>
  <c r="F240"/>
  <c r="I239" s="1"/>
  <c r="H239"/>
  <c r="F239"/>
  <c r="E239"/>
  <c r="D239"/>
  <c r="I238"/>
  <c r="H238"/>
  <c r="F238" s="1"/>
  <c r="I237" s="1"/>
  <c r="H237" s="1"/>
  <c r="F237"/>
  <c r="I236" s="1"/>
  <c r="H236" s="1"/>
  <c r="F236"/>
  <c r="E236"/>
  <c r="D236"/>
  <c r="I235"/>
  <c r="H235" s="1"/>
  <c r="F235"/>
  <c r="I234" s="1"/>
  <c r="H234" s="1"/>
  <c r="F234"/>
  <c r="I233" s="1"/>
  <c r="H233" s="1"/>
  <c r="F233"/>
  <c r="E233"/>
  <c r="D233"/>
  <c r="I232"/>
  <c r="H232"/>
  <c r="F232"/>
  <c r="I231" s="1"/>
  <c r="H231"/>
  <c r="F231"/>
  <c r="I230" s="1"/>
  <c r="H230"/>
  <c r="F230"/>
  <c r="E230" s="1"/>
  <c r="D230"/>
  <c r="I229"/>
  <c r="H229"/>
  <c r="F229" s="1"/>
  <c r="I228" s="1"/>
  <c r="H228"/>
  <c r="F228"/>
  <c r="I227" s="1"/>
  <c r="H227" s="1"/>
  <c r="F227"/>
  <c r="E227"/>
  <c r="D227"/>
  <c r="I226" l="1"/>
  <c r="H226" s="1"/>
  <c r="F226"/>
  <c r="I225" s="1"/>
  <c r="H225" s="1"/>
  <c r="F225"/>
  <c r="I224" s="1"/>
  <c r="H224" s="1"/>
  <c r="F224"/>
  <c r="E224"/>
  <c r="D224"/>
  <c r="I223"/>
  <c r="H223" s="1"/>
  <c r="F223"/>
  <c r="I222" s="1"/>
  <c r="H222" s="1"/>
  <c r="F222"/>
  <c r="I221" s="1"/>
  <c r="H221"/>
  <c r="F221"/>
  <c r="E221"/>
  <c r="D221"/>
  <c r="I220"/>
  <c r="H220" s="1"/>
  <c r="F220"/>
  <c r="I219" s="1"/>
  <c r="H219" s="1"/>
  <c r="F219"/>
  <c r="I218" s="1"/>
  <c r="H218"/>
  <c r="F218"/>
  <c r="E218"/>
  <c r="D218"/>
  <c r="I217"/>
  <c r="H217"/>
  <c r="F217"/>
  <c r="I216" s="1"/>
  <c r="H216" s="1"/>
  <c r="F216"/>
  <c r="I215" s="1"/>
  <c r="H215"/>
  <c r="F215"/>
  <c r="E215"/>
  <c r="D215"/>
  <c r="I214"/>
  <c r="H214" s="1"/>
  <c r="F214" s="1"/>
  <c r="I213" s="1"/>
  <c r="H213" s="1"/>
  <c r="F213"/>
  <c r="I212" s="1"/>
  <c r="H212" s="1"/>
  <c r="F212"/>
  <c r="E212"/>
  <c r="D212"/>
  <c r="I211"/>
  <c r="H211" s="1"/>
  <c r="F211"/>
  <c r="I210" s="1"/>
  <c r="H210" s="1"/>
  <c r="F210"/>
  <c r="I209" s="1"/>
  <c r="H209" s="1"/>
  <c r="F209"/>
  <c r="E209"/>
  <c r="D209"/>
  <c r="I208" l="1"/>
  <c r="H208" s="1"/>
  <c r="F208"/>
  <c r="I207" s="1"/>
  <c r="H207" s="1"/>
  <c r="F207"/>
  <c r="I206" s="1"/>
  <c r="H206"/>
  <c r="F206"/>
  <c r="E206"/>
  <c r="D206"/>
  <c r="I205" s="1"/>
  <c r="H205" s="1"/>
  <c r="F205" s="1"/>
  <c r="I204" s="1"/>
  <c r="H204" s="1"/>
  <c r="F204"/>
  <c r="I203" s="1"/>
  <c r="H203"/>
  <c r="F203"/>
  <c r="E203"/>
  <c r="D203"/>
  <c r="I202" s="1"/>
  <c r="H202" s="1"/>
  <c r="F202"/>
  <c r="I201" s="1"/>
  <c r="H201" s="1"/>
  <c r="F201"/>
  <c r="I200" s="1"/>
  <c r="H200"/>
  <c r="F200"/>
  <c r="E200"/>
  <c r="D200"/>
  <c r="I199"/>
  <c r="H199"/>
  <c r="F199"/>
  <c r="I198" s="1"/>
  <c r="H198" s="1"/>
  <c r="F198"/>
  <c r="I197" s="1"/>
  <c r="H197"/>
  <c r="F197"/>
  <c r="E197"/>
  <c r="D197"/>
  <c r="I196"/>
  <c r="H196"/>
  <c r="F196"/>
  <c r="I195" s="1"/>
  <c r="H195" s="1"/>
  <c r="F195"/>
  <c r="I194" s="1"/>
  <c r="H194"/>
  <c r="F194"/>
  <c r="E194"/>
  <c r="D194"/>
  <c r="I193"/>
  <c r="H193"/>
  <c r="F193" s="1"/>
  <c r="I192" s="1"/>
  <c r="H192" s="1"/>
  <c r="F192"/>
  <c r="I191" s="1"/>
  <c r="H191"/>
  <c r="F191"/>
  <c r="E191"/>
  <c r="D191"/>
  <c r="I190"/>
  <c r="H190"/>
  <c r="F190"/>
  <c r="I189" s="1"/>
  <c r="H189" s="1"/>
  <c r="F189"/>
  <c r="I188" s="1"/>
  <c r="H188"/>
  <c r="F188"/>
  <c r="E188"/>
  <c r="D188"/>
  <c r="I187"/>
  <c r="H187"/>
  <c r="F187"/>
  <c r="I186" s="1"/>
  <c r="H186" s="1"/>
  <c r="F186"/>
  <c r="I185"/>
  <c r="H185"/>
  <c r="F185"/>
  <c r="E185"/>
  <c r="D185"/>
  <c r="H184"/>
  <c r="F184"/>
  <c r="H183" s="1"/>
  <c r="F183"/>
  <c r="H182"/>
  <c r="F182"/>
  <c r="E182"/>
  <c r="D182"/>
  <c r="H181"/>
  <c r="F181" s="1"/>
  <c r="H180" s="1"/>
  <c r="F180"/>
  <c r="H179"/>
  <c r="F179"/>
  <c r="E179"/>
  <c r="D179"/>
  <c r="H178"/>
  <c r="F178"/>
  <c r="H177" s="1"/>
  <c r="F177"/>
  <c r="H176"/>
  <c r="F176"/>
  <c r="E176"/>
  <c r="D176"/>
  <c r="H175"/>
  <c r="F175"/>
  <c r="H174" s="1"/>
  <c r="F174"/>
  <c r="H173"/>
  <c r="F173"/>
  <c r="E173"/>
  <c r="D173"/>
  <c r="H172"/>
  <c r="F172"/>
  <c r="H171" s="1"/>
  <c r="F171"/>
  <c r="H170"/>
  <c r="F170"/>
  <c r="E170"/>
  <c r="D170"/>
  <c r="H169"/>
  <c r="F169" s="1"/>
  <c r="H168" s="1"/>
  <c r="F168"/>
  <c r="H167"/>
  <c r="F167"/>
  <c r="E167"/>
  <c r="D167"/>
  <c r="H166"/>
  <c r="F166"/>
  <c r="H165" s="1"/>
  <c r="F165"/>
  <c r="H164"/>
  <c r="F164"/>
  <c r="E164"/>
  <c r="D164"/>
  <c r="H163"/>
  <c r="F163"/>
  <c r="H162" s="1"/>
  <c r="F162"/>
  <c r="H161" s="1"/>
  <c r="F161"/>
  <c r="E161"/>
  <c r="D161"/>
  <c r="H160"/>
  <c r="F160"/>
  <c r="H159" s="1"/>
  <c r="F159"/>
  <c r="H158"/>
  <c r="F158"/>
  <c r="E158"/>
  <c r="D158"/>
  <c r="H157"/>
  <c r="F157"/>
  <c r="H156" s="1"/>
  <c r="F156"/>
  <c r="H155"/>
  <c r="F155"/>
  <c r="E155"/>
  <c r="D155"/>
  <c r="H154"/>
  <c r="F154" s="1"/>
  <c r="H153" s="1"/>
  <c r="F153"/>
  <c r="H152"/>
  <c r="F152"/>
  <c r="E152"/>
  <c r="D152"/>
  <c r="H151"/>
  <c r="F151"/>
  <c r="H150" s="1"/>
  <c r="F150"/>
  <c r="H149"/>
  <c r="F149"/>
  <c r="E149"/>
  <c r="D149"/>
  <c r="H148"/>
  <c r="F148"/>
  <c r="H147" s="1"/>
  <c r="F147"/>
  <c r="H146"/>
  <c r="F146"/>
  <c r="E146"/>
  <c r="D146"/>
  <c r="H145"/>
  <c r="F145"/>
  <c r="H144" s="1"/>
  <c r="F144"/>
  <c r="H143"/>
  <c r="F143"/>
  <c r="E143"/>
  <c r="D143"/>
  <c r="H142" s="1"/>
  <c r="F142"/>
  <c r="H141" s="1"/>
  <c r="F141"/>
  <c r="H140"/>
  <c r="F140"/>
  <c r="E140"/>
  <c r="D140"/>
  <c r="H139"/>
  <c r="F139"/>
  <c r="H138" s="1"/>
  <c r="F138"/>
  <c r="H137"/>
  <c r="F137"/>
  <c r="E137"/>
  <c r="D137"/>
  <c r="H136"/>
  <c r="F136"/>
  <c r="H135" s="1"/>
  <c r="F135"/>
  <c r="H134" s="1"/>
  <c r="F134"/>
  <c r="E134"/>
  <c r="D134"/>
  <c r="H133"/>
  <c r="F133"/>
  <c r="H132" s="1"/>
  <c r="F132"/>
  <c r="H131"/>
  <c r="F131"/>
  <c r="E131"/>
  <c r="D131"/>
  <c r="H130"/>
  <c r="F130"/>
  <c r="H129" s="1"/>
  <c r="F129"/>
  <c r="H128"/>
  <c r="F128"/>
  <c r="E128"/>
  <c r="D128"/>
  <c r="H127"/>
  <c r="F127"/>
  <c r="H126" s="1"/>
  <c r="F126"/>
  <c r="H125" s="1"/>
  <c r="F125"/>
  <c r="E125"/>
  <c r="D125"/>
  <c r="H124"/>
  <c r="F124"/>
  <c r="H123"/>
  <c r="F123"/>
  <c r="H122" s="1"/>
  <c r="F122"/>
  <c r="E122"/>
  <c r="D122"/>
  <c r="H121"/>
  <c r="F121"/>
  <c r="H120" s="1"/>
  <c r="F120"/>
  <c r="H119" s="1"/>
  <c r="F119"/>
  <c r="E119"/>
  <c r="D119"/>
  <c r="H118"/>
  <c r="F118"/>
  <c r="H117" s="1"/>
  <c r="F117"/>
  <c r="H116"/>
  <c r="F116"/>
  <c r="E116"/>
  <c r="D116"/>
  <c r="H115"/>
  <c r="F115"/>
  <c r="H114" s="1"/>
  <c r="F114"/>
  <c r="H113" s="1"/>
  <c r="F113"/>
  <c r="E113"/>
  <c r="D113"/>
  <c r="H112"/>
  <c r="F112"/>
  <c r="H111"/>
  <c r="F111"/>
  <c r="H110" s="1"/>
  <c r="F110"/>
  <c r="E110"/>
  <c r="D110"/>
  <c r="H109"/>
  <c r="F109"/>
  <c r="H108" s="1"/>
  <c r="F108"/>
  <c r="H107" s="1"/>
  <c r="F107"/>
  <c r="E107"/>
  <c r="D107"/>
  <c r="H106"/>
  <c r="F106"/>
  <c r="H105" s="1"/>
  <c r="F105"/>
  <c r="H104"/>
  <c r="F104"/>
  <c r="E104"/>
  <c r="D104"/>
  <c r="H103"/>
  <c r="F103"/>
  <c r="H102" s="1"/>
  <c r="F102"/>
  <c r="H101" s="1"/>
  <c r="F101"/>
  <c r="E101"/>
  <c r="D101"/>
  <c r="H100"/>
  <c r="F100"/>
  <c r="H99"/>
  <c r="F99"/>
  <c r="H98"/>
  <c r="F98"/>
  <c r="E98"/>
  <c r="D98"/>
  <c r="H97"/>
  <c r="F97"/>
  <c r="H96"/>
  <c r="F96"/>
  <c r="H95"/>
  <c r="F95"/>
  <c r="E95"/>
  <c r="D95"/>
  <c r="H94" s="1"/>
  <c r="F94"/>
  <c r="H93" s="1"/>
  <c r="F93"/>
  <c r="H92"/>
  <c r="F92"/>
  <c r="E92"/>
  <c r="D92"/>
  <c r="H91"/>
  <c r="F91" s="1"/>
  <c r="H90" s="1"/>
  <c r="F90"/>
  <c r="H89"/>
  <c r="F89"/>
  <c r="E89"/>
  <c r="D89"/>
  <c r="H88"/>
  <c r="F88"/>
  <c r="H87" s="1"/>
  <c r="F87"/>
  <c r="H86" s="1"/>
  <c r="F86"/>
  <c r="E86"/>
  <c r="D86"/>
  <c r="B86"/>
  <c r="H85"/>
  <c r="F85"/>
  <c r="B85"/>
  <c r="H84"/>
  <c r="F84"/>
  <c r="B84"/>
  <c r="H83" s="1"/>
  <c r="F83"/>
  <c r="E83"/>
  <c r="D83"/>
  <c r="B83"/>
  <c r="H82"/>
  <c r="F82"/>
  <c r="H81" s="1"/>
  <c r="F81"/>
  <c r="H80" s="1"/>
  <c r="F80"/>
  <c r="E80"/>
  <c r="D80"/>
  <c r="H79"/>
  <c r="F79"/>
  <c r="H78" s="1"/>
  <c r="F78"/>
  <c r="H77"/>
  <c r="F77"/>
  <c r="E77"/>
  <c r="D77"/>
  <c r="H76"/>
  <c r="F76"/>
  <c r="H75" s="1"/>
  <c r="F75"/>
  <c r="H74" s="1"/>
  <c r="F74"/>
  <c r="E74"/>
  <c r="D74"/>
  <c r="H73"/>
  <c r="F73"/>
  <c r="H72"/>
  <c r="F72"/>
  <c r="H71" s="1"/>
  <c r="F71"/>
  <c r="E71"/>
  <c r="D71"/>
  <c r="H70"/>
  <c r="F70"/>
  <c r="H69" s="1"/>
  <c r="F69"/>
  <c r="H68"/>
  <c r="F68"/>
  <c r="E68"/>
  <c r="D68"/>
  <c r="H67"/>
  <c r="F67" s="1"/>
  <c r="H66" s="1"/>
  <c r="F66"/>
  <c r="H65"/>
  <c r="F65"/>
  <c r="E65"/>
  <c r="D65"/>
  <c r="H64"/>
  <c r="F64"/>
  <c r="H63" s="1"/>
  <c r="F63"/>
  <c r="H62" s="1"/>
  <c r="F62"/>
  <c r="E62"/>
  <c r="D62"/>
  <c r="H61"/>
  <c r="F61"/>
  <c r="H60"/>
  <c r="F60"/>
  <c r="H59" s="1"/>
  <c r="F59"/>
  <c r="E59"/>
  <c r="D59"/>
  <c r="H58"/>
  <c r="F58"/>
  <c r="H57" s="1"/>
  <c r="F57"/>
  <c r="H56" s="1"/>
  <c r="F56"/>
  <c r="E56"/>
  <c r="D56"/>
  <c r="H55"/>
  <c r="F55"/>
  <c r="H54" s="1"/>
  <c r="F54"/>
  <c r="H53"/>
  <c r="F53"/>
  <c r="E53" s="1"/>
  <c r="D53"/>
  <c r="H52"/>
  <c r="F52"/>
  <c r="H51" s="1"/>
  <c r="F51"/>
  <c r="H50"/>
  <c r="F50"/>
  <c r="E50"/>
  <c r="D50"/>
  <c r="H49" s="1"/>
  <c r="F49"/>
  <c r="H48" s="1"/>
  <c r="F48"/>
  <c r="H47" s="1"/>
  <c r="F47"/>
  <c r="E47"/>
  <c r="D47"/>
  <c r="H46"/>
  <c r="F46"/>
  <c r="H45" s="1"/>
  <c r="F45"/>
  <c r="H44"/>
  <c r="F44"/>
  <c r="E44"/>
  <c r="D44"/>
  <c r="H43"/>
  <c r="F43" s="1"/>
  <c r="H42" s="1"/>
  <c r="F42"/>
  <c r="H41"/>
  <c r="F41"/>
  <c r="E41"/>
  <c r="D41"/>
  <c r="H40"/>
  <c r="F40"/>
  <c r="H39" s="1"/>
  <c r="F39"/>
  <c r="H38" s="1"/>
  <c r="F38"/>
  <c r="E38"/>
  <c r="D38"/>
  <c r="H37"/>
  <c r="F37"/>
  <c r="H36"/>
  <c r="F36"/>
  <c r="H35" s="1"/>
  <c r="F35"/>
  <c r="E35"/>
  <c r="D35"/>
  <c r="H34"/>
  <c r="F34"/>
  <c r="H33" s="1"/>
  <c r="F33"/>
  <c r="H32" s="1"/>
  <c r="F32"/>
  <c r="E32"/>
  <c r="D32"/>
  <c r="H31"/>
  <c r="F31"/>
  <c r="H30" s="1"/>
  <c r="F30"/>
  <c r="H29"/>
  <c r="F29"/>
  <c r="E29"/>
  <c r="D29"/>
  <c r="H28"/>
  <c r="F28"/>
  <c r="H27" s="1"/>
  <c r="F27"/>
  <c r="H26" s="1"/>
  <c r="F26"/>
  <c r="E26"/>
  <c r="D26"/>
  <c r="H25"/>
  <c r="F25"/>
  <c r="H24"/>
  <c r="F24"/>
  <c r="H23" s="1"/>
  <c r="F23"/>
  <c r="E23"/>
  <c r="D23"/>
  <c r="H22"/>
  <c r="F22"/>
  <c r="H21" s="1"/>
  <c r="F21"/>
  <c r="H20" s="1"/>
  <c r="F20"/>
  <c r="E20"/>
  <c r="D20"/>
  <c r="H19"/>
  <c r="F19"/>
  <c r="H18"/>
  <c r="F18" s="1"/>
  <c r="H17"/>
  <c r="F17"/>
  <c r="E17"/>
  <c r="D17"/>
  <c r="H16"/>
  <c r="F16"/>
  <c r="H15" s="1"/>
  <c r="F15"/>
  <c r="H14" s="1"/>
  <c r="F14"/>
  <c r="E14"/>
  <c r="D14"/>
  <c r="H13" s="1"/>
  <c r="F13"/>
  <c r="H12" s="1"/>
  <c r="F12"/>
  <c r="H11" s="1"/>
  <c r="F11"/>
  <c r="E11"/>
  <c r="D11"/>
  <c r="H10"/>
  <c r="F10"/>
  <c r="H9" s="1"/>
  <c r="F9"/>
  <c r="H8"/>
  <c r="F8"/>
  <c r="E8"/>
  <c r="D8"/>
  <c r="H7"/>
  <c r="F7"/>
  <c r="H6" s="1"/>
  <c r="F6"/>
  <c r="D5"/>
  <c r="H4" s="1"/>
  <c r="O218" i="77" s="1"/>
  <c r="N218"/>
  <c r="M218"/>
  <c r="L218" s="1"/>
  <c r="F218"/>
  <c r="E218"/>
  <c r="D218"/>
  <c r="O217"/>
  <c r="N217"/>
  <c r="M217"/>
  <c r="L217"/>
  <c r="F217"/>
  <c r="O216"/>
  <c r="N216"/>
  <c r="M216"/>
  <c r="L216"/>
  <c r="F216"/>
  <c r="O215"/>
  <c r="N215"/>
  <c r="M215"/>
  <c r="L215"/>
  <c r="F215"/>
  <c r="E215"/>
  <c r="D215"/>
  <c r="O214"/>
  <c r="N214"/>
  <c r="M214"/>
  <c r="L214"/>
  <c r="F214"/>
  <c r="O213"/>
  <c r="N213"/>
  <c r="M213"/>
  <c r="L213"/>
  <c r="F213"/>
  <c r="O212"/>
  <c r="N212"/>
  <c r="M212"/>
  <c r="L212"/>
  <c r="F212"/>
  <c r="E212"/>
  <c r="D212"/>
  <c r="O211"/>
  <c r="N211"/>
  <c r="M211"/>
  <c r="L211"/>
  <c r="F211"/>
  <c r="O210"/>
  <c r="N210"/>
  <c r="M210"/>
  <c r="L210"/>
  <c r="F210" s="1"/>
  <c r="O209"/>
  <c r="N209"/>
  <c r="M209"/>
  <c r="L209"/>
  <c r="F209"/>
  <c r="E209"/>
  <c r="D209"/>
  <c r="O208"/>
  <c r="N208"/>
  <c r="M208"/>
  <c r="L208"/>
  <c r="F208"/>
  <c r="O207"/>
  <c r="N207"/>
  <c r="M207"/>
  <c r="L207"/>
  <c r="F207"/>
  <c r="O206"/>
  <c r="N206"/>
  <c r="M206"/>
  <c r="L206"/>
  <c r="H206"/>
  <c r="F206"/>
  <c r="E206"/>
  <c r="D206"/>
  <c r="O205"/>
  <c r="N205"/>
  <c r="M205"/>
  <c r="L205"/>
  <c r="H205"/>
  <c r="F205"/>
  <c r="O204"/>
  <c r="N204"/>
  <c r="M204"/>
  <c r="L204"/>
  <c r="H204"/>
  <c r="F204"/>
  <c r="O203"/>
  <c r="N203"/>
  <c r="M203"/>
  <c r="L203"/>
  <c r="H203"/>
  <c r="F203"/>
  <c r="E203"/>
  <c r="D203"/>
  <c r="O202"/>
  <c r="N202"/>
  <c r="M202"/>
  <c r="L202"/>
  <c r="H202"/>
  <c r="F202"/>
  <c r="O201"/>
  <c r="N201"/>
  <c r="M201"/>
  <c r="L201"/>
  <c r="H201"/>
  <c r="F201" s="1"/>
  <c r="O200"/>
  <c r="N200"/>
  <c r="M200"/>
  <c r="L200"/>
  <c r="H200"/>
  <c r="F200"/>
  <c r="E200"/>
  <c r="D200"/>
  <c r="O199"/>
  <c r="N199"/>
  <c r="M199"/>
  <c r="L199"/>
  <c r="H199"/>
  <c r="F199"/>
  <c r="O198"/>
  <c r="N198"/>
  <c r="M198"/>
  <c r="L198"/>
  <c r="H198"/>
  <c r="F198" s="1"/>
  <c r="O197"/>
  <c r="N197"/>
  <c r="M197"/>
  <c r="L197"/>
  <c r="H197"/>
  <c r="F197"/>
  <c r="E197"/>
  <c r="D197"/>
  <c r="O196"/>
  <c r="N196"/>
  <c r="M196"/>
  <c r="L196"/>
  <c r="H196"/>
  <c r="F196"/>
  <c r="O195"/>
  <c r="N195"/>
  <c r="M195"/>
  <c r="L195"/>
  <c r="H195"/>
  <c r="F195"/>
  <c r="O194"/>
  <c r="N194"/>
  <c r="M194"/>
  <c r="L194"/>
  <c r="H194"/>
  <c r="F194"/>
  <c r="E194"/>
  <c r="D194"/>
  <c r="O193"/>
  <c r="N193"/>
  <c r="M193"/>
  <c r="L193"/>
  <c r="H193"/>
  <c r="F193"/>
  <c r="O192"/>
  <c r="N192"/>
  <c r="M192"/>
  <c r="L192"/>
  <c r="H192"/>
  <c r="F192"/>
  <c r="O191"/>
  <c r="N191"/>
  <c r="M191"/>
  <c r="L191"/>
  <c r="H191"/>
  <c r="F191"/>
  <c r="E191"/>
  <c r="D191"/>
  <c r="O190"/>
  <c r="N190"/>
  <c r="M190"/>
  <c r="L190"/>
  <c r="H190"/>
  <c r="F190"/>
  <c r="O189"/>
  <c r="N189"/>
  <c r="M189"/>
  <c r="L189"/>
  <c r="H189"/>
  <c r="F189"/>
  <c r="O188"/>
  <c r="N188"/>
  <c r="M188"/>
  <c r="L188"/>
  <c r="H188"/>
  <c r="F188"/>
  <c r="E188"/>
  <c r="D188"/>
  <c r="O187"/>
  <c r="N187"/>
  <c r="M187"/>
  <c r="L187"/>
  <c r="H187"/>
  <c r="F187"/>
  <c r="O186"/>
  <c r="N186"/>
  <c r="M186"/>
  <c r="L186"/>
  <c r="H186"/>
  <c r="F186" s="1"/>
  <c r="O185"/>
  <c r="N185"/>
  <c r="M185"/>
  <c r="L185"/>
  <c r="H185"/>
  <c r="F185"/>
  <c r="E185"/>
  <c r="D185"/>
  <c r="O184"/>
  <c r="N184"/>
  <c r="M184"/>
  <c r="L184"/>
  <c r="H184"/>
  <c r="F184" s="1"/>
  <c r="O183"/>
  <c r="N183"/>
  <c r="M183"/>
  <c r="L183"/>
  <c r="H183"/>
  <c r="F183"/>
  <c r="O182"/>
  <c r="N182"/>
  <c r="M182"/>
  <c r="L182"/>
  <c r="H182"/>
  <c r="F182"/>
  <c r="E182"/>
  <c r="D182"/>
  <c r="O181"/>
  <c r="N181"/>
  <c r="M181"/>
  <c r="L181"/>
  <c r="H181"/>
  <c r="F181"/>
  <c r="O180"/>
  <c r="N180"/>
  <c r="M180"/>
  <c r="L180"/>
  <c r="H180"/>
  <c r="F180"/>
  <c r="O179"/>
  <c r="N179"/>
  <c r="M179"/>
  <c r="L179"/>
  <c r="H179"/>
  <c r="F179"/>
  <c r="E179"/>
  <c r="D179"/>
  <c r="O178"/>
  <c r="N178"/>
  <c r="M178"/>
  <c r="L178"/>
  <c r="H178"/>
  <c r="F178"/>
  <c r="O177"/>
  <c r="N177"/>
  <c r="M177"/>
  <c r="L177"/>
  <c r="H177"/>
  <c r="F177"/>
  <c r="O176"/>
  <c r="N176"/>
  <c r="M176"/>
  <c r="L176"/>
  <c r="H176"/>
  <c r="F176"/>
  <c r="E176"/>
  <c r="D176"/>
  <c r="O175"/>
  <c r="N175"/>
  <c r="M175"/>
  <c r="L175"/>
  <c r="H175"/>
  <c r="F175"/>
  <c r="O174"/>
  <c r="N174"/>
  <c r="M174"/>
  <c r="L174"/>
  <c r="H174"/>
  <c r="F174" s="1"/>
  <c r="O173"/>
  <c r="N173"/>
  <c r="M173"/>
  <c r="L173"/>
  <c r="H173"/>
  <c r="F173"/>
  <c r="E173"/>
  <c r="D173"/>
  <c r="O172"/>
  <c r="N172"/>
  <c r="M172"/>
  <c r="L172"/>
  <c r="H172"/>
  <c r="F172" s="1"/>
  <c r="O171"/>
  <c r="N171"/>
  <c r="M171"/>
  <c r="L171"/>
  <c r="H171"/>
  <c r="F171"/>
  <c r="O170"/>
  <c r="N170"/>
  <c r="M170"/>
  <c r="L170"/>
  <c r="H170"/>
  <c r="F170"/>
  <c r="E170"/>
  <c r="D170"/>
  <c r="O169"/>
  <c r="N169"/>
  <c r="M169"/>
  <c r="L169"/>
  <c r="H169"/>
  <c r="F169"/>
  <c r="O168"/>
  <c r="N168"/>
  <c r="M168"/>
  <c r="L168"/>
  <c r="H168"/>
  <c r="F168"/>
  <c r="O167"/>
  <c r="N167"/>
  <c r="M167"/>
  <c r="L167"/>
  <c r="H167"/>
  <c r="F167"/>
  <c r="E167"/>
  <c r="D167"/>
  <c r="O166"/>
  <c r="N166"/>
  <c r="M166"/>
  <c r="L166"/>
  <c r="H166"/>
  <c r="F166"/>
  <c r="O165"/>
  <c r="N165"/>
  <c r="M165"/>
  <c r="L165"/>
  <c r="H165"/>
  <c r="F165"/>
  <c r="O164"/>
  <c r="N164"/>
  <c r="M164"/>
  <c r="L164"/>
  <c r="H164"/>
  <c r="F164"/>
  <c r="E164"/>
  <c r="D164"/>
  <c r="O163"/>
  <c r="N163"/>
  <c r="M163"/>
  <c r="L163"/>
  <c r="H163"/>
  <c r="F163"/>
  <c r="O162"/>
  <c r="N162"/>
  <c r="M162"/>
  <c r="L162"/>
  <c r="H162"/>
  <c r="F162" s="1"/>
  <c r="O161"/>
  <c r="N161"/>
  <c r="M161" s="1"/>
  <c r="L161"/>
  <c r="H161" s="1"/>
  <c r="F161"/>
  <c r="E161"/>
  <c r="D161"/>
  <c r="O160"/>
  <c r="N160"/>
  <c r="M160"/>
  <c r="L160" s="1"/>
  <c r="H160"/>
  <c r="F160"/>
  <c r="O159"/>
  <c r="N159"/>
  <c r="M159"/>
  <c r="L159"/>
  <c r="H159" s="1"/>
  <c r="F159"/>
  <c r="O158"/>
  <c r="N158"/>
  <c r="M158"/>
  <c r="L158"/>
  <c r="H158"/>
  <c r="F158"/>
  <c r="E158"/>
  <c r="D158"/>
  <c r="O157"/>
  <c r="N157"/>
  <c r="M157"/>
  <c r="L157"/>
  <c r="H157" s="1"/>
  <c r="F157"/>
  <c r="O156"/>
  <c r="N156"/>
  <c r="M156"/>
  <c r="L156"/>
  <c r="H156" s="1"/>
  <c r="F156"/>
  <c r="O155"/>
  <c r="N155"/>
  <c r="M155"/>
  <c r="L155"/>
  <c r="H155"/>
  <c r="F155"/>
  <c r="E155"/>
  <c r="D155"/>
  <c r="O154"/>
  <c r="N154"/>
  <c r="M154"/>
  <c r="L154"/>
  <c r="H154" s="1"/>
  <c r="F154"/>
  <c r="O153"/>
  <c r="N153"/>
  <c r="M153"/>
  <c r="L153"/>
  <c r="H153" s="1"/>
  <c r="F153"/>
  <c r="O152"/>
  <c r="N152"/>
  <c r="M152"/>
  <c r="L152"/>
  <c r="H152"/>
  <c r="F152"/>
  <c r="E152"/>
  <c r="D152"/>
  <c r="O151"/>
  <c r="N151"/>
  <c r="M151"/>
  <c r="L151"/>
  <c r="H151"/>
  <c r="F151"/>
  <c r="O150"/>
  <c r="N150"/>
  <c r="M150"/>
  <c r="L150"/>
  <c r="H150" s="1"/>
  <c r="F150"/>
  <c r="O149"/>
  <c r="N149"/>
  <c r="M149"/>
  <c r="L149"/>
  <c r="H149"/>
  <c r="F149"/>
  <c r="E149"/>
  <c r="D149"/>
  <c r="O148"/>
  <c r="N148"/>
  <c r="M148"/>
  <c r="L148"/>
  <c r="H148" s="1"/>
  <c r="F148"/>
  <c r="O147"/>
  <c r="N147"/>
  <c r="M147"/>
  <c r="L147"/>
  <c r="H147" s="1"/>
  <c r="F147"/>
  <c r="O146"/>
  <c r="N146"/>
  <c r="M146"/>
  <c r="L146"/>
  <c r="H146"/>
  <c r="F146"/>
  <c r="E146"/>
  <c r="D146"/>
  <c r="O145"/>
  <c r="N145"/>
  <c r="M145"/>
  <c r="L145"/>
  <c r="H145" s="1"/>
  <c r="F145" s="1"/>
  <c r="O144"/>
  <c r="N144"/>
  <c r="M144"/>
  <c r="L144"/>
  <c r="H144" s="1"/>
  <c r="F144"/>
  <c r="O143"/>
  <c r="N143"/>
  <c r="M143"/>
  <c r="L143"/>
  <c r="H143"/>
  <c r="F143"/>
  <c r="E143"/>
  <c r="D143"/>
  <c r="O142"/>
  <c r="N142"/>
  <c r="M142"/>
  <c r="L142"/>
  <c r="H142"/>
  <c r="F142"/>
  <c r="O141"/>
  <c r="N141"/>
  <c r="M141"/>
  <c r="L141"/>
  <c r="H141" s="1"/>
  <c r="F141"/>
  <c r="O140"/>
  <c r="N140"/>
  <c r="M140"/>
  <c r="L140"/>
  <c r="H140" s="1"/>
  <c r="F140"/>
  <c r="E140"/>
  <c r="D140"/>
  <c r="O139"/>
  <c r="N139"/>
  <c r="M139"/>
  <c r="L139"/>
  <c r="H139"/>
  <c r="F139"/>
  <c r="O138"/>
  <c r="N138"/>
  <c r="M138"/>
  <c r="L138"/>
  <c r="H138" s="1"/>
  <c r="F138"/>
  <c r="O137"/>
  <c r="N137"/>
  <c r="M137"/>
  <c r="L137"/>
  <c r="H137"/>
  <c r="F137"/>
  <c r="E137"/>
  <c r="D137"/>
  <c r="O136"/>
  <c r="N136"/>
  <c r="M136"/>
  <c r="L136"/>
  <c r="H136"/>
  <c r="F136"/>
  <c r="O135"/>
  <c r="N135"/>
  <c r="M135"/>
  <c r="L135"/>
  <c r="H135" s="1"/>
  <c r="F135"/>
  <c r="O134"/>
  <c r="N134"/>
  <c r="M134"/>
  <c r="L134"/>
  <c r="H134"/>
  <c r="F134"/>
  <c r="E134"/>
  <c r="D134"/>
  <c r="O133"/>
  <c r="N133"/>
  <c r="M133"/>
  <c r="L133"/>
  <c r="H133" s="1"/>
  <c r="F133"/>
  <c r="O132"/>
  <c r="N132"/>
  <c r="M132"/>
  <c r="L132"/>
  <c r="H132" s="1"/>
  <c r="F132"/>
  <c r="O131"/>
  <c r="N131"/>
  <c r="M131"/>
  <c r="L131"/>
  <c r="H131"/>
  <c r="F131"/>
  <c r="E131"/>
  <c r="D131"/>
  <c r="O130"/>
  <c r="N130"/>
  <c r="M130"/>
  <c r="L130"/>
  <c r="H130"/>
  <c r="F130"/>
  <c r="O129"/>
  <c r="N129"/>
  <c r="M129"/>
  <c r="L129"/>
  <c r="H129" s="1"/>
  <c r="F129"/>
  <c r="O128"/>
  <c r="N128"/>
  <c r="M128"/>
  <c r="L128"/>
  <c r="H128" s="1"/>
  <c r="F128"/>
  <c r="E128"/>
  <c r="D128"/>
  <c r="O127"/>
  <c r="N127"/>
  <c r="M127"/>
  <c r="L127"/>
  <c r="H127"/>
  <c r="F127"/>
  <c r="O126"/>
  <c r="N126"/>
  <c r="M126"/>
  <c r="L126"/>
  <c r="H126"/>
  <c r="F126"/>
  <c r="O125"/>
  <c r="N125"/>
  <c r="M125"/>
  <c r="L125"/>
  <c r="H125"/>
  <c r="F125"/>
  <c r="E125"/>
  <c r="D125"/>
  <c r="O124"/>
  <c r="N124"/>
  <c r="M124"/>
  <c r="L124"/>
  <c r="H124"/>
  <c r="F124"/>
  <c r="O123"/>
  <c r="N123"/>
  <c r="M123"/>
  <c r="L123"/>
  <c r="H123" s="1"/>
  <c r="F123"/>
  <c r="O122"/>
  <c r="N122"/>
  <c r="M122"/>
  <c r="L122"/>
  <c r="H122"/>
  <c r="F122"/>
  <c r="E122"/>
  <c r="D122"/>
  <c r="O121"/>
  <c r="N121"/>
  <c r="M121"/>
  <c r="L121"/>
  <c r="H121" s="1"/>
  <c r="F121" s="1"/>
  <c r="O120"/>
  <c r="N120"/>
  <c r="M120"/>
  <c r="L120"/>
  <c r="H120" s="1"/>
  <c r="F120"/>
  <c r="O119"/>
  <c r="N119"/>
  <c r="M119"/>
  <c r="L119"/>
  <c r="H119"/>
  <c r="F119"/>
  <c r="E119"/>
  <c r="D119"/>
  <c r="O118"/>
  <c r="N118"/>
  <c r="M118"/>
  <c r="L118"/>
  <c r="H118"/>
  <c r="F118"/>
  <c r="O117"/>
  <c r="N117"/>
  <c r="M117"/>
  <c r="L117"/>
  <c r="H117" s="1"/>
  <c r="F117"/>
  <c r="O116"/>
  <c r="N116"/>
  <c r="M116"/>
  <c r="L116"/>
  <c r="H116" s="1"/>
  <c r="F116"/>
  <c r="E116"/>
  <c r="D116"/>
  <c r="O115"/>
  <c r="N115"/>
  <c r="M115"/>
  <c r="L115"/>
  <c r="H115"/>
  <c r="F115"/>
  <c r="O114"/>
  <c r="N114"/>
  <c r="M114"/>
  <c r="L114"/>
  <c r="H114" s="1"/>
  <c r="F114"/>
  <c r="O113"/>
  <c r="N113"/>
  <c r="M113"/>
  <c r="L113"/>
  <c r="H113"/>
  <c r="F113"/>
  <c r="E113"/>
  <c r="D113"/>
  <c r="O112"/>
  <c r="N112"/>
  <c r="M112"/>
  <c r="L112"/>
  <c r="H112"/>
  <c r="F112"/>
  <c r="O111"/>
  <c r="N111"/>
  <c r="M111"/>
  <c r="L111"/>
  <c r="H111" s="1"/>
  <c r="F111"/>
  <c r="O110"/>
  <c r="N110"/>
  <c r="M110"/>
  <c r="L110"/>
  <c r="H110"/>
  <c r="F110"/>
  <c r="E110"/>
  <c r="D110"/>
  <c r="O109"/>
  <c r="N109"/>
  <c r="M109"/>
  <c r="L109"/>
  <c r="H109" s="1"/>
  <c r="F109"/>
  <c r="O108"/>
  <c r="N108"/>
  <c r="M108"/>
  <c r="L108"/>
  <c r="H108" s="1"/>
  <c r="F108"/>
  <c r="O107"/>
  <c r="N107"/>
  <c r="M107"/>
  <c r="L107"/>
  <c r="H107"/>
  <c r="F107"/>
  <c r="E107"/>
  <c r="D107"/>
  <c r="O106"/>
  <c r="N106"/>
  <c r="M106"/>
  <c r="L106"/>
  <c r="H106"/>
  <c r="F106"/>
  <c r="O105"/>
  <c r="N105"/>
  <c r="M105"/>
  <c r="L105"/>
  <c r="H105" s="1"/>
  <c r="F105"/>
  <c r="O104"/>
  <c r="N104"/>
  <c r="M104"/>
  <c r="L104"/>
  <c r="H104" s="1"/>
  <c r="F104"/>
  <c r="E104"/>
  <c r="D104"/>
  <c r="O103"/>
  <c r="N103"/>
  <c r="M103"/>
  <c r="L103"/>
  <c r="H103" s="1"/>
  <c r="F103"/>
  <c r="O102"/>
  <c r="N102"/>
  <c r="M102"/>
  <c r="L102"/>
  <c r="H102" s="1"/>
  <c r="F102"/>
  <c r="O101"/>
  <c r="N101"/>
  <c r="M101"/>
  <c r="L101"/>
  <c r="H101"/>
  <c r="F101"/>
  <c r="E101"/>
  <c r="D101"/>
  <c r="O100"/>
  <c r="N100"/>
  <c r="M100"/>
  <c r="L100"/>
  <c r="H100"/>
  <c r="F100"/>
  <c r="O99"/>
  <c r="N99"/>
  <c r="M99"/>
  <c r="L99"/>
  <c r="H99" s="1"/>
  <c r="F99"/>
  <c r="O98"/>
  <c r="N98"/>
  <c r="M98"/>
  <c r="L98"/>
  <c r="H98" s="1"/>
  <c r="F98"/>
  <c r="E98"/>
  <c r="D98"/>
  <c r="O97"/>
  <c r="N97"/>
  <c r="M97"/>
  <c r="L97"/>
  <c r="H97"/>
  <c r="F97"/>
  <c r="O96"/>
  <c r="N96"/>
  <c r="M96"/>
  <c r="L96"/>
  <c r="H96" s="1"/>
  <c r="F96"/>
  <c r="O95"/>
  <c r="N95" s="1"/>
  <c r="M95"/>
  <c r="L95"/>
  <c r="H95"/>
  <c r="F95"/>
  <c r="E95"/>
  <c r="D95"/>
  <c r="O94"/>
  <c r="N94"/>
  <c r="M94"/>
  <c r="L94"/>
  <c r="H94"/>
  <c r="F94"/>
  <c r="O93"/>
  <c r="M93"/>
  <c r="L93"/>
  <c r="H93" s="1"/>
  <c r="F93"/>
  <c r="M92"/>
  <c r="L92"/>
  <c r="H92" s="1"/>
  <c r="F92"/>
  <c r="E92"/>
  <c r="D92"/>
  <c r="M91"/>
  <c r="L91"/>
  <c r="H91"/>
  <c r="F91"/>
  <c r="M90"/>
  <c r="L90"/>
  <c r="H90"/>
  <c r="F90" s="1"/>
  <c r="M89"/>
  <c r="L89"/>
  <c r="H89"/>
  <c r="F89"/>
  <c r="E89"/>
  <c r="D89"/>
  <c r="M88"/>
  <c r="L88"/>
  <c r="H88"/>
  <c r="F88" s="1"/>
  <c r="M87"/>
  <c r="L87"/>
  <c r="H87" s="1"/>
  <c r="F87"/>
  <c r="M86"/>
  <c r="L86"/>
  <c r="H86"/>
  <c r="F86"/>
  <c r="E86"/>
  <c r="D86"/>
  <c r="M85"/>
  <c r="L85"/>
  <c r="H85"/>
  <c r="F85"/>
  <c r="M84"/>
  <c r="L84"/>
  <c r="H84" s="1"/>
  <c r="F84"/>
  <c r="M83"/>
  <c r="L83"/>
  <c r="H83" s="1"/>
  <c r="F83"/>
  <c r="E83"/>
  <c r="D83"/>
  <c r="M82"/>
  <c r="L82"/>
  <c r="H82"/>
  <c r="F82"/>
  <c r="M81"/>
  <c r="L81"/>
  <c r="H81" s="1"/>
  <c r="F81"/>
  <c r="M80"/>
  <c r="L80"/>
  <c r="H80" s="1"/>
  <c r="F80"/>
  <c r="E80"/>
  <c r="D80"/>
  <c r="M79"/>
  <c r="L79"/>
  <c r="H79"/>
  <c r="F79"/>
  <c r="M78"/>
  <c r="L78"/>
  <c r="H78" s="1"/>
  <c r="F78"/>
  <c r="M77"/>
  <c r="L77"/>
  <c r="H77" s="1"/>
  <c r="F77"/>
  <c r="E77"/>
  <c r="D77"/>
  <c r="M76"/>
  <c r="L76"/>
  <c r="H76" s="1"/>
  <c r="F76"/>
  <c r="M75"/>
  <c r="L75"/>
  <c r="H75" s="1"/>
  <c r="F75"/>
  <c r="M74"/>
  <c r="L74"/>
  <c r="H74"/>
  <c r="F74"/>
  <c r="E74"/>
  <c r="D74"/>
  <c r="M73"/>
  <c r="L73"/>
  <c r="H73"/>
  <c r="F73"/>
  <c r="M72"/>
  <c r="L72"/>
  <c r="H72" s="1"/>
  <c r="F72" s="1"/>
  <c r="M71"/>
  <c r="L71"/>
  <c r="H71"/>
  <c r="F71"/>
  <c r="E71"/>
  <c r="D71"/>
  <c r="M70"/>
  <c r="L70"/>
  <c r="H70" s="1"/>
  <c r="F70"/>
  <c r="M69"/>
  <c r="L69"/>
  <c r="H69" s="1"/>
  <c r="F69"/>
  <c r="M68"/>
  <c r="L68"/>
  <c r="H68" s="1"/>
  <c r="F68"/>
  <c r="E68"/>
  <c r="D68"/>
  <c r="M67"/>
  <c r="L67"/>
  <c r="H67"/>
  <c r="F67"/>
  <c r="M66"/>
  <c r="L66"/>
  <c r="H66"/>
  <c r="F66"/>
  <c r="M65"/>
  <c r="L65"/>
  <c r="H65" s="1"/>
  <c r="F65"/>
  <c r="E65"/>
  <c r="D65"/>
  <c r="M64"/>
  <c r="L64"/>
  <c r="H64" s="1"/>
  <c r="F64"/>
  <c r="M63"/>
  <c r="L63"/>
  <c r="H63" s="1"/>
  <c r="F63"/>
  <c r="M62"/>
  <c r="L62"/>
  <c r="H62" s="1"/>
  <c r="F62"/>
  <c r="E62"/>
  <c r="D62"/>
  <c r="M61"/>
  <c r="L61"/>
  <c r="H61" s="1"/>
  <c r="F61"/>
  <c r="M60"/>
  <c r="L60"/>
  <c r="H60" s="1"/>
  <c r="F60"/>
  <c r="M59"/>
  <c r="L59"/>
  <c r="H59"/>
  <c r="F59"/>
  <c r="E59"/>
  <c r="D59"/>
  <c r="M58"/>
  <c r="L58"/>
  <c r="H58"/>
  <c r="F58"/>
  <c r="M57"/>
  <c r="L57"/>
  <c r="H57" s="1"/>
  <c r="F57"/>
  <c r="M56"/>
  <c r="L56"/>
  <c r="H56" s="1"/>
  <c r="F56"/>
  <c r="E56"/>
  <c r="D56"/>
  <c r="M55"/>
  <c r="L55"/>
  <c r="H55" s="1"/>
  <c r="F55"/>
  <c r="M54"/>
  <c r="L54"/>
  <c r="H54" s="1"/>
  <c r="F54"/>
  <c r="M53"/>
  <c r="L53"/>
  <c r="H53" s="1"/>
  <c r="F53"/>
  <c r="E53"/>
  <c r="D53"/>
  <c r="M52"/>
  <c r="L52"/>
  <c r="H52" s="1"/>
  <c r="F52"/>
  <c r="M51"/>
  <c r="L51"/>
  <c r="H51" s="1"/>
  <c r="F51"/>
  <c r="M50"/>
  <c r="L50"/>
  <c r="H50" s="1"/>
  <c r="F50"/>
  <c r="E50"/>
  <c r="D50"/>
  <c r="M49"/>
  <c r="L49"/>
  <c r="H49" s="1"/>
  <c r="F49"/>
  <c r="M48"/>
  <c r="L48"/>
  <c r="H48" s="1"/>
  <c r="F48"/>
  <c r="M47"/>
  <c r="L47"/>
  <c r="H47"/>
  <c r="F47"/>
  <c r="E47"/>
  <c r="D47"/>
  <c r="M46"/>
  <c r="L46"/>
  <c r="H46" s="1"/>
  <c r="F46"/>
  <c r="M45"/>
  <c r="L45"/>
  <c r="H45" s="1"/>
  <c r="F45"/>
  <c r="M44"/>
  <c r="L44"/>
  <c r="H44" s="1"/>
  <c r="F44"/>
  <c r="E44"/>
  <c r="D44"/>
  <c r="M43"/>
  <c r="L43"/>
  <c r="H43" s="1"/>
  <c r="F43"/>
  <c r="M42"/>
  <c r="L42"/>
  <c r="H42" s="1"/>
  <c r="F42"/>
  <c r="M41"/>
  <c r="L41"/>
  <c r="H41" s="1"/>
  <c r="F41"/>
  <c r="E41"/>
  <c r="D41"/>
  <c r="M40"/>
  <c r="L40"/>
  <c r="H40" s="1"/>
  <c r="F40"/>
  <c r="M39"/>
  <c r="L39"/>
  <c r="H39" s="1"/>
  <c r="F39"/>
  <c r="M38"/>
  <c r="L38"/>
  <c r="H38"/>
  <c r="F38"/>
  <c r="E38"/>
  <c r="D38"/>
  <c r="M37"/>
  <c r="L37"/>
  <c r="H37"/>
  <c r="F37"/>
  <c r="M36"/>
  <c r="L36"/>
  <c r="H36"/>
  <c r="F36"/>
  <c r="M35"/>
  <c r="L35"/>
  <c r="H35"/>
  <c r="F35"/>
  <c r="E35"/>
  <c r="D35"/>
  <c r="M34"/>
  <c r="L34"/>
  <c r="H34" s="1"/>
  <c r="F34"/>
  <c r="M33"/>
  <c r="L33"/>
  <c r="H33" s="1"/>
  <c r="F33"/>
  <c r="M32"/>
  <c r="L32"/>
  <c r="H32"/>
  <c r="F32"/>
  <c r="E32"/>
  <c r="D32"/>
  <c r="M31"/>
  <c r="L31"/>
  <c r="H31"/>
  <c r="F31"/>
  <c r="M30"/>
  <c r="L30"/>
  <c r="H30" s="1"/>
  <c r="F30" s="1"/>
  <c r="M29"/>
  <c r="L29"/>
  <c r="H29" s="1"/>
  <c r="F29"/>
  <c r="E29"/>
  <c r="D29"/>
  <c r="M28"/>
  <c r="L28"/>
  <c r="H28" s="1"/>
  <c r="F28"/>
  <c r="M27"/>
  <c r="L27"/>
  <c r="H27" s="1"/>
  <c r="F27"/>
  <c r="M26"/>
  <c r="L26"/>
  <c r="H26" s="1"/>
  <c r="F26"/>
  <c r="E26"/>
  <c r="D26"/>
  <c r="M25"/>
  <c r="L25"/>
  <c r="H25"/>
  <c r="F25"/>
  <c r="M24"/>
  <c r="L24"/>
  <c r="H24" s="1"/>
  <c r="F24" s="1"/>
  <c r="M23"/>
  <c r="L23"/>
  <c r="H23"/>
  <c r="F23"/>
  <c r="E23"/>
  <c r="D23"/>
  <c r="M22"/>
  <c r="L22"/>
  <c r="H22" s="1"/>
  <c r="F22"/>
  <c r="M21"/>
  <c r="L21"/>
  <c r="H21" s="1"/>
  <c r="F21"/>
  <c r="M20"/>
  <c r="L20"/>
  <c r="H20" s="1"/>
  <c r="F20"/>
  <c r="E20"/>
  <c r="D20"/>
  <c r="M19"/>
  <c r="L19"/>
  <c r="H19" s="1"/>
  <c r="F19"/>
  <c r="M18"/>
  <c r="L18"/>
  <c r="H18" s="1"/>
  <c r="F18"/>
  <c r="M17"/>
  <c r="L17"/>
  <c r="H17" s="1"/>
  <c r="F17"/>
  <c r="E17"/>
  <c r="D17"/>
  <c r="M16"/>
  <c r="L16"/>
  <c r="H16"/>
  <c r="F16"/>
  <c r="M15"/>
  <c r="L15"/>
  <c r="H15" s="1"/>
  <c r="F15"/>
  <c r="M14"/>
  <c r="L14"/>
  <c r="H14" s="1"/>
  <c r="F14"/>
  <c r="E14"/>
  <c r="D14"/>
  <c r="M13"/>
  <c r="L13"/>
  <c r="H13" s="1"/>
  <c r="F13"/>
  <c r="M12"/>
  <c r="L12"/>
  <c r="H12" s="1"/>
  <c r="F12"/>
  <c r="M11"/>
  <c r="L11"/>
  <c r="H11"/>
  <c r="F11"/>
  <c r="E11"/>
  <c r="D11"/>
  <c r="M10"/>
  <c r="L10"/>
  <c r="H10"/>
  <c r="F10"/>
  <c r="M9"/>
  <c r="L9"/>
  <c r="H9" s="1"/>
  <c r="F9"/>
  <c r="M8"/>
  <c r="L8"/>
  <c r="H8" s="1"/>
  <c r="F8"/>
  <c r="E8"/>
  <c r="D8"/>
  <c r="M7"/>
  <c r="L7"/>
  <c r="H7"/>
  <c r="F7"/>
  <c r="M6"/>
  <c r="L6"/>
  <c r="H6" s="1"/>
  <c r="F6"/>
  <c r="M5" s="1"/>
  <c r="L5"/>
  <c r="D5"/>
  <c r="M4"/>
  <c r="L4"/>
  <c r="H4" s="1"/>
  <c r="L3"/>
  <c r="I267" i="70"/>
  <c r="G267"/>
  <c r="F267"/>
  <c r="I266"/>
  <c r="G266"/>
  <c r="F266"/>
  <c r="I265"/>
  <c r="G265"/>
  <c r="F265"/>
  <c r="I264"/>
  <c r="G264"/>
  <c r="F264"/>
  <c r="I263"/>
  <c r="G263"/>
  <c r="F263"/>
  <c r="I262"/>
  <c r="G262"/>
  <c r="F262"/>
  <c r="I261"/>
  <c r="G261"/>
  <c r="F261"/>
  <c r="I260"/>
  <c r="G260"/>
  <c r="F260"/>
  <c r="I259"/>
  <c r="G259"/>
  <c r="F259"/>
  <c r="I258"/>
  <c r="G258"/>
  <c r="F258"/>
  <c r="I257"/>
  <c r="G257"/>
  <c r="F257"/>
  <c r="I256"/>
  <c r="G256"/>
  <c r="F256"/>
  <c r="I255"/>
  <c r="G255"/>
  <c r="F255"/>
  <c r="I254"/>
  <c r="G254"/>
  <c r="F254"/>
  <c r="I253"/>
  <c r="G253"/>
  <c r="F253"/>
  <c r="I252"/>
  <c r="G252"/>
  <c r="F252"/>
  <c r="I251"/>
  <c r="G251"/>
  <c r="F251"/>
  <c r="I250"/>
  <c r="G250"/>
  <c r="F250"/>
  <c r="I249"/>
  <c r="G249"/>
  <c r="F249"/>
  <c r="I248"/>
  <c r="G248"/>
  <c r="F248"/>
  <c r="I247"/>
  <c r="G247"/>
  <c r="F247"/>
  <c r="I246"/>
  <c r="G246"/>
  <c r="F246"/>
  <c r="I245"/>
  <c r="G245"/>
  <c r="F245"/>
  <c r="I244"/>
  <c r="G244"/>
  <c r="F244"/>
  <c r="AA243" s="1"/>
  <c r="Y243" s="1"/>
  <c r="X243"/>
  <c r="W243"/>
  <c r="I243"/>
  <c r="G243"/>
  <c r="F243"/>
  <c r="AA242" s="1"/>
  <c r="Y242"/>
  <c r="W242"/>
  <c r="I242"/>
  <c r="G242"/>
  <c r="F242"/>
  <c r="AA241" s="1"/>
  <c r="Y241"/>
  <c r="W241"/>
  <c r="I241"/>
  <c r="G241"/>
  <c r="F241"/>
  <c r="AA240" s="1"/>
  <c r="Y240"/>
  <c r="X240"/>
  <c r="W240"/>
  <c r="I240"/>
  <c r="G240"/>
  <c r="F240"/>
  <c r="AA239" s="1"/>
  <c r="Y239" s="1"/>
  <c r="W239"/>
  <c r="I239"/>
  <c r="G239"/>
  <c r="F239"/>
  <c r="AA238" s="1"/>
  <c r="Y238"/>
  <c r="W238"/>
  <c r="I238"/>
  <c r="G238"/>
  <c r="F238"/>
  <c r="AA237" s="1"/>
  <c r="Y237"/>
  <c r="X237"/>
  <c r="W237"/>
  <c r="I237"/>
  <c r="G237"/>
  <c r="F237"/>
  <c r="AA236" s="1"/>
  <c r="Y236" s="1"/>
  <c r="W236"/>
  <c r="I236"/>
  <c r="G236"/>
  <c r="F236"/>
  <c r="AA235" s="1"/>
  <c r="Y235"/>
  <c r="W235"/>
  <c r="I235"/>
  <c r="G235"/>
  <c r="F235"/>
  <c r="AA234" s="1"/>
  <c r="Y234"/>
  <c r="X234"/>
  <c r="W234"/>
  <c r="I234"/>
  <c r="G234"/>
  <c r="F234"/>
  <c r="AA233" s="1"/>
  <c r="Y233"/>
  <c r="W233"/>
  <c r="I233"/>
  <c r="G233"/>
  <c r="F233"/>
  <c r="AA232" s="1"/>
  <c r="Y232"/>
  <c r="W232"/>
  <c r="I232"/>
  <c r="G232"/>
  <c r="F232"/>
  <c r="AA231" s="1"/>
  <c r="Y231"/>
  <c r="X231"/>
  <c r="W231"/>
  <c r="I231"/>
  <c r="G231"/>
  <c r="F231"/>
  <c r="AA230" s="1"/>
  <c r="Y230"/>
  <c r="W230"/>
  <c r="I230"/>
  <c r="G230"/>
  <c r="F230"/>
  <c r="AA229" s="1"/>
  <c r="Y229"/>
  <c r="W229"/>
  <c r="I229"/>
  <c r="G229"/>
  <c r="F229"/>
  <c r="AA228" s="1"/>
  <c r="Y228"/>
  <c r="X228"/>
  <c r="W228"/>
  <c r="I228"/>
  <c r="G228"/>
  <c r="F228"/>
  <c r="AA227" s="1"/>
  <c r="Y227" s="1"/>
  <c r="W227"/>
  <c r="I227"/>
  <c r="G227"/>
  <c r="F227"/>
  <c r="AA226" s="1"/>
  <c r="Y226"/>
  <c r="W226"/>
  <c r="I226"/>
  <c r="G226"/>
  <c r="F226"/>
  <c r="AA225" s="1"/>
  <c r="Y225"/>
  <c r="X225"/>
  <c r="W225"/>
  <c r="I225"/>
  <c r="G225"/>
  <c r="F225"/>
  <c r="AA224" s="1"/>
  <c r="Y224"/>
  <c r="W224"/>
  <c r="I224"/>
  <c r="G224"/>
  <c r="F224"/>
  <c r="AA223" s="1"/>
  <c r="Y223" s="1"/>
  <c r="W223"/>
  <c r="I223"/>
  <c r="G223"/>
  <c r="F223"/>
  <c r="AA222" s="1"/>
  <c r="Y222"/>
  <c r="X222"/>
  <c r="W222"/>
  <c r="I222"/>
  <c r="G222"/>
  <c r="F222"/>
  <c r="AA221" s="1"/>
  <c r="Y221"/>
  <c r="W221"/>
  <c r="I221"/>
  <c r="G221"/>
  <c r="F221"/>
  <c r="AA220" s="1"/>
  <c r="Y220" s="1"/>
  <c r="W220"/>
  <c r="I220"/>
  <c r="G220"/>
  <c r="F220"/>
  <c r="AA219" s="1"/>
  <c r="Y219"/>
  <c r="X219"/>
  <c r="W219"/>
  <c r="I219"/>
  <c r="G219"/>
  <c r="F219"/>
  <c r="AA218" s="1"/>
  <c r="Y218"/>
  <c r="W218"/>
  <c r="I218"/>
  <c r="G218"/>
  <c r="F218"/>
  <c r="AA217" s="1"/>
  <c r="Y217"/>
  <c r="W217"/>
  <c r="I217"/>
  <c r="G217"/>
  <c r="F217"/>
  <c r="AA216" s="1"/>
  <c r="Y216"/>
  <c r="X216"/>
  <c r="W216"/>
  <c r="I216"/>
  <c r="G216"/>
  <c r="F216"/>
  <c r="AA215" s="1"/>
  <c r="Y215"/>
  <c r="W215"/>
  <c r="I215"/>
  <c r="G215"/>
  <c r="F215"/>
  <c r="AA214" s="1"/>
  <c r="Y214"/>
  <c r="W214"/>
  <c r="I214"/>
  <c r="G214"/>
  <c r="F214"/>
  <c r="AA213" s="1"/>
  <c r="Y213"/>
  <c r="X213" l="1"/>
  <c r="W213"/>
  <c r="I213"/>
  <c r="G213"/>
  <c r="F213"/>
  <c r="AA212" s="1"/>
  <c r="Y212"/>
  <c r="W212"/>
  <c r="I212"/>
  <c r="G212"/>
  <c r="F212"/>
  <c r="AA211" s="1"/>
  <c r="Y211"/>
  <c r="W211"/>
  <c r="I211"/>
  <c r="G211"/>
  <c r="F211"/>
  <c r="AA210" s="1"/>
  <c r="Y210"/>
  <c r="X210"/>
  <c r="W210"/>
  <c r="I210"/>
  <c r="G210"/>
  <c r="F210"/>
  <c r="AA209" s="1"/>
  <c r="Y209"/>
  <c r="W209"/>
  <c r="I209"/>
  <c r="G209"/>
  <c r="F209"/>
  <c r="AA208" l="1"/>
  <c r="Y208"/>
  <c r="W208"/>
  <c r="I208"/>
  <c r="G208"/>
  <c r="F208"/>
  <c r="AA207"/>
  <c r="Y207"/>
  <c r="X207"/>
  <c r="W207"/>
  <c r="I207"/>
  <c r="G207"/>
  <c r="F207"/>
  <c r="AA206"/>
  <c r="Y206" s="1"/>
  <c r="W206"/>
  <c r="I206"/>
  <c r="G206"/>
  <c r="F206"/>
  <c r="AA205" s="1"/>
  <c r="Y205"/>
  <c r="W205"/>
  <c r="I205"/>
  <c r="G205"/>
  <c r="F205"/>
  <c r="AA204" l="1"/>
  <c r="Y204"/>
  <c r="X204"/>
  <c r="W204"/>
  <c r="I204"/>
  <c r="G204"/>
  <c r="F204"/>
  <c r="AA203"/>
  <c r="Y203"/>
  <c r="W203"/>
  <c r="I203"/>
  <c r="G203"/>
  <c r="F203"/>
  <c r="AA202" s="1"/>
  <c r="Y202"/>
  <c r="W202"/>
  <c r="I202"/>
  <c r="G202"/>
  <c r="F202"/>
  <c r="AA201" l="1"/>
  <c r="Y201"/>
  <c r="X201"/>
  <c r="W201"/>
  <c r="I201"/>
  <c r="G201"/>
  <c r="F201"/>
  <c r="AA200"/>
  <c r="Y200" s="1"/>
  <c r="W200"/>
  <c r="I200"/>
  <c r="G200"/>
  <c r="F200"/>
  <c r="AA199" s="1"/>
  <c r="Y199"/>
  <c r="W199"/>
  <c r="I199"/>
  <c r="G199"/>
  <c r="F199"/>
  <c r="AA198"/>
  <c r="Y198"/>
  <c r="X198"/>
  <c r="W198"/>
  <c r="I198"/>
  <c r="G198"/>
  <c r="F198"/>
  <c r="AA197"/>
  <c r="Y197" s="1"/>
  <c r="W197"/>
  <c r="I197"/>
  <c r="G197"/>
  <c r="F197"/>
  <c r="AA196" s="1"/>
  <c r="Y196"/>
  <c r="W196"/>
  <c r="I196"/>
  <c r="G196"/>
  <c r="F196"/>
  <c r="AA195"/>
  <c r="Y195"/>
  <c r="X195"/>
  <c r="W195"/>
  <c r="I195"/>
  <c r="G195"/>
  <c r="F195"/>
  <c r="AA194"/>
  <c r="Y194" s="1"/>
  <c r="W194"/>
  <c r="I194"/>
  <c r="G194"/>
  <c r="F194"/>
  <c r="AA193"/>
  <c r="Y193"/>
  <c r="W193"/>
  <c r="I193"/>
  <c r="G193"/>
  <c r="F193"/>
  <c r="AA192"/>
  <c r="Y192"/>
  <c r="X192"/>
  <c r="W192"/>
  <c r="I192"/>
  <c r="G192"/>
  <c r="F192"/>
  <c r="AA191"/>
  <c r="Y191" s="1"/>
  <c r="W191"/>
  <c r="I191"/>
  <c r="G191"/>
  <c r="F191"/>
  <c r="AA190" s="1"/>
  <c r="Y190"/>
  <c r="W190"/>
  <c r="I190"/>
  <c r="G190"/>
  <c r="F190"/>
  <c r="AA189"/>
  <c r="Y189"/>
  <c r="X189"/>
  <c r="W189"/>
  <c r="I189"/>
  <c r="G189"/>
  <c r="F189"/>
  <c r="AA188"/>
  <c r="Y188"/>
  <c r="W188"/>
  <c r="I188"/>
  <c r="G188" s="1"/>
  <c r="F188"/>
  <c r="D188"/>
  <c r="AA187"/>
  <c r="Y187" s="1"/>
  <c r="W187"/>
  <c r="I187"/>
  <c r="H187" s="1"/>
  <c r="F187"/>
  <c r="D187"/>
  <c r="AA186"/>
  <c r="Y186"/>
  <c r="X186"/>
  <c r="W186"/>
  <c r="I186"/>
  <c r="F186"/>
  <c r="D186"/>
  <c r="AA185"/>
  <c r="Y185"/>
  <c r="W185"/>
  <c r="I185"/>
  <c r="F185"/>
  <c r="D185"/>
  <c r="AA184"/>
  <c r="Y184" s="1"/>
  <c r="W184"/>
  <c r="I184"/>
  <c r="F184"/>
  <c r="D184"/>
  <c r="AA183"/>
  <c r="Y183"/>
  <c r="X183"/>
  <c r="W183"/>
  <c r="I183"/>
  <c r="F183"/>
  <c r="D183"/>
  <c r="AA182"/>
  <c r="Y182"/>
  <c r="W182"/>
  <c r="I182"/>
  <c r="F182"/>
  <c r="D182"/>
  <c r="AA181" s="1"/>
  <c r="Y181"/>
  <c r="W181"/>
  <c r="I181"/>
  <c r="F181"/>
  <c r="D181"/>
  <c r="AA180"/>
  <c r="Y180"/>
  <c r="X180"/>
  <c r="W180"/>
  <c r="I180"/>
  <c r="F180"/>
  <c r="D180"/>
  <c r="AA179"/>
  <c r="Y179" s="1"/>
  <c r="W179"/>
  <c r="I179"/>
  <c r="F179"/>
  <c r="D179"/>
  <c r="AA178" s="1"/>
  <c r="Y178"/>
  <c r="W178"/>
  <c r="I178"/>
  <c r="F178"/>
  <c r="D178"/>
  <c r="AA177"/>
  <c r="Y177"/>
  <c r="X177"/>
  <c r="W177"/>
  <c r="I177"/>
  <c r="F177"/>
  <c r="D177"/>
  <c r="AA176"/>
  <c r="Y176"/>
  <c r="W176"/>
  <c r="I176"/>
  <c r="F176"/>
  <c r="D176"/>
  <c r="AA175" s="1"/>
  <c r="Y175"/>
  <c r="W175"/>
  <c r="I175"/>
  <c r="F175"/>
  <c r="D175"/>
  <c r="AA174" s="1"/>
  <c r="Y174"/>
  <c r="X174"/>
  <c r="W174"/>
  <c r="I174"/>
  <c r="F174"/>
  <c r="D174"/>
  <c r="AA173"/>
  <c r="Y173"/>
  <c r="W173"/>
  <c r="I173"/>
  <c r="F173"/>
  <c r="D173"/>
  <c r="AA172"/>
  <c r="Y172"/>
  <c r="W172"/>
  <c r="I172"/>
  <c r="F172"/>
  <c r="D172"/>
  <c r="AA171"/>
  <c r="Y171"/>
  <c r="X171"/>
  <c r="W171"/>
  <c r="I171"/>
  <c r="F171"/>
  <c r="D171"/>
  <c r="AA170"/>
  <c r="Y170"/>
  <c r="W170"/>
  <c r="I170"/>
  <c r="F170"/>
  <c r="D170"/>
  <c r="AA169"/>
  <c r="Y169"/>
  <c r="W169"/>
  <c r="I169"/>
  <c r="F169"/>
  <c r="D169"/>
  <c r="AA168"/>
  <c r="Y168"/>
  <c r="X168"/>
  <c r="W168"/>
  <c r="I168"/>
  <c r="F168"/>
  <c r="D168"/>
  <c r="AA167"/>
  <c r="Y167"/>
  <c r="W167"/>
  <c r="I167"/>
  <c r="F167"/>
  <c r="D167"/>
  <c r="AA166" s="1"/>
  <c r="Y166"/>
  <c r="W166"/>
  <c r="I166"/>
  <c r="F166"/>
  <c r="D166"/>
  <c r="AA165"/>
  <c r="Y165"/>
  <c r="X165" l="1"/>
  <c r="W165"/>
  <c r="I165"/>
  <c r="F165"/>
  <c r="D165"/>
  <c r="AA164"/>
  <c r="Y164" s="1"/>
  <c r="W164"/>
  <c r="I164"/>
  <c r="F164"/>
  <c r="D164"/>
  <c r="AA163" s="1"/>
  <c r="Y163"/>
  <c r="W163"/>
  <c r="I163"/>
  <c r="F163"/>
  <c r="D163"/>
  <c r="AA162"/>
  <c r="Y162" l="1"/>
  <c r="X162" l="1"/>
  <c r="W162"/>
  <c r="I162"/>
  <c r="F162"/>
  <c r="D162"/>
  <c r="AA161"/>
  <c r="Y161"/>
  <c r="W161"/>
  <c r="I161"/>
  <c r="F161"/>
  <c r="D161"/>
  <c r="AA160"/>
  <c r="Y160" s="1"/>
  <c r="W160"/>
  <c r="I160"/>
  <c r="F160"/>
  <c r="D160"/>
  <c r="AA159"/>
  <c r="Y159"/>
  <c r="X159"/>
  <c r="W159"/>
  <c r="I159"/>
  <c r="F159"/>
  <c r="D159"/>
  <c r="AA158"/>
  <c r="Y158" s="1"/>
  <c r="W158"/>
  <c r="I158"/>
  <c r="F158"/>
  <c r="D158"/>
  <c r="AA157" s="1"/>
  <c r="Y157" l="1"/>
  <c r="W157"/>
  <c r="I157"/>
  <c r="F157"/>
  <c r="D157"/>
  <c r="AA156"/>
  <c r="Y156"/>
  <c r="X156"/>
  <c r="W156"/>
  <c r="I156"/>
  <c r="F156"/>
  <c r="D156"/>
  <c r="AA155"/>
  <c r="Y155" s="1"/>
  <c r="W155"/>
  <c r="I155"/>
  <c r="F155"/>
  <c r="D155"/>
  <c r="AA154" s="1"/>
  <c r="Y154"/>
  <c r="W154"/>
  <c r="I154"/>
  <c r="F154"/>
  <c r="D154"/>
  <c r="AA153"/>
  <c r="Y153"/>
  <c r="X153"/>
  <c r="W153"/>
  <c r="I153"/>
  <c r="F153"/>
  <c r="D153"/>
  <c r="AA152"/>
  <c r="Y152" s="1"/>
  <c r="W152"/>
  <c r="I152"/>
  <c r="F152"/>
  <c r="D152"/>
  <c r="AA151" s="1"/>
  <c r="Y151"/>
  <c r="W151"/>
  <c r="I151"/>
  <c r="F151"/>
  <c r="D151"/>
  <c r="AA150" s="1"/>
  <c r="Y150" l="1"/>
  <c r="X150"/>
  <c r="W150"/>
  <c r="I150"/>
  <c r="F150"/>
  <c r="D150"/>
  <c r="AA149" l="1"/>
  <c r="Y149" l="1"/>
  <c r="W149"/>
  <c r="I149"/>
  <c r="F149"/>
  <c r="D149"/>
  <c r="AA148" s="1"/>
  <c r="Y148"/>
  <c r="W148"/>
  <c r="I148"/>
  <c r="F148"/>
  <c r="D148"/>
  <c r="AA147" s="1"/>
  <c r="Y147"/>
  <c r="X147"/>
  <c r="W147"/>
  <c r="I147"/>
  <c r="F147"/>
  <c r="D147"/>
  <c r="AA146" l="1"/>
  <c r="Y146" s="1"/>
  <c r="W146"/>
  <c r="I146"/>
  <c r="F146"/>
  <c r="D146"/>
  <c r="AA145" s="1"/>
  <c r="Y145"/>
  <c r="W145"/>
  <c r="I145"/>
  <c r="F145"/>
  <c r="D145"/>
  <c r="AA144" s="1"/>
  <c r="Y144" l="1"/>
  <c r="X144"/>
  <c r="W144"/>
  <c r="I144"/>
  <c r="F144"/>
  <c r="D144"/>
  <c r="AA143" l="1"/>
  <c r="Y143" l="1"/>
  <c r="W143"/>
  <c r="I143"/>
  <c r="F143"/>
  <c r="D143"/>
  <c r="AA142" s="1"/>
  <c r="Y142"/>
  <c r="W142"/>
  <c r="I142"/>
  <c r="F142"/>
  <c r="D142"/>
  <c r="AA141" l="1"/>
  <c r="Y141"/>
  <c r="X141" l="1"/>
  <c r="W141"/>
  <c r="I141"/>
  <c r="F141"/>
  <c r="D141"/>
  <c r="AA140" l="1"/>
  <c r="Y140" l="1"/>
  <c r="W140"/>
  <c r="I140"/>
  <c r="F140"/>
  <c r="D140"/>
  <c r="AA139"/>
  <c r="Y139"/>
  <c r="W139"/>
  <c r="I139"/>
  <c r="F139"/>
  <c r="D139"/>
  <c r="AA138" l="1"/>
  <c r="Y138"/>
  <c r="X138" l="1"/>
  <c r="W138"/>
  <c r="I138"/>
  <c r="F138"/>
  <c r="D138"/>
  <c r="AA137" l="1"/>
  <c r="Y137" l="1"/>
  <c r="W137"/>
  <c r="I137"/>
  <c r="F137"/>
  <c r="D137"/>
  <c r="AA136"/>
  <c r="Y136"/>
  <c r="W136"/>
  <c r="I136"/>
  <c r="F136"/>
  <c r="D136"/>
  <c r="AA135" s="1"/>
  <c r="Y135"/>
  <c r="X135" l="1"/>
  <c r="W135"/>
  <c r="I135"/>
  <c r="F135"/>
  <c r="D135"/>
  <c r="AA134" l="1"/>
  <c r="Y134"/>
  <c r="W134"/>
  <c r="I134"/>
  <c r="F134"/>
  <c r="D134"/>
  <c r="AA133" s="1"/>
  <c r="Y133"/>
  <c r="W133"/>
  <c r="I133"/>
  <c r="F133"/>
  <c r="D133"/>
  <c r="AA132"/>
  <c r="Y132"/>
  <c r="X132"/>
  <c r="W132"/>
  <c r="I132"/>
  <c r="F132"/>
  <c r="D132"/>
  <c r="AA131"/>
  <c r="Y131" s="1"/>
  <c r="W131"/>
  <c r="I131"/>
  <c r="F131"/>
  <c r="D131"/>
  <c r="AA130"/>
  <c r="Y130" l="1"/>
  <c r="W130"/>
  <c r="I130"/>
  <c r="F130"/>
  <c r="D130"/>
  <c r="AA129" s="1"/>
  <c r="Y129"/>
  <c r="X129" l="1"/>
  <c r="W129"/>
  <c r="I129"/>
  <c r="F129"/>
  <c r="D129"/>
  <c r="AA128" l="1"/>
  <c r="Y128" l="1"/>
  <c r="W128"/>
  <c r="I128"/>
  <c r="F128"/>
  <c r="D128"/>
  <c r="AA127" s="1"/>
  <c r="Y127"/>
  <c r="W127"/>
  <c r="I127"/>
  <c r="F127"/>
  <c r="D127"/>
  <c r="AA126" l="1"/>
  <c r="Y126"/>
  <c r="X126" l="1"/>
  <c r="W126"/>
  <c r="I126"/>
  <c r="F126"/>
  <c r="D126"/>
  <c r="AA125" l="1"/>
  <c r="Y125" l="1"/>
  <c r="W125"/>
  <c r="I125"/>
  <c r="F125"/>
  <c r="D125"/>
  <c r="AA124"/>
  <c r="Y124"/>
  <c r="W124"/>
  <c r="I124"/>
  <c r="F124"/>
  <c r="D124"/>
  <c r="AA123" s="1"/>
  <c r="Y123"/>
  <c r="X123" l="1"/>
  <c r="W123"/>
  <c r="I123"/>
  <c r="F123"/>
  <c r="D123"/>
  <c r="AA122" l="1"/>
  <c r="Y122" l="1"/>
  <c r="W122"/>
  <c r="I122"/>
  <c r="F122"/>
  <c r="D122"/>
  <c r="AA121" s="1"/>
  <c r="Y121"/>
  <c r="W121"/>
  <c r="I121"/>
  <c r="F121"/>
  <c r="D121"/>
  <c r="AA120" l="1"/>
  <c r="Y120"/>
  <c r="X120" l="1"/>
  <c r="W120"/>
  <c r="I120"/>
  <c r="F120"/>
  <c r="D120"/>
  <c r="AA119" l="1"/>
  <c r="Y119" l="1"/>
  <c r="W119"/>
  <c r="I119"/>
  <c r="F119"/>
  <c r="D119"/>
  <c r="AA118"/>
  <c r="Y118"/>
  <c r="W118"/>
  <c r="I118"/>
  <c r="F118"/>
  <c r="D118"/>
  <c r="AA117" s="1"/>
  <c r="Y117"/>
  <c r="X117" l="1"/>
  <c r="W117"/>
  <c r="I117"/>
  <c r="F117"/>
  <c r="D117"/>
  <c r="AA116" l="1"/>
  <c r="Y116" l="1"/>
  <c r="W116"/>
  <c r="I116"/>
  <c r="F116"/>
  <c r="D116"/>
  <c r="AA115" s="1"/>
  <c r="Y115"/>
  <c r="W115"/>
  <c r="I115"/>
  <c r="F115"/>
  <c r="D115"/>
  <c r="AA114"/>
  <c r="Y114"/>
  <c r="X114" l="1"/>
  <c r="W114"/>
  <c r="I114"/>
  <c r="F114"/>
  <c r="D114"/>
  <c r="AA113"/>
  <c r="Y113" l="1"/>
  <c r="W113"/>
  <c r="I113"/>
  <c r="F113"/>
  <c r="D113"/>
  <c r="AA112"/>
  <c r="Y112"/>
  <c r="W112"/>
  <c r="I112"/>
  <c r="F112"/>
  <c r="D112"/>
  <c r="AA111" s="1"/>
  <c r="Y111"/>
  <c r="X111" l="1"/>
  <c r="W111"/>
  <c r="I111"/>
  <c r="F111"/>
  <c r="D111"/>
  <c r="AA110"/>
  <c r="Y110" l="1"/>
  <c r="W110"/>
  <c r="I110"/>
  <c r="F110"/>
  <c r="D110"/>
  <c r="AA109" s="1"/>
  <c r="Y109"/>
  <c r="W109"/>
  <c r="I109"/>
  <c r="F109"/>
  <c r="D109"/>
  <c r="AA108"/>
  <c r="Y108"/>
  <c r="X108"/>
  <c r="W108"/>
  <c r="I108"/>
  <c r="F108"/>
  <c r="D108"/>
  <c r="AA107" l="1"/>
  <c r="Y107" l="1"/>
  <c r="W107"/>
  <c r="I107"/>
  <c r="F107"/>
  <c r="D107"/>
  <c r="AA106"/>
  <c r="Y106"/>
  <c r="W106"/>
  <c r="I106"/>
  <c r="F106"/>
  <c r="D106"/>
  <c r="AA105" s="1"/>
  <c r="Y105"/>
  <c r="X105" l="1"/>
  <c r="W105"/>
  <c r="I105"/>
  <c r="F105"/>
  <c r="D105"/>
  <c r="AA104" l="1"/>
  <c r="Y104" l="1"/>
  <c r="W104"/>
  <c r="I104"/>
  <c r="F104"/>
  <c r="D104"/>
  <c r="AA103" s="1"/>
  <c r="Y103"/>
  <c r="W103"/>
  <c r="I103"/>
  <c r="F103"/>
  <c r="D103"/>
  <c r="AA102"/>
  <c r="Y102"/>
  <c r="X102"/>
  <c r="W102"/>
  <c r="I102"/>
  <c r="F102"/>
  <c r="D102"/>
  <c r="AA101" l="1"/>
  <c r="Y101"/>
  <c r="W101"/>
  <c r="I101"/>
  <c r="F101"/>
  <c r="D101"/>
  <c r="AA100" s="1"/>
  <c r="Y100"/>
  <c r="W100"/>
  <c r="I100"/>
  <c r="F100"/>
  <c r="D100"/>
  <c r="AA99"/>
  <c r="Y99"/>
  <c r="X99"/>
  <c r="W99"/>
  <c r="I99"/>
  <c r="F99"/>
  <c r="D99"/>
  <c r="AA98"/>
  <c r="Y98" s="1"/>
  <c r="W98"/>
  <c r="I98"/>
  <c r="F98"/>
  <c r="D98"/>
  <c r="AA97" s="1"/>
  <c r="Y97" l="1"/>
  <c r="W97"/>
  <c r="I97"/>
  <c r="AA96"/>
  <c r="Y96"/>
  <c r="X96"/>
  <c r="W96"/>
  <c r="I96"/>
  <c r="AA95"/>
  <c r="Y95"/>
  <c r="W95"/>
  <c r="I95"/>
  <c r="AA94"/>
  <c r="Y94"/>
  <c r="W94"/>
  <c r="I94"/>
  <c r="AA93"/>
  <c r="Y93"/>
  <c r="X93"/>
  <c r="W93"/>
  <c r="I93"/>
  <c r="AA92"/>
  <c r="Y92" s="1"/>
  <c r="W92"/>
  <c r="I92"/>
  <c r="AA91" s="1"/>
  <c r="Y91"/>
  <c r="W91"/>
  <c r="I91"/>
  <c r="AA90"/>
  <c r="Y90"/>
  <c r="X90"/>
  <c r="W90"/>
  <c r="I90"/>
  <c r="AA89"/>
  <c r="Y89"/>
  <c r="W89"/>
  <c r="I89"/>
  <c r="AA88"/>
  <c r="Y88"/>
  <c r="W88"/>
  <c r="I88"/>
  <c r="AA87"/>
  <c r="Y87"/>
  <c r="X87"/>
  <c r="W87"/>
  <c r="I87"/>
  <c r="AA86"/>
  <c r="Y86" s="1"/>
  <c r="W86"/>
  <c r="I86"/>
  <c r="AA85" s="1"/>
  <c r="Y85"/>
  <c r="W85"/>
  <c r="I85"/>
  <c r="AA84"/>
  <c r="Y84"/>
  <c r="X84"/>
  <c r="W84"/>
  <c r="I84"/>
  <c r="AA83"/>
  <c r="Y83"/>
  <c r="W83"/>
  <c r="I83"/>
  <c r="AA82"/>
  <c r="Y82"/>
  <c r="W82"/>
  <c r="I82"/>
  <c r="AA81"/>
  <c r="Y81"/>
  <c r="X81"/>
  <c r="W81"/>
  <c r="I81"/>
  <c r="AA80"/>
  <c r="Y80" s="1"/>
  <c r="W80"/>
  <c r="I80"/>
  <c r="AA79" s="1"/>
  <c r="Y79"/>
  <c r="W79"/>
  <c r="I79"/>
  <c r="AA78"/>
  <c r="Y78"/>
  <c r="X78"/>
  <c r="W78"/>
  <c r="I78"/>
  <c r="AA77"/>
  <c r="Y77"/>
  <c r="W77"/>
  <c r="I77"/>
  <c r="AA76" l="1"/>
  <c r="Y76"/>
  <c r="W76"/>
  <c r="I76"/>
  <c r="AA75"/>
  <c r="Y75"/>
  <c r="X75"/>
  <c r="W75"/>
  <c r="I75"/>
  <c r="AA74"/>
  <c r="Y74"/>
  <c r="W74"/>
  <c r="I74"/>
  <c r="AA73" s="1"/>
  <c r="Y73"/>
  <c r="W73"/>
  <c r="I73"/>
  <c r="AA72"/>
  <c r="Y72"/>
  <c r="X72"/>
  <c r="W72"/>
  <c r="I72"/>
  <c r="AA71"/>
  <c r="Y71"/>
  <c r="W71"/>
  <c r="I71"/>
  <c r="AA70"/>
  <c r="Y70"/>
  <c r="W70"/>
  <c r="I70"/>
  <c r="AA69"/>
  <c r="Y69"/>
  <c r="X69"/>
  <c r="W69"/>
  <c r="I69"/>
  <c r="AA68"/>
  <c r="Y68"/>
  <c r="W68"/>
  <c r="I68"/>
  <c r="AA67" s="1"/>
  <c r="Y67"/>
  <c r="W67"/>
  <c r="I67"/>
  <c r="AA66"/>
  <c r="Y66"/>
  <c r="X66"/>
  <c r="W66"/>
  <c r="I66"/>
  <c r="AA65"/>
  <c r="Y65"/>
  <c r="W65"/>
  <c r="I65"/>
  <c r="AA64"/>
  <c r="Y64"/>
  <c r="W64"/>
  <c r="I64"/>
  <c r="AA63"/>
  <c r="Y63"/>
  <c r="X63"/>
  <c r="W63"/>
  <c r="I63"/>
  <c r="AA62"/>
  <c r="Y62" s="1"/>
  <c r="W62"/>
  <c r="I62"/>
  <c r="AA61" s="1"/>
  <c r="Y61"/>
  <c r="W61"/>
  <c r="I61"/>
  <c r="AA60" s="1"/>
  <c r="Y60"/>
  <c r="X60"/>
  <c r="W60"/>
  <c r="I60"/>
  <c r="AA59"/>
  <c r="Y59"/>
  <c r="W59"/>
  <c r="I59"/>
  <c r="AA58"/>
  <c r="Y58"/>
  <c r="W58"/>
  <c r="I58"/>
  <c r="AA57"/>
  <c r="Y57"/>
  <c r="X57"/>
  <c r="W57"/>
  <c r="I57"/>
  <c r="AA56"/>
  <c r="Y56" s="1"/>
  <c r="W56"/>
  <c r="I56"/>
  <c r="AA55" s="1"/>
  <c r="Y55"/>
  <c r="W55"/>
  <c r="I55"/>
  <c r="AA54"/>
  <c r="Y54"/>
  <c r="X54"/>
  <c r="W54"/>
  <c r="I54"/>
  <c r="AA53"/>
  <c r="Y53"/>
  <c r="W53"/>
  <c r="I53"/>
  <c r="AA52"/>
  <c r="Y52"/>
  <c r="W52"/>
  <c r="I52"/>
  <c r="AA51"/>
  <c r="Y51"/>
  <c r="X51"/>
  <c r="W51"/>
  <c r="I51"/>
  <c r="AA50"/>
  <c r="Y50" s="1"/>
  <c r="W50"/>
  <c r="I50"/>
  <c r="AA49" s="1"/>
  <c r="Y49"/>
  <c r="W49"/>
  <c r="I49"/>
  <c r="AA48"/>
  <c r="Y48"/>
  <c r="X48"/>
  <c r="W48"/>
  <c r="I48"/>
  <c r="AA47"/>
  <c r="Y47"/>
  <c r="W47"/>
  <c r="I47"/>
  <c r="AA46"/>
  <c r="Y46"/>
  <c r="W46"/>
  <c r="I46"/>
  <c r="AA45" l="1"/>
  <c r="Y45"/>
  <c r="X45"/>
  <c r="W45"/>
  <c r="I45"/>
  <c r="AA44"/>
  <c r="Y44" s="1"/>
  <c r="W44"/>
  <c r="I44"/>
  <c r="AA43" s="1"/>
  <c r="Y43"/>
  <c r="W43"/>
  <c r="I43"/>
  <c r="AA42"/>
  <c r="Y42"/>
  <c r="X42"/>
  <c r="W42"/>
  <c r="I42"/>
  <c r="AA41"/>
  <c r="Y41" s="1"/>
  <c r="W41"/>
  <c r="I41"/>
  <c r="AA40" s="1"/>
  <c r="Y40"/>
  <c r="W40"/>
  <c r="I40"/>
  <c r="AA39"/>
  <c r="Y39"/>
  <c r="X39"/>
  <c r="W39"/>
  <c r="I39"/>
  <c r="AA38"/>
  <c r="Y38"/>
  <c r="W38"/>
  <c r="I38"/>
  <c r="AA37" s="1"/>
  <c r="Y37"/>
  <c r="W37"/>
  <c r="I37"/>
  <c r="AA36"/>
  <c r="Y36"/>
  <c r="X36"/>
  <c r="W36"/>
  <c r="I36"/>
  <c r="AA35"/>
  <c r="Y35" s="1"/>
  <c r="W35"/>
  <c r="I35"/>
  <c r="AA34" s="1"/>
  <c r="Y34"/>
  <c r="W34"/>
  <c r="I34"/>
  <c r="AA33"/>
  <c r="Y33"/>
  <c r="X33"/>
  <c r="W33"/>
  <c r="I33"/>
  <c r="AA32"/>
  <c r="Y32" s="1"/>
  <c r="W32"/>
  <c r="I32"/>
  <c r="AA31" s="1"/>
  <c r="Y31"/>
  <c r="W31"/>
  <c r="I31"/>
  <c r="AA30"/>
  <c r="Y30"/>
  <c r="X30"/>
  <c r="W30"/>
  <c r="I30"/>
  <c r="AA29"/>
  <c r="Y29" s="1"/>
  <c r="W29"/>
  <c r="I29"/>
  <c r="AA28"/>
  <c r="Y28"/>
  <c r="W28"/>
  <c r="I28"/>
  <c r="AA27"/>
  <c r="Y27"/>
  <c r="X27"/>
  <c r="W27"/>
  <c r="I27"/>
  <c r="AA26"/>
  <c r="Y26" s="1"/>
  <c r="W26"/>
  <c r="I26"/>
  <c r="AA25" s="1"/>
  <c r="Y25"/>
  <c r="W25"/>
  <c r="I25"/>
  <c r="AA24"/>
  <c r="Y24"/>
  <c r="X24"/>
  <c r="W24"/>
  <c r="I24"/>
  <c r="AA23"/>
  <c r="Y23" s="1"/>
  <c r="W23"/>
  <c r="I23"/>
  <c r="AA22" s="1"/>
  <c r="Y22"/>
  <c r="W22"/>
  <c r="I22"/>
  <c r="AA21"/>
  <c r="Y21"/>
  <c r="X21"/>
  <c r="W21"/>
  <c r="I21"/>
  <c r="AA20"/>
  <c r="Y20" s="1"/>
  <c r="W20"/>
  <c r="I20"/>
  <c r="AA19" s="1"/>
  <c r="Y19"/>
  <c r="W19"/>
  <c r="I19"/>
  <c r="AA18"/>
  <c r="Y18"/>
  <c r="X18"/>
  <c r="W18"/>
  <c r="I18"/>
  <c r="AA17"/>
  <c r="Y17" s="1"/>
  <c r="W17"/>
  <c r="I17"/>
  <c r="AA16" s="1"/>
  <c r="Y16"/>
  <c r="W16"/>
  <c r="I16"/>
  <c r="AA15"/>
  <c r="Y15"/>
  <c r="X15"/>
  <c r="W15"/>
  <c r="I15"/>
  <c r="AA14"/>
  <c r="Y14" s="1"/>
  <c r="W14"/>
  <c r="I14"/>
  <c r="AA13" s="1"/>
  <c r="Y13"/>
  <c r="W13"/>
  <c r="I13"/>
  <c r="AA12"/>
  <c r="Y12"/>
  <c r="X12"/>
  <c r="W12"/>
  <c r="I12"/>
  <c r="AA11"/>
  <c r="Y11"/>
  <c r="W11"/>
  <c r="I11"/>
  <c r="AA10"/>
  <c r="Y10"/>
  <c r="W10"/>
  <c r="I10"/>
  <c r="AA9"/>
  <c r="Y9"/>
  <c r="X9"/>
  <c r="W9"/>
  <c r="I9"/>
  <c r="AA8"/>
  <c r="Y8"/>
  <c r="W8"/>
  <c r="I8"/>
  <c r="AA7"/>
  <c r="Y7"/>
  <c r="W7"/>
  <c r="I7"/>
  <c r="W6"/>
  <c r="I6"/>
  <c r="AA5"/>
  <c r="W5"/>
  <c r="I5"/>
  <c r="W4"/>
  <c r="I4"/>
  <c r="I2"/>
  <c r="F2"/>
  <c r="I1"/>
  <c r="F1"/>
  <c r="I66" i="49" l="1"/>
  <c r="I64"/>
  <c r="I62"/>
  <c r="I60"/>
  <c r="I58"/>
  <c r="I56"/>
  <c r="I54"/>
  <c r="I52"/>
  <c r="I50"/>
  <c r="I48"/>
  <c r="I46"/>
  <c r="I44"/>
  <c r="I42"/>
  <c r="I40"/>
  <c r="I39"/>
  <c r="I38"/>
  <c r="I36"/>
  <c r="I34"/>
  <c r="I32"/>
  <c r="I30"/>
  <c r="I28"/>
  <c r="I26"/>
  <c r="I25"/>
  <c r="I24"/>
  <c r="I23"/>
  <c r="I22"/>
  <c r="I21"/>
  <c r="I20"/>
  <c r="I19"/>
  <c r="I18"/>
  <c r="I17"/>
  <c r="I16"/>
  <c r="I15"/>
  <c r="I14"/>
  <c r="I13"/>
  <c r="I12"/>
  <c r="B40" l="1"/>
  <c r="I41"/>
  <c r="B32"/>
  <c r="I33"/>
  <c r="B44"/>
  <c r="I45"/>
  <c r="B52"/>
  <c r="I53"/>
  <c r="B56"/>
  <c r="I57"/>
  <c r="B60"/>
  <c r="I61"/>
  <c r="B28"/>
  <c r="I29"/>
  <c r="B36"/>
  <c r="I37"/>
  <c r="B48"/>
  <c r="I49"/>
  <c r="B64"/>
  <c r="I65"/>
  <c r="B26"/>
  <c r="I27"/>
  <c r="B30"/>
  <c r="I31"/>
  <c r="B34"/>
  <c r="I35"/>
  <c r="B42"/>
  <c r="I43"/>
  <c r="B46"/>
  <c r="I47"/>
  <c r="B50"/>
  <c r="I51"/>
  <c r="B54"/>
  <c r="I55"/>
  <c r="B58"/>
  <c r="I59"/>
  <c r="B62"/>
  <c r="I63"/>
  <c r="B15"/>
  <c r="B19"/>
  <c r="B23"/>
  <c r="B27"/>
  <c r="B31"/>
  <c r="B35"/>
  <c r="B39"/>
  <c r="B43"/>
  <c r="B47"/>
  <c r="B51"/>
  <c r="B55"/>
  <c r="B59"/>
  <c r="B63"/>
  <c r="B18"/>
  <c r="B22"/>
  <c r="B38"/>
  <c r="B17"/>
  <c r="B21"/>
  <c r="B25"/>
  <c r="B65"/>
  <c r="B66"/>
  <c r="B29"/>
  <c r="B33"/>
  <c r="B37"/>
  <c r="B41"/>
  <c r="B45"/>
  <c r="B49"/>
  <c r="B53"/>
  <c r="B57"/>
  <c r="B61"/>
  <c r="B16"/>
  <c r="B20"/>
  <c r="B24"/>
  <c r="I11" l="1"/>
  <c r="I10"/>
  <c r="I9"/>
  <c r="C8"/>
  <c r="D8" s="1"/>
  <c r="I8"/>
  <c r="C7"/>
  <c r="D7" s="1"/>
  <c r="I7"/>
  <c r="I6"/>
  <c r="C5"/>
  <c r="D5" s="1"/>
  <c r="I5"/>
  <c r="C4"/>
  <c r="I4"/>
  <c r="C3"/>
  <c r="I3"/>
  <c r="C89" l="1"/>
  <c r="E20" s="1"/>
  <c r="H20" s="1"/>
  <c r="D9"/>
  <c r="D10"/>
  <c r="D3"/>
  <c r="D6"/>
  <c r="D4"/>
  <c r="E16" l="1"/>
  <c r="H16" s="1"/>
  <c r="E40"/>
  <c r="H40" s="1"/>
  <c r="E57"/>
  <c r="H57" s="1"/>
  <c r="E17"/>
  <c r="H17" s="1"/>
  <c r="E32"/>
  <c r="H32" s="1"/>
  <c r="E85"/>
  <c r="H85" s="1"/>
  <c r="E73"/>
  <c r="H73" s="1"/>
  <c r="E19"/>
  <c r="H19" s="1"/>
  <c r="E15"/>
  <c r="H15" s="1"/>
  <c r="E53"/>
  <c r="H53" s="1"/>
  <c r="E18"/>
  <c r="H18" s="1"/>
  <c r="E23"/>
  <c r="H23" s="1"/>
  <c r="E27"/>
  <c r="H27" s="1"/>
  <c r="E31"/>
  <c r="H31" s="1"/>
  <c r="E35"/>
  <c r="H35" s="1"/>
  <c r="E39"/>
  <c r="H39" s="1"/>
  <c r="E44"/>
  <c r="H44" s="1"/>
  <c r="E48"/>
  <c r="H48" s="1"/>
  <c r="E52"/>
  <c r="H52" s="1"/>
  <c r="E61"/>
  <c r="H61" s="1"/>
  <c r="E69"/>
  <c r="H69" s="1"/>
  <c r="E81"/>
  <c r="H81" s="1"/>
  <c r="E22"/>
  <c r="H22" s="1"/>
  <c r="E26"/>
  <c r="H26" s="1"/>
  <c r="E30"/>
  <c r="H30" s="1"/>
  <c r="E34"/>
  <c r="H34" s="1"/>
  <c r="E38"/>
  <c r="H38" s="1"/>
  <c r="E43"/>
  <c r="H43" s="1"/>
  <c r="E47"/>
  <c r="H47" s="1"/>
  <c r="E51"/>
  <c r="H51" s="1"/>
  <c r="E56"/>
  <c r="H56" s="1"/>
  <c r="E60"/>
  <c r="H60" s="1"/>
  <c r="E64"/>
  <c r="H64" s="1"/>
  <c r="E68"/>
  <c r="H68" s="1"/>
  <c r="E72"/>
  <c r="H72" s="1"/>
  <c r="E76"/>
  <c r="H76" s="1"/>
  <c r="E80"/>
  <c r="H80" s="1"/>
  <c r="E84"/>
  <c r="H84" s="1"/>
  <c r="E63"/>
  <c r="E71"/>
  <c r="H71" s="1"/>
  <c r="E83"/>
  <c r="H83" s="1"/>
  <c r="E21"/>
  <c r="H21" s="1"/>
  <c r="E25"/>
  <c r="H25" s="1"/>
  <c r="E29"/>
  <c r="H29" s="1"/>
  <c r="E33"/>
  <c r="H33" s="1"/>
  <c r="E37"/>
  <c r="H37" s="1"/>
  <c r="E42"/>
  <c r="H42" s="1"/>
  <c r="E46"/>
  <c r="H46" s="1"/>
  <c r="E50"/>
  <c r="H50" s="1"/>
  <c r="E55"/>
  <c r="H55" s="1"/>
  <c r="E59"/>
  <c r="H59" s="1"/>
  <c r="E67"/>
  <c r="H67" s="1"/>
  <c r="E75"/>
  <c r="H75" s="1"/>
  <c r="E24"/>
  <c r="H24" s="1"/>
  <c r="E28"/>
  <c r="H28" s="1"/>
  <c r="E36"/>
  <c r="H36" s="1"/>
  <c r="E41"/>
  <c r="H41" s="1"/>
  <c r="E45"/>
  <c r="H45" s="1"/>
  <c r="E49"/>
  <c r="H49" s="1"/>
  <c r="E54"/>
  <c r="H54" s="1"/>
  <c r="E58"/>
  <c r="H58" s="1"/>
  <c r="E62"/>
  <c r="H62" s="1"/>
  <c r="E66"/>
  <c r="H66" s="1"/>
  <c r="E70"/>
  <c r="H70" s="1"/>
  <c r="E74"/>
  <c r="H74" s="1"/>
  <c r="E78"/>
  <c r="H78" s="1"/>
  <c r="E82"/>
  <c r="H82" s="1"/>
  <c r="E86"/>
  <c r="H86" s="1"/>
  <c r="E65"/>
  <c r="H65" s="1"/>
  <c r="E77"/>
  <c r="H77" s="1"/>
  <c r="E79"/>
  <c r="H79" s="1"/>
  <c r="E94" l="1"/>
  <c r="H63"/>
  <c r="E92"/>
  <c r="E90"/>
  <c r="E95"/>
  <c r="E93"/>
  <c r="E91"/>
  <c r="H95" l="1"/>
  <c r="H94"/>
  <c r="H92"/>
  <c r="H91"/>
  <c r="H93"/>
  <c r="H90"/>
  <c r="E14" i="47" l="1"/>
  <c r="D13" l="1"/>
  <c r="E13" l="1"/>
  <c r="D12" l="1"/>
  <c r="E12" l="1"/>
  <c r="D11"/>
  <c r="E10"/>
  <c r="D10"/>
  <c r="E9"/>
  <c r="E11" l="1"/>
  <c r="D8"/>
  <c r="E8" l="1"/>
  <c r="D7" l="1"/>
  <c r="E7" l="1"/>
  <c r="D5"/>
  <c r="D4"/>
  <c r="E5" l="1"/>
  <c r="E6"/>
  <c r="D3"/>
  <c r="E3" l="1"/>
  <c r="I75" i="46" l="1"/>
  <c r="I74"/>
  <c r="I73"/>
  <c r="I72"/>
  <c r="I71"/>
  <c r="I70"/>
  <c r="I69"/>
  <c r="I68"/>
  <c r="I67"/>
  <c r="I66" l="1"/>
  <c r="I65"/>
  <c r="I64"/>
  <c r="I63"/>
  <c r="I62"/>
  <c r="I61"/>
  <c r="I60"/>
  <c r="I59"/>
  <c r="I58"/>
  <c r="I57"/>
  <c r="I56"/>
  <c r="I55"/>
  <c r="I54"/>
  <c r="I53"/>
  <c r="I52"/>
  <c r="B80" i="47" l="1"/>
  <c r="B86"/>
  <c r="I51" i="46"/>
  <c r="I50" l="1"/>
  <c r="I49"/>
  <c r="I48"/>
  <c r="I46" l="1"/>
  <c r="I47"/>
  <c r="I45"/>
  <c r="I43" l="1"/>
  <c r="I44"/>
  <c r="I42" l="1"/>
  <c r="I40" l="1"/>
  <c r="I41"/>
  <c r="I39" l="1"/>
  <c r="I37" l="1"/>
  <c r="I38"/>
  <c r="I36" l="1"/>
  <c r="I35" l="1"/>
  <c r="I34"/>
  <c r="I33" l="1"/>
  <c r="I32" l="1"/>
  <c r="I31" l="1"/>
  <c r="I30" l="1"/>
  <c r="I29" l="1"/>
  <c r="I28" l="1"/>
  <c r="I27" l="1"/>
  <c r="I26" l="1"/>
  <c r="I25" l="1"/>
  <c r="I24" l="1"/>
  <c r="I23" l="1"/>
  <c r="I22" l="1"/>
  <c r="I21" l="1"/>
  <c r="I20" l="1"/>
  <c r="I19" l="1"/>
  <c r="I18" l="1"/>
  <c r="I17" l="1"/>
  <c r="I16"/>
  <c r="I15" l="1"/>
  <c r="I14" l="1"/>
  <c r="I13" l="1"/>
  <c r="I12" l="1"/>
  <c r="I11" l="1"/>
  <c r="I10" l="1"/>
  <c r="I9" l="1"/>
  <c r="I8" l="1"/>
  <c r="I7" l="1"/>
  <c r="I6" l="1"/>
  <c r="I5" l="1"/>
  <c r="I4"/>
  <c r="O116" i="75" l="1"/>
  <c r="P116" s="1"/>
  <c r="O117"/>
  <c r="P117" s="1"/>
  <c r="O119"/>
  <c r="P119" s="1"/>
  <c r="L117" l="1"/>
  <c r="M117" s="1"/>
  <c r="L118"/>
  <c r="M118" s="1"/>
  <c r="L119"/>
  <c r="M119" s="1"/>
  <c r="L116"/>
  <c r="L115" l="1"/>
  <c r="M115" s="1"/>
  <c r="M116"/>
  <c r="L136" l="1"/>
  <c r="M136" s="1"/>
  <c r="I119"/>
  <c r="J119" s="1"/>
  <c r="I118" l="1"/>
  <c r="J118" s="1"/>
  <c r="I117" l="1"/>
  <c r="J117" s="1"/>
  <c r="I116"/>
  <c r="J116" s="1"/>
  <c r="G117" l="1"/>
  <c r="M88" i="82"/>
  <c r="M87"/>
  <c r="B87"/>
  <c r="M86"/>
  <c r="B86"/>
  <c r="M85"/>
  <c r="B85"/>
  <c r="M84"/>
  <c r="B84"/>
  <c r="M83"/>
  <c r="B83"/>
  <c r="M82"/>
  <c r="B82"/>
  <c r="M81"/>
  <c r="B81"/>
  <c r="M80"/>
  <c r="B80"/>
  <c r="M79"/>
  <c r="B79"/>
  <c r="M78"/>
  <c r="B78"/>
  <c r="M77"/>
  <c r="B77"/>
  <c r="M76"/>
  <c r="B76"/>
  <c r="M75"/>
  <c r="B75"/>
  <c r="M74"/>
  <c r="B74"/>
  <c r="M73"/>
  <c r="B73"/>
  <c r="M72"/>
  <c r="B72"/>
  <c r="M71"/>
  <c r="B71"/>
  <c r="M70"/>
  <c r="B70"/>
  <c r="M69"/>
  <c r="B69"/>
  <c r="M68"/>
  <c r="B68"/>
  <c r="M67"/>
  <c r="B67"/>
  <c r="M66"/>
  <c r="B66"/>
  <c r="M65"/>
  <c r="B65"/>
  <c r="M64"/>
  <c r="B64"/>
  <c r="M63"/>
  <c r="B63"/>
  <c r="M62"/>
  <c r="B62"/>
  <c r="M61"/>
  <c r="B61"/>
  <c r="M60"/>
  <c r="B60"/>
  <c r="M59"/>
  <c r="B59"/>
  <c r="M58"/>
  <c r="B58"/>
  <c r="M57"/>
  <c r="B57"/>
  <c r="M56"/>
  <c r="B56"/>
  <c r="M55"/>
  <c r="B55"/>
  <c r="M54"/>
  <c r="B54"/>
  <c r="M53"/>
  <c r="B53"/>
  <c r="M52"/>
  <c r="B52"/>
  <c r="M51"/>
  <c r="B51"/>
  <c r="M50"/>
  <c r="B50"/>
  <c r="M49"/>
  <c r="B49"/>
  <c r="M48"/>
  <c r="B48"/>
  <c r="M47"/>
  <c r="B47"/>
  <c r="M46"/>
  <c r="B46"/>
  <c r="M45"/>
  <c r="B45"/>
  <c r="M44"/>
  <c r="B44"/>
  <c r="M43"/>
  <c r="B43"/>
  <c r="M42"/>
  <c r="B42"/>
  <c r="M41"/>
  <c r="B41"/>
  <c r="M40"/>
  <c r="B40"/>
  <c r="M39"/>
  <c r="G115" i="75" l="1"/>
  <c r="G118"/>
  <c r="G119"/>
  <c r="G116"/>
  <c r="B39" i="82"/>
  <c r="M38"/>
  <c r="B38"/>
  <c r="M37"/>
  <c r="B37"/>
  <c r="M36"/>
  <c r="B36"/>
  <c r="M35"/>
  <c r="B35"/>
  <c r="M34"/>
  <c r="B34"/>
  <c r="M33"/>
  <c r="B33"/>
  <c r="M32"/>
  <c r="B32"/>
  <c r="M31"/>
  <c r="B31"/>
  <c r="M30"/>
  <c r="B30"/>
  <c r="M29"/>
  <c r="B29"/>
  <c r="M28"/>
  <c r="B28"/>
  <c r="M27"/>
  <c r="B27"/>
  <c r="M26"/>
  <c r="B26"/>
  <c r="M25"/>
  <c r="B25"/>
  <c r="M24"/>
  <c r="B24"/>
  <c r="M23"/>
  <c r="B23"/>
  <c r="M22"/>
  <c r="B22"/>
  <c r="M21"/>
  <c r="B21"/>
  <c r="M20"/>
  <c r="B20"/>
  <c r="M19"/>
  <c r="B19"/>
  <c r="M18"/>
  <c r="B18"/>
  <c r="M17"/>
  <c r="B17"/>
  <c r="M16"/>
  <c r="B16"/>
  <c r="M15"/>
  <c r="B15"/>
  <c r="M14"/>
  <c r="B14"/>
  <c r="M13"/>
  <c r="B13"/>
  <c r="M12"/>
  <c r="B12"/>
  <c r="M11"/>
  <c r="B11"/>
  <c r="M10"/>
  <c r="B10"/>
  <c r="M9"/>
  <c r="B9"/>
  <c r="M8"/>
  <c r="B8"/>
  <c r="M7"/>
  <c r="B7"/>
  <c r="M6"/>
  <c r="B6"/>
  <c r="M5"/>
  <c r="B5"/>
  <c r="M4"/>
  <c r="B4"/>
  <c r="F136" i="75" l="1"/>
  <c r="G136" s="1"/>
  <c r="I70" i="42" l="1"/>
  <c r="I11" l="1"/>
  <c r="I4" l="1"/>
  <c r="K4" l="1"/>
  <c r="B84" i="47" l="1"/>
  <c r="B85"/>
  <c r="B83" l="1"/>
  <c r="B82" l="1"/>
  <c r="B81" l="1"/>
  <c r="B79" l="1"/>
  <c r="B78" l="1"/>
  <c r="B77" l="1"/>
  <c r="B76" l="1"/>
  <c r="B75" l="1"/>
  <c r="E4" l="1"/>
  <c r="F70" i="75" l="1"/>
  <c r="G70" s="1"/>
  <c r="L67"/>
  <c r="M67" s="1"/>
  <c r="I67"/>
  <c r="J67" s="1"/>
  <c r="L66"/>
  <c r="M66" s="1"/>
  <c r="I66"/>
  <c r="J66" s="1"/>
  <c r="L65" l="1"/>
  <c r="M65" s="1"/>
  <c r="I65"/>
  <c r="J65" s="1"/>
  <c r="L64"/>
  <c r="M64" s="1"/>
  <c r="I64"/>
  <c r="J64" s="1"/>
  <c r="L63"/>
  <c r="I63"/>
  <c r="I84" l="1"/>
  <c r="J84" s="1"/>
  <c r="J63"/>
  <c r="L84"/>
  <c r="M84" s="1"/>
  <c r="M63"/>
  <c r="D254" i="88" l="1"/>
  <c r="A254"/>
  <c r="D253"/>
  <c r="A253"/>
  <c r="D252"/>
  <c r="A252"/>
  <c r="D251"/>
  <c r="A251"/>
  <c r="D250"/>
  <c r="A250"/>
  <c r="D249"/>
  <c r="A249"/>
  <c r="E252" l="1"/>
  <c r="E254"/>
  <c r="E251"/>
  <c r="E253"/>
  <c r="E250"/>
  <c r="D248"/>
  <c r="E249" s="1"/>
  <c r="A248"/>
  <c r="B247"/>
  <c r="A247"/>
  <c r="B246"/>
  <c r="A246"/>
  <c r="B245"/>
  <c r="A245"/>
  <c r="B244"/>
  <c r="A244"/>
  <c r="B243"/>
  <c r="A243"/>
  <c r="B242"/>
  <c r="A242"/>
  <c r="B241"/>
  <c r="A241"/>
  <c r="B240"/>
  <c r="A240"/>
  <c r="B239"/>
  <c r="A239"/>
  <c r="B238"/>
  <c r="A238"/>
  <c r="A223"/>
  <c r="A222"/>
  <c r="A221"/>
  <c r="A220" l="1"/>
  <c r="A219"/>
  <c r="A218"/>
  <c r="D217"/>
  <c r="A217"/>
  <c r="B216"/>
  <c r="A216"/>
  <c r="B215"/>
  <c r="A215"/>
  <c r="B214" l="1"/>
  <c r="A214"/>
  <c r="B213"/>
  <c r="A213"/>
  <c r="B212"/>
  <c r="A212"/>
  <c r="B211"/>
  <c r="A211"/>
  <c r="B210"/>
  <c r="A210"/>
  <c r="B209"/>
  <c r="A209"/>
  <c r="B208"/>
  <c r="A208"/>
  <c r="B207" s="1"/>
  <c r="A207"/>
  <c r="A195"/>
  <c r="A194"/>
  <c r="A193"/>
  <c r="A192"/>
  <c r="A191"/>
  <c r="A190"/>
  <c r="A189"/>
  <c r="B188"/>
  <c r="A188"/>
  <c r="A187"/>
  <c r="C186"/>
  <c r="B186"/>
  <c r="A186"/>
  <c r="B185"/>
  <c r="A185"/>
  <c r="C184" l="1"/>
  <c r="B184"/>
  <c r="A184"/>
  <c r="C183"/>
  <c r="B183"/>
  <c r="A183"/>
  <c r="B182"/>
  <c r="A182"/>
  <c r="B181"/>
  <c r="A181"/>
  <c r="C180"/>
  <c r="B180"/>
  <c r="A180"/>
  <c r="C179"/>
  <c r="B179"/>
  <c r="A179"/>
  <c r="A168"/>
  <c r="E184" l="1"/>
  <c r="E180"/>
  <c r="A167"/>
  <c r="A166"/>
  <c r="A165"/>
  <c r="A164"/>
  <c r="A163"/>
  <c r="A162"/>
  <c r="B161"/>
  <c r="A161"/>
  <c r="A160"/>
  <c r="C159"/>
  <c r="B159"/>
  <c r="A159"/>
  <c r="C158" l="1"/>
  <c r="E159" s="1"/>
  <c r="B158"/>
  <c r="A158"/>
  <c r="C157"/>
  <c r="B157"/>
  <c r="A157"/>
  <c r="C156"/>
  <c r="B156"/>
  <c r="A156"/>
  <c r="B155"/>
  <c r="A155"/>
  <c r="C154"/>
  <c r="B154"/>
  <c r="A154"/>
  <c r="C153"/>
  <c r="B153"/>
  <c r="A153"/>
  <c r="C152"/>
  <c r="B152"/>
  <c r="A152"/>
  <c r="A138"/>
  <c r="E154" l="1"/>
  <c r="E158"/>
  <c r="E157"/>
  <c r="E153"/>
  <c r="A137"/>
  <c r="A136" l="1"/>
  <c r="A135" l="1"/>
  <c r="A134" l="1"/>
  <c r="A133" l="1"/>
  <c r="A132"/>
  <c r="B131"/>
  <c r="A131"/>
  <c r="A130"/>
  <c r="C129"/>
  <c r="B129"/>
  <c r="A129"/>
  <c r="C128"/>
  <c r="B128"/>
  <c r="A128"/>
  <c r="C127"/>
  <c r="B127"/>
  <c r="A127"/>
  <c r="C126"/>
  <c r="B126"/>
  <c r="A126"/>
  <c r="B125"/>
  <c r="A125"/>
  <c r="C124"/>
  <c r="B124"/>
  <c r="A124"/>
  <c r="C123"/>
  <c r="B123"/>
  <c r="A123"/>
  <c r="C122"/>
  <c r="B122"/>
  <c r="A122"/>
  <c r="E127" l="1"/>
  <c r="E129"/>
  <c r="E124"/>
  <c r="E128"/>
  <c r="A85" l="1"/>
  <c r="A84"/>
  <c r="A83"/>
  <c r="A82"/>
  <c r="A81"/>
  <c r="A80"/>
  <c r="A79"/>
  <c r="B78"/>
  <c r="A78"/>
  <c r="B77"/>
  <c r="A77"/>
  <c r="B76"/>
  <c r="A76"/>
  <c r="B75"/>
  <c r="A75"/>
  <c r="B74"/>
  <c r="A74"/>
  <c r="B73"/>
  <c r="A73"/>
  <c r="E76" l="1"/>
  <c r="E73"/>
  <c r="E74"/>
  <c r="E75"/>
  <c r="B72"/>
  <c r="A72"/>
  <c r="E72"/>
  <c r="B71"/>
  <c r="A71"/>
  <c r="B70"/>
  <c r="A70"/>
  <c r="E69"/>
  <c r="B69"/>
  <c r="A69"/>
  <c r="V60"/>
  <c r="V59"/>
  <c r="V58"/>
  <c r="V57"/>
  <c r="V56"/>
  <c r="V55"/>
  <c r="E70" l="1"/>
  <c r="E71"/>
  <c r="V54"/>
  <c r="V53"/>
  <c r="V52"/>
  <c r="V51" l="1"/>
  <c r="V50" l="1"/>
  <c r="V49"/>
  <c r="V48"/>
  <c r="V47"/>
  <c r="V46"/>
  <c r="C46"/>
  <c r="B46"/>
  <c r="X45" s="1"/>
  <c r="V45"/>
  <c r="C45"/>
  <c r="B45" s="1"/>
  <c r="E46" l="1"/>
  <c r="W45"/>
  <c r="X44"/>
  <c r="W44"/>
  <c r="V44"/>
  <c r="AC40"/>
  <c r="W40" l="1"/>
  <c r="G40" l="1"/>
  <c r="AC39"/>
  <c r="AD40" l="1"/>
  <c r="W39" l="1"/>
  <c r="AC38" l="1"/>
  <c r="AD39" l="1"/>
  <c r="AC37" l="1"/>
  <c r="AD38" l="1"/>
  <c r="AC36" l="1"/>
  <c r="AD37" l="1"/>
  <c r="AC35" l="1"/>
  <c r="AD36" l="1"/>
  <c r="AC34" l="1"/>
  <c r="AD35" l="1"/>
  <c r="Z34" l="1"/>
  <c r="W34" l="1"/>
  <c r="T34"/>
  <c r="Q34" l="1"/>
  <c r="N34"/>
  <c r="AC33"/>
  <c r="Z33"/>
  <c r="AA34" s="1"/>
  <c r="N33"/>
  <c r="AC32"/>
  <c r="AB32" s="1"/>
  <c r="Z32"/>
  <c r="N32"/>
  <c r="W33" l="1"/>
  <c r="AB33"/>
  <c r="AD34"/>
  <c r="AA33"/>
  <c r="AD33"/>
  <c r="AC31" l="1"/>
  <c r="AB31" l="1"/>
  <c r="AD32"/>
  <c r="Z31"/>
  <c r="AA32" s="1"/>
  <c r="X31"/>
  <c r="U31"/>
  <c r="T31" s="1"/>
  <c r="R31"/>
  <c r="Q31" s="1"/>
  <c r="AC30"/>
  <c r="AB30" s="1"/>
  <c r="Z30"/>
  <c r="X30"/>
  <c r="W30" s="1"/>
  <c r="U30"/>
  <c r="T30" s="1"/>
  <c r="R30"/>
  <c r="Q30" s="1"/>
  <c r="Y31" l="1"/>
  <c r="AA31"/>
  <c r="N31"/>
  <c r="AD31"/>
  <c r="S31"/>
  <c r="W31"/>
  <c r="V31"/>
  <c r="AC29"/>
  <c r="AB29" s="1"/>
  <c r="Z29"/>
  <c r="AA30" s="1"/>
  <c r="X29"/>
  <c r="W29" s="1"/>
  <c r="Y30" l="1"/>
  <c r="N30"/>
  <c r="AD30"/>
  <c r="U29"/>
  <c r="T29" l="1"/>
  <c r="V30"/>
  <c r="R29" l="1"/>
  <c r="Q29" l="1"/>
  <c r="S30"/>
  <c r="N29"/>
  <c r="AC28" l="1"/>
  <c r="Z28"/>
  <c r="AA29" s="1"/>
  <c r="X28"/>
  <c r="U28"/>
  <c r="R28"/>
  <c r="N28"/>
  <c r="AC27"/>
  <c r="AB27" s="1"/>
  <c r="Z27"/>
  <c r="X27"/>
  <c r="W27" s="1"/>
  <c r="U27"/>
  <c r="T27" s="1"/>
  <c r="R27"/>
  <c r="Q27" s="1"/>
  <c r="N27"/>
  <c r="Y28" l="1"/>
  <c r="L27"/>
  <c r="L28"/>
  <c r="AD28"/>
  <c r="AF27"/>
  <c r="V28"/>
  <c r="S28"/>
  <c r="AA28"/>
  <c r="T28"/>
  <c r="V29"/>
  <c r="AF28"/>
  <c r="Q28"/>
  <c r="S29"/>
  <c r="W28"/>
  <c r="Y29"/>
  <c r="AB28"/>
  <c r="AD29"/>
  <c r="M28" l="1"/>
  <c r="AC26"/>
  <c r="Z26"/>
  <c r="AA27" s="1"/>
  <c r="X26"/>
  <c r="U26"/>
  <c r="R26"/>
  <c r="L26"/>
  <c r="M27" s="1"/>
  <c r="C26"/>
  <c r="AC25"/>
  <c r="AB25" s="1"/>
  <c r="Z25"/>
  <c r="X25"/>
  <c r="W25" s="1"/>
  <c r="U25"/>
  <c r="T25" s="1"/>
  <c r="R25"/>
  <c r="Q25" s="1"/>
  <c r="N25"/>
  <c r="E25"/>
  <c r="C25"/>
  <c r="A19"/>
  <c r="G18"/>
  <c r="A18"/>
  <c r="G17"/>
  <c r="A17"/>
  <c r="G16"/>
  <c r="S26" l="1"/>
  <c r="L25"/>
  <c r="M26" s="1"/>
  <c r="K25"/>
  <c r="G25" s="1"/>
  <c r="AA26"/>
  <c r="B25"/>
  <c r="Y45" s="1"/>
  <c r="N26"/>
  <c r="W26"/>
  <c r="V26" s="1"/>
  <c r="Y27"/>
  <c r="AB26"/>
  <c r="AD27"/>
  <c r="D26"/>
  <c r="T26"/>
  <c r="V27"/>
  <c r="E26"/>
  <c r="AF26"/>
  <c r="Q26"/>
  <c r="S27"/>
  <c r="Y26"/>
  <c r="A16"/>
  <c r="G15"/>
  <c r="A15"/>
  <c r="J14"/>
  <c r="G14"/>
  <c r="A14"/>
  <c r="J13"/>
  <c r="G13"/>
  <c r="K26" l="1"/>
  <c r="G26" s="1"/>
  <c r="B26"/>
  <c r="Y46" s="1"/>
  <c r="AD26"/>
  <c r="AG26"/>
  <c r="A13"/>
  <c r="J12"/>
  <c r="G12"/>
  <c r="A12" l="1"/>
  <c r="J11"/>
  <c r="G11"/>
  <c r="A11"/>
  <c r="J10"/>
  <c r="G10"/>
  <c r="A10"/>
  <c r="J9"/>
  <c r="G9"/>
  <c r="A9"/>
  <c r="J8"/>
  <c r="G8"/>
  <c r="A8"/>
  <c r="J7"/>
  <c r="G7"/>
  <c r="A7"/>
  <c r="J6" l="1"/>
  <c r="G6" l="1"/>
  <c r="A6"/>
  <c r="J5"/>
  <c r="G5"/>
  <c r="D5" s="1"/>
  <c r="C5" s="1"/>
  <c r="B5"/>
  <c r="A5"/>
  <c r="D4" s="1"/>
  <c r="C4" s="1"/>
  <c r="B4"/>
  <c r="A4"/>
  <c r="Q32" l="1"/>
  <c r="T32"/>
  <c r="Q33"/>
  <c r="T33"/>
  <c r="H37"/>
  <c r="AF25"/>
  <c r="AG25" s="1"/>
  <c r="G29"/>
  <c r="G30"/>
  <c r="G31"/>
  <c r="H35"/>
  <c r="H36"/>
  <c r="C47"/>
  <c r="E47" s="1"/>
  <c r="B47"/>
  <c r="D162"/>
  <c r="C125"/>
  <c r="E126" s="1"/>
  <c r="C155"/>
  <c r="E156" s="1"/>
  <c r="C181"/>
  <c r="E181" s="1"/>
  <c r="C182"/>
  <c r="E183" s="1"/>
  <c r="C185"/>
  <c r="B305"/>
  <c r="B304"/>
  <c r="C304" s="1"/>
  <c r="B303"/>
  <c r="C303" s="1"/>
  <c r="F63" i="75"/>
  <c r="G63" s="1"/>
  <c r="F64"/>
  <c r="G64" s="1"/>
  <c r="F65"/>
  <c r="G65" s="1"/>
  <c r="F66"/>
  <c r="G66" s="1"/>
  <c r="F67"/>
  <c r="G67" s="1"/>
  <c r="F69"/>
  <c r="G69" s="1"/>
  <c r="I69"/>
  <c r="J69" s="1"/>
  <c r="L70"/>
  <c r="M70" s="1"/>
  <c r="F68"/>
  <c r="G68" s="1"/>
  <c r="O69"/>
  <c r="P69" s="1"/>
  <c r="O66"/>
  <c r="P66" s="1"/>
  <c r="L68"/>
  <c r="M68" s="1"/>
  <c r="O68"/>
  <c r="P68" s="1"/>
  <c r="L69"/>
  <c r="M69" s="1"/>
  <c r="O67"/>
  <c r="P67" s="1"/>
  <c r="O70"/>
  <c r="P70" s="1"/>
  <c r="I68"/>
  <c r="J68" s="1"/>
  <c r="O64"/>
  <c r="P64" s="1"/>
  <c r="I70"/>
  <c r="J70" s="1"/>
  <c r="O65"/>
  <c r="P65" s="1"/>
  <c r="E96"/>
  <c r="O63"/>
  <c r="I115"/>
  <c r="I136" s="1"/>
  <c r="J136" s="1"/>
  <c r="O115"/>
  <c r="O118"/>
  <c r="P118" s="1"/>
  <c r="O136" l="1"/>
  <c r="P136" s="1"/>
  <c r="O84"/>
  <c r="P84" s="1"/>
  <c r="F84"/>
  <c r="G84" s="1"/>
  <c r="P115"/>
  <c r="J115"/>
  <c r="E182" i="88"/>
  <c r="E155"/>
  <c r="E125"/>
  <c r="W46"/>
  <c r="C305"/>
  <c r="X46"/>
  <c r="P63" i="75"/>
  <c r="E185" i="88"/>
  <c r="E186"/>
  <c r="E79" l="1"/>
  <c r="G34" l="1"/>
  <c r="R35" l="1"/>
  <c r="D133"/>
  <c r="R36" l="1"/>
  <c r="S36" s="1"/>
  <c r="D134"/>
  <c r="D163" l="1"/>
  <c r="U35" l="1"/>
  <c r="U36"/>
  <c r="D164"/>
  <c r="V36" l="1"/>
  <c r="E164"/>
  <c r="U37"/>
  <c r="D165"/>
  <c r="U38" l="1"/>
  <c r="D166"/>
  <c r="V37"/>
  <c r="E165"/>
  <c r="E166" l="1"/>
  <c r="V38"/>
  <c r="D167"/>
  <c r="U39"/>
  <c r="E167" l="1"/>
  <c r="V39"/>
  <c r="D168"/>
  <c r="U40"/>
  <c r="E168" l="1"/>
  <c r="V40"/>
  <c r="D135" l="1"/>
  <c r="R37"/>
  <c r="S37" s="1"/>
  <c r="D136" l="1"/>
  <c r="R38"/>
  <c r="S38" s="1"/>
  <c r="R39" l="1"/>
  <c r="S39" s="1"/>
  <c r="D137"/>
  <c r="D138" l="1"/>
  <c r="R40"/>
  <c r="S40" s="1"/>
  <c r="G36" l="1"/>
  <c r="G35"/>
  <c r="G37" l="1"/>
  <c r="G38" l="1"/>
  <c r="G39" l="1"/>
  <c r="G32" l="1"/>
  <c r="G33"/>
  <c r="E77" l="1"/>
  <c r="E78"/>
  <c r="D189" l="1"/>
  <c r="W35"/>
  <c r="W36"/>
  <c r="W38"/>
  <c r="W37"/>
  <c r="D190" l="1"/>
  <c r="X35"/>
  <c r="D191" l="1"/>
  <c r="X36"/>
  <c r="E191" l="1"/>
  <c r="Y36"/>
  <c r="D192"/>
  <c r="X37"/>
  <c r="X38" l="1"/>
  <c r="D193"/>
  <c r="Y37"/>
  <c r="E192"/>
  <c r="D195" l="1"/>
  <c r="X40"/>
  <c r="X39"/>
  <c r="D194"/>
  <c r="Y38"/>
  <c r="E193"/>
  <c r="E195" l="1"/>
  <c r="Y39"/>
  <c r="Y40"/>
  <c r="E194"/>
  <c r="W32" l="1"/>
  <c r="I34" l="1"/>
  <c r="D273"/>
  <c r="L34" l="1"/>
  <c r="H40" l="1"/>
  <c r="H39"/>
  <c r="H38"/>
  <c r="AB34" l="1"/>
  <c r="G3" i="47" l="1"/>
  <c r="G4"/>
  <c r="G5"/>
  <c r="G6"/>
  <c r="H6" s="1"/>
  <c r="G7"/>
  <c r="G9"/>
  <c r="G10"/>
  <c r="G11"/>
  <c r="G12"/>
  <c r="G14"/>
  <c r="H3" l="1"/>
  <c r="H11"/>
  <c r="H9"/>
  <c r="H7"/>
  <c r="H5"/>
  <c r="F17" s="1"/>
  <c r="H14"/>
  <c r="F26" s="1"/>
  <c r="H12"/>
  <c r="H10"/>
  <c r="G8"/>
  <c r="H4"/>
  <c r="F27" l="1"/>
  <c r="F24"/>
  <c r="F72"/>
  <c r="F60"/>
  <c r="F84"/>
  <c r="F48"/>
  <c r="F36"/>
  <c r="F77"/>
  <c r="F65"/>
  <c r="F41"/>
  <c r="F29"/>
  <c r="F53"/>
  <c r="F25"/>
  <c r="F85"/>
  <c r="F61"/>
  <c r="F73"/>
  <c r="F49"/>
  <c r="F37"/>
  <c r="H8"/>
  <c r="F62"/>
  <c r="F50"/>
  <c r="F74"/>
  <c r="F86"/>
  <c r="F38"/>
  <c r="F19"/>
  <c r="F43"/>
  <c r="F31"/>
  <c r="F67"/>
  <c r="F55"/>
  <c r="F79"/>
  <c r="F40"/>
  <c r="F64"/>
  <c r="F16"/>
  <c r="F28"/>
  <c r="F76"/>
  <c r="F52"/>
  <c r="F46"/>
  <c r="F70"/>
  <c r="F22"/>
  <c r="F58"/>
  <c r="F34"/>
  <c r="F82"/>
  <c r="F33"/>
  <c r="F57"/>
  <c r="F45"/>
  <c r="F69"/>
  <c r="F81"/>
  <c r="F21"/>
  <c r="K21" s="1"/>
  <c r="F42"/>
  <c r="F54"/>
  <c r="F18"/>
  <c r="K18" s="1"/>
  <c r="F66"/>
  <c r="F30"/>
  <c r="F78"/>
  <c r="F59"/>
  <c r="F47"/>
  <c r="F35"/>
  <c r="F71"/>
  <c r="F23"/>
  <c r="F83"/>
  <c r="G83" l="1"/>
  <c r="K83"/>
  <c r="G47"/>
  <c r="K47"/>
  <c r="G66"/>
  <c r="K66"/>
  <c r="G21"/>
  <c r="G57"/>
  <c r="K57"/>
  <c r="G58"/>
  <c r="K58"/>
  <c r="G28"/>
  <c r="K28"/>
  <c r="G67"/>
  <c r="K67"/>
  <c r="G38"/>
  <c r="K38"/>
  <c r="G50"/>
  <c r="K50"/>
  <c r="G37"/>
  <c r="K37"/>
  <c r="G85"/>
  <c r="K85"/>
  <c r="G41"/>
  <c r="K41"/>
  <c r="G48"/>
  <c r="K48"/>
  <c r="G24"/>
  <c r="K24"/>
  <c r="G35"/>
  <c r="K35"/>
  <c r="G30"/>
  <c r="K30"/>
  <c r="G42"/>
  <c r="K42"/>
  <c r="G45"/>
  <c r="K45"/>
  <c r="G34"/>
  <c r="K34"/>
  <c r="G46"/>
  <c r="K46"/>
  <c r="G76"/>
  <c r="K76"/>
  <c r="G40"/>
  <c r="K40"/>
  <c r="G55"/>
  <c r="K55"/>
  <c r="G19"/>
  <c r="K19"/>
  <c r="G74"/>
  <c r="K74"/>
  <c r="G61"/>
  <c r="K61"/>
  <c r="G29"/>
  <c r="K29"/>
  <c r="G77"/>
  <c r="K77"/>
  <c r="G36"/>
  <c r="K36"/>
  <c r="G72"/>
  <c r="K72"/>
  <c r="G71"/>
  <c r="K71"/>
  <c r="G78"/>
  <c r="G54"/>
  <c r="K54"/>
  <c r="G69"/>
  <c r="K69"/>
  <c r="G82"/>
  <c r="K82"/>
  <c r="G70"/>
  <c r="K70"/>
  <c r="G52"/>
  <c r="K52"/>
  <c r="G64"/>
  <c r="K64"/>
  <c r="G79"/>
  <c r="K79"/>
  <c r="G43"/>
  <c r="K43"/>
  <c r="G86"/>
  <c r="K86"/>
  <c r="G73"/>
  <c r="K73"/>
  <c r="G53"/>
  <c r="K53"/>
  <c r="G65"/>
  <c r="K65"/>
  <c r="G60"/>
  <c r="K60"/>
  <c r="G23"/>
  <c r="K23"/>
  <c r="G59"/>
  <c r="K59"/>
  <c r="G18"/>
  <c r="G81"/>
  <c r="K81"/>
  <c r="G33"/>
  <c r="K33"/>
  <c r="G22"/>
  <c r="K22"/>
  <c r="G16"/>
  <c r="K16"/>
  <c r="G31"/>
  <c r="K31"/>
  <c r="G26"/>
  <c r="K26"/>
  <c r="G62"/>
  <c r="K62"/>
  <c r="G49"/>
  <c r="K49"/>
  <c r="G25"/>
  <c r="K25"/>
  <c r="G17"/>
  <c r="K17"/>
  <c r="G84"/>
  <c r="K84"/>
  <c r="F75"/>
  <c r="F39"/>
  <c r="F51"/>
  <c r="F63"/>
  <c r="F32"/>
  <c r="F56"/>
  <c r="F44"/>
  <c r="F80"/>
  <c r="F68"/>
  <c r="F20"/>
  <c r="G80" l="1"/>
  <c r="K80"/>
  <c r="G56"/>
  <c r="K56"/>
  <c r="K15"/>
  <c r="L26"/>
  <c r="G44"/>
  <c r="K44"/>
  <c r="K63"/>
  <c r="K92" s="1"/>
  <c r="K27"/>
  <c r="L86"/>
  <c r="L52"/>
  <c r="L38"/>
  <c r="K75"/>
  <c r="K93" s="1"/>
  <c r="G68"/>
  <c r="K68"/>
  <c r="G32"/>
  <c r="K32"/>
  <c r="K39"/>
  <c r="K90" s="1"/>
  <c r="L16"/>
  <c r="G20"/>
  <c r="K20"/>
  <c r="K51"/>
  <c r="K91" s="1"/>
  <c r="G63"/>
  <c r="G27"/>
  <c r="G75"/>
  <c r="G39"/>
  <c r="G51"/>
  <c r="G15"/>
  <c r="K89" l="1"/>
  <c r="K88"/>
  <c r="L51"/>
  <c r="L27"/>
  <c r="L80"/>
  <c r="L39"/>
  <c r="L75"/>
  <c r="L63"/>
  <c r="L15"/>
  <c r="D220" i="88"/>
  <c r="Z37"/>
  <c r="D223"/>
  <c r="Z40"/>
  <c r="D222"/>
  <c r="Z39"/>
  <c r="Z35"/>
  <c r="D218"/>
  <c r="E218" s="1"/>
  <c r="D221"/>
  <c r="Z38"/>
  <c r="D219"/>
  <c r="Z36"/>
  <c r="E219" l="1"/>
  <c r="AA38"/>
  <c r="AA37"/>
  <c r="AA36"/>
  <c r="AA35"/>
  <c r="E223"/>
  <c r="E222"/>
  <c r="E220"/>
  <c r="AA40"/>
  <c r="AA39"/>
  <c r="E221"/>
  <c r="D13" i="82" l="1"/>
  <c r="D12" l="1"/>
  <c r="D8"/>
  <c r="D9"/>
  <c r="D6"/>
  <c r="D11"/>
  <c r="D7"/>
  <c r="E11" l="1"/>
  <c r="G8"/>
  <c r="E7"/>
  <c r="G7"/>
  <c r="E10"/>
  <c r="G10"/>
  <c r="E9"/>
  <c r="G9"/>
  <c r="H2" s="1"/>
  <c r="H16" s="1"/>
  <c r="E8"/>
  <c r="G11"/>
  <c r="G6"/>
  <c r="E6"/>
  <c r="D5"/>
  <c r="H34" i="88"/>
  <c r="E13" i="82"/>
  <c r="G13"/>
  <c r="D4"/>
  <c r="G12"/>
  <c r="E12"/>
  <c r="H17" l="1"/>
  <c r="H19"/>
  <c r="H22"/>
  <c r="J22" s="1"/>
  <c r="K22" s="1"/>
  <c r="H65"/>
  <c r="J65" s="1"/>
  <c r="H82"/>
  <c r="H33" i="88"/>
  <c r="G4" i="82"/>
  <c r="E4"/>
  <c r="E5"/>
  <c r="G5"/>
  <c r="H29" i="88"/>
  <c r="H30"/>
  <c r="H31"/>
  <c r="H32"/>
  <c r="H49" i="82" l="1"/>
  <c r="J49" s="1"/>
  <c r="K49" s="1"/>
  <c r="H18"/>
  <c r="H32"/>
  <c r="J32" s="1"/>
  <c r="K32" s="1"/>
  <c r="H57"/>
  <c r="J57" s="1"/>
  <c r="K57" s="1"/>
  <c r="H24"/>
  <c r="H74"/>
  <c r="J74" s="1"/>
  <c r="K74" s="1"/>
  <c r="H40"/>
  <c r="H86"/>
  <c r="J86" s="1"/>
  <c r="K86" s="1"/>
  <c r="H70"/>
  <c r="J70" s="1"/>
  <c r="K70" s="1"/>
  <c r="H53"/>
  <c r="J53" s="1"/>
  <c r="K53" s="1"/>
  <c r="H36"/>
  <c r="J36" s="1"/>
  <c r="K36" s="1"/>
  <c r="H78"/>
  <c r="J78" s="1"/>
  <c r="H61"/>
  <c r="J61" s="1"/>
  <c r="K61" s="1"/>
  <c r="H45"/>
  <c r="J45" s="1"/>
  <c r="K45" s="1"/>
  <c r="H28"/>
  <c r="H85"/>
  <c r="J85" s="1"/>
  <c r="K85" s="1"/>
  <c r="H81"/>
  <c r="J81" s="1"/>
  <c r="K81" s="1"/>
  <c r="H77"/>
  <c r="J77" s="1"/>
  <c r="K77" s="1"/>
  <c r="H73"/>
  <c r="J73" s="1"/>
  <c r="K73" s="1"/>
  <c r="H69"/>
  <c r="J69" s="1"/>
  <c r="K69" s="1"/>
  <c r="H64"/>
  <c r="H60"/>
  <c r="J60" s="1"/>
  <c r="K60" s="1"/>
  <c r="H56"/>
  <c r="J56" s="1"/>
  <c r="K56" s="1"/>
  <c r="H52"/>
  <c r="H48"/>
  <c r="J48" s="1"/>
  <c r="K48" s="1"/>
  <c r="H44"/>
  <c r="J44" s="1"/>
  <c r="K44" s="1"/>
  <c r="H39"/>
  <c r="J39" s="1"/>
  <c r="K39" s="1"/>
  <c r="H35"/>
  <c r="J35" s="1"/>
  <c r="K35" s="1"/>
  <c r="H31"/>
  <c r="J31" s="1"/>
  <c r="K31" s="1"/>
  <c r="H27"/>
  <c r="J27" s="1"/>
  <c r="K27" s="1"/>
  <c r="H23"/>
  <c r="J23" s="1"/>
  <c r="K23" s="1"/>
  <c r="J17"/>
  <c r="K17" s="1"/>
  <c r="H87"/>
  <c r="J87" s="1"/>
  <c r="K87" s="1"/>
  <c r="H83"/>
  <c r="J83" s="1"/>
  <c r="K83" s="1"/>
  <c r="H79"/>
  <c r="J79" s="1"/>
  <c r="K79" s="1"/>
  <c r="H75"/>
  <c r="J75" s="1"/>
  <c r="K75" s="1"/>
  <c r="H71"/>
  <c r="J71" s="1"/>
  <c r="K71" s="1"/>
  <c r="H66"/>
  <c r="J66" s="1"/>
  <c r="K66" s="1"/>
  <c r="H62"/>
  <c r="J62" s="1"/>
  <c r="K62" s="1"/>
  <c r="H58"/>
  <c r="J58" s="1"/>
  <c r="K58" s="1"/>
  <c r="H54"/>
  <c r="J54" s="1"/>
  <c r="K54" s="1"/>
  <c r="H50"/>
  <c r="J50" s="1"/>
  <c r="K50" s="1"/>
  <c r="H46"/>
  <c r="J46" s="1"/>
  <c r="K46" s="1"/>
  <c r="H41"/>
  <c r="J41" s="1"/>
  <c r="K41" s="1"/>
  <c r="H37"/>
  <c r="J37" s="1"/>
  <c r="K37" s="1"/>
  <c r="H33"/>
  <c r="J33" s="1"/>
  <c r="K33" s="1"/>
  <c r="H29"/>
  <c r="J29" s="1"/>
  <c r="K29" s="1"/>
  <c r="H25"/>
  <c r="J25" s="1"/>
  <c r="K25" s="1"/>
  <c r="J19"/>
  <c r="K19" s="1"/>
  <c r="H42"/>
  <c r="J42" s="1"/>
  <c r="K42" s="1"/>
  <c r="H20"/>
  <c r="J20" s="1"/>
  <c r="K20" s="1"/>
  <c r="H84"/>
  <c r="J84" s="1"/>
  <c r="K84" s="1"/>
  <c r="H80"/>
  <c r="J80" s="1"/>
  <c r="K80" s="1"/>
  <c r="H76"/>
  <c r="H72"/>
  <c r="J72" s="1"/>
  <c r="K72" s="1"/>
  <c r="H67"/>
  <c r="J67" s="1"/>
  <c r="H63"/>
  <c r="J63" s="1"/>
  <c r="K63" s="1"/>
  <c r="H59"/>
  <c r="J59" s="1"/>
  <c r="K59" s="1"/>
  <c r="H55"/>
  <c r="J55" s="1"/>
  <c r="K55" s="1"/>
  <c r="H51"/>
  <c r="J51" s="1"/>
  <c r="K51" s="1"/>
  <c r="H47"/>
  <c r="J47" s="1"/>
  <c r="K47" s="1"/>
  <c r="H43"/>
  <c r="J43" s="1"/>
  <c r="K43" s="1"/>
  <c r="H38"/>
  <c r="J38" s="1"/>
  <c r="K38" s="1"/>
  <c r="H34"/>
  <c r="J34" s="1"/>
  <c r="K34" s="1"/>
  <c r="H30"/>
  <c r="J30" s="1"/>
  <c r="K30" s="1"/>
  <c r="H26"/>
  <c r="J26" s="1"/>
  <c r="K26" s="1"/>
  <c r="H21"/>
  <c r="J21" s="1"/>
  <c r="K21" s="1"/>
  <c r="H68"/>
  <c r="J68" s="1"/>
  <c r="K68" s="1"/>
  <c r="K78"/>
  <c r="J16"/>
  <c r="J18"/>
  <c r="J52"/>
  <c r="J40"/>
  <c r="J24"/>
  <c r="K24" s="1"/>
  <c r="J82"/>
  <c r="K82" s="1"/>
  <c r="C45" i="75"/>
  <c r="D45" s="1"/>
  <c r="B266" i="88"/>
  <c r="B306" s="1"/>
  <c r="B271"/>
  <c r="I32"/>
  <c r="B270"/>
  <c r="I31"/>
  <c r="I33"/>
  <c r="B272"/>
  <c r="I30"/>
  <c r="B269"/>
  <c r="C43" i="75"/>
  <c r="D43" s="1"/>
  <c r="C46"/>
  <c r="D46" s="1"/>
  <c r="B267" i="88"/>
  <c r="B307" s="1"/>
  <c r="C42" i="75"/>
  <c r="D42" s="1"/>
  <c r="I29" i="88"/>
  <c r="B268"/>
  <c r="B308" s="1"/>
  <c r="C44" i="75"/>
  <c r="D44" s="1"/>
  <c r="C40"/>
  <c r="B273" i="88"/>
  <c r="C47" i="75"/>
  <c r="D47" s="1"/>
  <c r="C41"/>
  <c r="D41" s="1"/>
  <c r="H89" i="82" l="1"/>
  <c r="H92"/>
  <c r="K16"/>
  <c r="J89"/>
  <c r="J64"/>
  <c r="H93"/>
  <c r="J76"/>
  <c r="H94"/>
  <c r="K40"/>
  <c r="K91" s="1"/>
  <c r="J91"/>
  <c r="K52"/>
  <c r="K92" s="1"/>
  <c r="J92"/>
  <c r="J28"/>
  <c r="J90" s="1"/>
  <c r="H90"/>
  <c r="H91"/>
  <c r="K67"/>
  <c r="K18"/>
  <c r="K65"/>
  <c r="E273" i="88"/>
  <c r="K5" i="44"/>
  <c r="M5" s="1"/>
  <c r="C92" i="75"/>
  <c r="C93"/>
  <c r="D40"/>
  <c r="F44"/>
  <c r="G44" s="1"/>
  <c r="C65"/>
  <c r="D65" s="1"/>
  <c r="AF30" i="88"/>
  <c r="J30"/>
  <c r="L30"/>
  <c r="B312"/>
  <c r="E272"/>
  <c r="L32"/>
  <c r="J32"/>
  <c r="C64" i="75"/>
  <c r="D64" s="1"/>
  <c r="C63"/>
  <c r="C96"/>
  <c r="C95"/>
  <c r="B310" i="88"/>
  <c r="E270"/>
  <c r="E271"/>
  <c r="C68" i="75"/>
  <c r="D68" s="1"/>
  <c r="C66"/>
  <c r="D66" s="1"/>
  <c r="B309" i="88"/>
  <c r="E269"/>
  <c r="J33"/>
  <c r="L33"/>
  <c r="J34"/>
  <c r="J31"/>
  <c r="L31"/>
  <c r="AF31"/>
  <c r="C70" i="75"/>
  <c r="D70" s="1"/>
  <c r="C67"/>
  <c r="D67" s="1"/>
  <c r="AF29" i="88"/>
  <c r="L29"/>
  <c r="M29" s="1"/>
  <c r="C94" i="75"/>
  <c r="C69"/>
  <c r="D69" s="1"/>
  <c r="K76" i="82" l="1"/>
  <c r="K94" s="1"/>
  <c r="J94"/>
  <c r="K89"/>
  <c r="K28"/>
  <c r="K90" s="1"/>
  <c r="K64"/>
  <c r="K93" s="1"/>
  <c r="J93"/>
  <c r="M31" i="88"/>
  <c r="I40"/>
  <c r="D279"/>
  <c r="D275"/>
  <c r="I36"/>
  <c r="D278"/>
  <c r="I39"/>
  <c r="I35"/>
  <c r="J35" s="1"/>
  <c r="D274"/>
  <c r="E274" s="1"/>
  <c r="D277"/>
  <c r="I38"/>
  <c r="D276"/>
  <c r="E276" s="1"/>
  <c r="I37"/>
  <c r="J37" s="1"/>
  <c r="C84" i="75"/>
  <c r="D84" s="1"/>
  <c r="D63"/>
  <c r="B48" i="88"/>
  <c r="C117" i="75"/>
  <c r="D117" s="1"/>
  <c r="M33" i="88"/>
  <c r="M34"/>
  <c r="F96" i="75"/>
  <c r="G96" s="1"/>
  <c r="C118"/>
  <c r="D118" s="1"/>
  <c r="C119"/>
  <c r="D119" s="1"/>
  <c r="C116"/>
  <c r="D116" s="1"/>
  <c r="C115"/>
  <c r="M32" i="88"/>
  <c r="M30"/>
  <c r="E277" l="1"/>
  <c r="J38"/>
  <c r="J39"/>
  <c r="E275"/>
  <c r="E279"/>
  <c r="J36"/>
  <c r="J40"/>
  <c r="E278"/>
  <c r="B51"/>
  <c r="C27"/>
  <c r="C48"/>
  <c r="B52"/>
  <c r="E3" i="75"/>
  <c r="H3" s="1"/>
  <c r="D115"/>
  <c r="C136"/>
  <c r="D136" s="1"/>
  <c r="B50" i="88"/>
  <c r="B49"/>
  <c r="C54"/>
  <c r="C33"/>
  <c r="X47"/>
  <c r="C306"/>
  <c r="B54"/>
  <c r="C29" l="1"/>
  <c r="C50"/>
  <c r="C28"/>
  <c r="AG28" s="1"/>
  <c r="C49"/>
  <c r="W48" s="1"/>
  <c r="X49"/>
  <c r="C308"/>
  <c r="X51"/>
  <c r="C310"/>
  <c r="X53"/>
  <c r="C312"/>
  <c r="W53"/>
  <c r="X48"/>
  <c r="C307"/>
  <c r="X50"/>
  <c r="C309"/>
  <c r="C52"/>
  <c r="F3" i="75"/>
  <c r="I3" s="1"/>
  <c r="C31" i="88"/>
  <c r="C12"/>
  <c r="C51"/>
  <c r="C30"/>
  <c r="AG27"/>
  <c r="D27"/>
  <c r="D6" s="1"/>
  <c r="C6" s="1"/>
  <c r="E48"/>
  <c r="W47"/>
  <c r="E49" l="1"/>
  <c r="D28"/>
  <c r="D7" s="1"/>
  <c r="C7" s="1"/>
  <c r="E50"/>
  <c r="W49"/>
  <c r="C9"/>
  <c r="D30"/>
  <c r="D9" s="1"/>
  <c r="AG30"/>
  <c r="C10"/>
  <c r="D31"/>
  <c r="D10" s="1"/>
  <c r="AG31"/>
  <c r="W51"/>
  <c r="E52"/>
  <c r="W50"/>
  <c r="E51"/>
  <c r="C8"/>
  <c r="D29"/>
  <c r="D8" s="1"/>
  <c r="AG29"/>
  <c r="T39" l="1"/>
  <c r="T37" l="1"/>
  <c r="T36"/>
  <c r="T38"/>
  <c r="T40"/>
  <c r="T35"/>
  <c r="K7" i="91" l="1"/>
  <c r="K8"/>
  <c r="K10"/>
  <c r="K11"/>
  <c r="K12"/>
  <c r="M12" s="1"/>
  <c r="K4"/>
  <c r="K6"/>
  <c r="M6" s="1"/>
  <c r="M5"/>
  <c r="M11" l="1"/>
  <c r="M7"/>
  <c r="N7" s="1"/>
  <c r="M8"/>
  <c r="M4"/>
  <c r="M10"/>
  <c r="N10" l="1"/>
  <c r="K9"/>
  <c r="N5"/>
  <c r="N12"/>
  <c r="N6"/>
  <c r="N4"/>
  <c r="N8"/>
  <c r="N11"/>
  <c r="M9" l="1"/>
  <c r="N9" l="1"/>
  <c r="AB35" i="88" l="1"/>
  <c r="E34" l="1"/>
  <c r="AB36" l="1"/>
  <c r="K34"/>
  <c r="B34"/>
  <c r="B13" l="1"/>
  <c r="Y54"/>
  <c r="AB37" l="1"/>
  <c r="AB38" l="1"/>
  <c r="AB39" l="1"/>
  <c r="AB40" l="1"/>
  <c r="E28" l="1"/>
  <c r="B28" l="1"/>
  <c r="K28"/>
  <c r="G28" s="1"/>
  <c r="B7" l="1"/>
  <c r="Y48"/>
  <c r="E27" l="1"/>
  <c r="K27" l="1"/>
  <c r="G27" s="1"/>
  <c r="B27"/>
  <c r="Y47" l="1"/>
  <c r="B6"/>
  <c r="L18" i="47" l="1"/>
  <c r="L17"/>
  <c r="L20" l="1"/>
  <c r="L19"/>
  <c r="L22" l="1"/>
  <c r="L21"/>
  <c r="L23" l="1"/>
  <c r="L24" l="1"/>
  <c r="L25" l="1"/>
  <c r="L88" s="1"/>
  <c r="K23" i="91"/>
  <c r="M23" s="1"/>
  <c r="K18"/>
  <c r="M18" s="1"/>
  <c r="K14"/>
  <c r="K13"/>
  <c r="K15"/>
  <c r="K19"/>
  <c r="K17"/>
  <c r="K24"/>
  <c r="K22"/>
  <c r="K20"/>
  <c r="K35"/>
  <c r="K25"/>
  <c r="K30" l="1"/>
  <c r="M30" s="1"/>
  <c r="K36"/>
  <c r="M36" s="1"/>
  <c r="K29"/>
  <c r="M29" s="1"/>
  <c r="K27"/>
  <c r="M27" s="1"/>
  <c r="K42"/>
  <c r="M13"/>
  <c r="M15"/>
  <c r="K39"/>
  <c r="M14"/>
  <c r="M22"/>
  <c r="K32"/>
  <c r="M20"/>
  <c r="N18"/>
  <c r="K48"/>
  <c r="M35"/>
  <c r="M24"/>
  <c r="M19"/>
  <c r="N23"/>
  <c r="M25"/>
  <c r="M17"/>
  <c r="K34"/>
  <c r="K16"/>
  <c r="N35" i="88" l="1"/>
  <c r="K41" i="91"/>
  <c r="M42"/>
  <c r="K54"/>
  <c r="M54" s="1"/>
  <c r="M39"/>
  <c r="N15"/>
  <c r="K44"/>
  <c r="N14"/>
  <c r="N13"/>
  <c r="K26"/>
  <c r="K21"/>
  <c r="N25"/>
  <c r="N30"/>
  <c r="N36"/>
  <c r="M34"/>
  <c r="N29"/>
  <c r="N35"/>
  <c r="N20"/>
  <c r="M32"/>
  <c r="N22"/>
  <c r="M16"/>
  <c r="N27"/>
  <c r="N19"/>
  <c r="M48"/>
  <c r="N39"/>
  <c r="N17"/>
  <c r="K47"/>
  <c r="N24"/>
  <c r="K31"/>
  <c r="K66"/>
  <c r="M41" l="1"/>
  <c r="N41" s="1"/>
  <c r="N38" i="88"/>
  <c r="N39"/>
  <c r="N40"/>
  <c r="N42" i="91"/>
  <c r="L28" i="47"/>
  <c r="K51" i="91"/>
  <c r="K38"/>
  <c r="M26"/>
  <c r="M66"/>
  <c r="K43"/>
  <c r="K59"/>
  <c r="K71"/>
  <c r="K56"/>
  <c r="K68"/>
  <c r="N16"/>
  <c r="K49"/>
  <c r="K53"/>
  <c r="K65"/>
  <c r="N54"/>
  <c r="N32"/>
  <c r="M21"/>
  <c r="K60"/>
  <c r="K72"/>
  <c r="N34"/>
  <c r="K46"/>
  <c r="M31"/>
  <c r="M47"/>
  <c r="M44"/>
  <c r="N48"/>
  <c r="M37"/>
  <c r="K28"/>
  <c r="K33" l="1"/>
  <c r="M33" s="1"/>
  <c r="N37" i="88"/>
  <c r="N36"/>
  <c r="M51" i="91"/>
  <c r="K75"/>
  <c r="K63"/>
  <c r="M38"/>
  <c r="K50"/>
  <c r="N26"/>
  <c r="N31"/>
  <c r="K61"/>
  <c r="K73"/>
  <c r="N47"/>
  <c r="K58"/>
  <c r="K70"/>
  <c r="M60"/>
  <c r="N21"/>
  <c r="M65"/>
  <c r="M59"/>
  <c r="K40"/>
  <c r="M28"/>
  <c r="N44"/>
  <c r="M72"/>
  <c r="M49"/>
  <c r="K45"/>
  <c r="M71"/>
  <c r="N66"/>
  <c r="M56"/>
  <c r="M43"/>
  <c r="N37"/>
  <c r="M46"/>
  <c r="M53"/>
  <c r="M68"/>
  <c r="K55"/>
  <c r="K67"/>
  <c r="L30" i="47" l="1"/>
  <c r="L29"/>
  <c r="N51" i="91"/>
  <c r="M75"/>
  <c r="M63"/>
  <c r="K62"/>
  <c r="K74"/>
  <c r="M50"/>
  <c r="N38"/>
  <c r="N56"/>
  <c r="M45"/>
  <c r="M40"/>
  <c r="M61"/>
  <c r="N72"/>
  <c r="K52"/>
  <c r="K64"/>
  <c r="N33"/>
  <c r="N60"/>
  <c r="M73"/>
  <c r="M67"/>
  <c r="N46"/>
  <c r="N71"/>
  <c r="N49"/>
  <c r="N28"/>
  <c r="M58"/>
  <c r="N53"/>
  <c r="N68"/>
  <c r="K57"/>
  <c r="K69"/>
  <c r="M55"/>
  <c r="N43"/>
  <c r="N59"/>
  <c r="N65"/>
  <c r="M70"/>
  <c r="N75" l="1"/>
  <c r="N63"/>
  <c r="N50"/>
  <c r="M62"/>
  <c r="M74"/>
  <c r="N70"/>
  <c r="M69"/>
  <c r="M57"/>
  <c r="M52"/>
  <c r="N45"/>
  <c r="N73"/>
  <c r="M64"/>
  <c r="N61"/>
  <c r="N55"/>
  <c r="N58"/>
  <c r="N67"/>
  <c r="N40"/>
  <c r="L32" i="47" l="1"/>
  <c r="L31"/>
  <c r="N62" i="91"/>
  <c r="N74"/>
  <c r="N57"/>
  <c r="N69"/>
  <c r="N52"/>
  <c r="N64"/>
  <c r="L34" i="47" l="1"/>
  <c r="L33"/>
  <c r="L35" l="1"/>
  <c r="L36" l="1"/>
  <c r="L37" l="1"/>
  <c r="L89" s="1"/>
  <c r="L40" l="1"/>
  <c r="L42" l="1"/>
  <c r="L41"/>
  <c r="L44" l="1"/>
  <c r="L43"/>
  <c r="L46" l="1"/>
  <c r="L45"/>
  <c r="L47" l="1"/>
  <c r="L48" l="1"/>
  <c r="L49" l="1"/>
  <c r="L50" l="1"/>
  <c r="L90" s="1"/>
  <c r="L54" l="1"/>
  <c r="L53"/>
  <c r="L56" l="1"/>
  <c r="L55"/>
  <c r="L58" l="1"/>
  <c r="L57"/>
  <c r="L60" l="1"/>
  <c r="L59"/>
  <c r="L61" l="1"/>
  <c r="L62" l="1"/>
  <c r="L91" s="1"/>
  <c r="L64" l="1"/>
  <c r="L66" l="1"/>
  <c r="L65"/>
  <c r="L68" l="1"/>
  <c r="L67"/>
  <c r="L69" l="1"/>
  <c r="L70"/>
  <c r="L72" l="1"/>
  <c r="L73" l="1"/>
  <c r="L74" l="1"/>
  <c r="L92" s="1"/>
  <c r="L76" l="1"/>
  <c r="L78" l="1"/>
  <c r="L77"/>
  <c r="L79" l="1"/>
  <c r="L82" l="1"/>
  <c r="L81"/>
  <c r="L84" l="1"/>
  <c r="L83"/>
  <c r="L85" l="1"/>
  <c r="L93" s="1"/>
  <c r="E29" i="88" l="1"/>
  <c r="E33"/>
  <c r="E30"/>
  <c r="K29" l="1"/>
  <c r="B29"/>
  <c r="E32"/>
  <c r="B33"/>
  <c r="K33"/>
  <c r="B30"/>
  <c r="K30"/>
  <c r="E31"/>
  <c r="Y53" l="1"/>
  <c r="B12"/>
  <c r="B32"/>
  <c r="K32"/>
  <c r="Y49"/>
  <c r="B8"/>
  <c r="K31"/>
  <c r="B31"/>
  <c r="B9"/>
  <c r="Y50"/>
  <c r="B11" l="1"/>
  <c r="Y52"/>
  <c r="B10"/>
  <c r="Y51"/>
  <c r="E39" l="1"/>
  <c r="K39" s="1"/>
  <c r="E38"/>
  <c r="K38" s="1"/>
  <c r="E35"/>
  <c r="K35" s="1"/>
  <c r="E37"/>
  <c r="K37" s="1"/>
  <c r="E36" l="1"/>
  <c r="K36" s="1"/>
  <c r="E40"/>
  <c r="K40" s="1"/>
  <c r="K6" i="44" l="1"/>
  <c r="M6" s="1"/>
  <c r="K4" l="1"/>
  <c r="M4" l="1"/>
  <c r="K9" l="1"/>
  <c r="K7" l="1"/>
  <c r="M7" s="1"/>
  <c r="K8" l="1"/>
  <c r="M8" s="1"/>
  <c r="K11"/>
  <c r="M11" s="1"/>
  <c r="M9"/>
  <c r="K10"/>
  <c r="M10" s="1"/>
  <c r="F56" i="88" l="1"/>
  <c r="F57" l="1"/>
  <c r="F58" l="1"/>
  <c r="F61"/>
  <c r="F59"/>
  <c r="F60" l="1"/>
  <c r="O4" i="44" l="1"/>
  <c r="Q4" l="1"/>
  <c r="O5"/>
  <c r="R4" l="1"/>
  <c r="Q5"/>
  <c r="R5" l="1"/>
  <c r="O6" l="1"/>
  <c r="O7"/>
  <c r="Q6" l="1"/>
  <c r="Q7"/>
  <c r="O9"/>
  <c r="Q9" l="1"/>
  <c r="R7"/>
  <c r="O8"/>
  <c r="R6"/>
  <c r="Q8" l="1"/>
  <c r="R9"/>
  <c r="R8" l="1"/>
  <c r="O10"/>
  <c r="O11"/>
  <c r="Q11" l="1"/>
  <c r="Q10"/>
  <c r="R11" l="1"/>
  <c r="R10"/>
  <c r="K20" l="1"/>
  <c r="M20" s="1"/>
  <c r="O20" s="1"/>
  <c r="K22"/>
  <c r="M22" s="1"/>
  <c r="O22" s="1"/>
  <c r="K14"/>
  <c r="M14" s="1"/>
  <c r="O14" s="1"/>
  <c r="K16"/>
  <c r="K18"/>
  <c r="M18" s="1"/>
  <c r="O18" s="1"/>
  <c r="K13"/>
  <c r="M13" s="1"/>
  <c r="O13" s="1"/>
  <c r="K23"/>
  <c r="M23" s="1"/>
  <c r="O23" s="1"/>
  <c r="K15"/>
  <c r="M15" s="1"/>
  <c r="O15" s="1"/>
  <c r="K12"/>
  <c r="K19"/>
  <c r="M19" s="1"/>
  <c r="O19" s="1"/>
  <c r="K34" l="1"/>
  <c r="M34" s="1"/>
  <c r="O34" s="1"/>
  <c r="Q36" i="88"/>
  <c r="B36" s="1"/>
  <c r="M12" i="44"/>
  <c r="K27"/>
  <c r="M27" s="1"/>
  <c r="O27" s="1"/>
  <c r="K28"/>
  <c r="M28" s="1"/>
  <c r="K35"/>
  <c r="M35" s="1"/>
  <c r="O35" s="1"/>
  <c r="K32"/>
  <c r="M32" s="1"/>
  <c r="O32" s="1"/>
  <c r="K26"/>
  <c r="M26" s="1"/>
  <c r="O26" s="1"/>
  <c r="K24"/>
  <c r="M24" s="1"/>
  <c r="O24" s="1"/>
  <c r="Q35" i="88"/>
  <c r="B35" s="1"/>
  <c r="Q37"/>
  <c r="B37" s="1"/>
  <c r="K31" i="44"/>
  <c r="M31" s="1"/>
  <c r="O31" s="1"/>
  <c r="K46"/>
  <c r="M46" s="1"/>
  <c r="O46" s="1"/>
  <c r="Q15"/>
  <c r="Q23"/>
  <c r="Q18"/>
  <c r="M16"/>
  <c r="Q14"/>
  <c r="Q20"/>
  <c r="K25"/>
  <c r="M25" s="1"/>
  <c r="O25" s="1"/>
  <c r="Q19"/>
  <c r="Q40" i="88"/>
  <c r="B40" s="1"/>
  <c r="K40" i="44"/>
  <c r="Q13"/>
  <c r="Q39" i="88"/>
  <c r="B39" s="1"/>
  <c r="K21" i="44"/>
  <c r="M21" s="1"/>
  <c r="O21" s="1"/>
  <c r="Q22"/>
  <c r="K43"/>
  <c r="M43" s="1"/>
  <c r="O43" s="1"/>
  <c r="Q32" l="1"/>
  <c r="Q38" i="88"/>
  <c r="B38" s="1"/>
  <c r="Y58" s="1"/>
  <c r="K47" i="44"/>
  <c r="M47" s="1"/>
  <c r="O47" s="1"/>
  <c r="Q34"/>
  <c r="Q26"/>
  <c r="R26" s="1"/>
  <c r="Q35"/>
  <c r="K37"/>
  <c r="M37" s="1"/>
  <c r="O37" s="1"/>
  <c r="K29"/>
  <c r="M29" s="1"/>
  <c r="O29" s="1"/>
  <c r="K17"/>
  <c r="M17" s="1"/>
  <c r="O17" s="1"/>
  <c r="K38"/>
  <c r="M38" s="1"/>
  <c r="O38" s="1"/>
  <c r="Q38" s="1"/>
  <c r="Q27"/>
  <c r="R27" s="1"/>
  <c r="R13"/>
  <c r="R20"/>
  <c r="B18" i="88"/>
  <c r="Y59"/>
  <c r="Y60"/>
  <c r="B19"/>
  <c r="R14" i="44"/>
  <c r="O28"/>
  <c r="Q21"/>
  <c r="R19"/>
  <c r="O16"/>
  <c r="R23"/>
  <c r="R15"/>
  <c r="Q24"/>
  <c r="Y57" i="88"/>
  <c r="B16"/>
  <c r="Q47" i="44"/>
  <c r="M40"/>
  <c r="Q25"/>
  <c r="O12"/>
  <c r="O77" s="1"/>
  <c r="B15" i="88"/>
  <c r="Y56"/>
  <c r="Q46" i="44"/>
  <c r="Q31"/>
  <c r="K30"/>
  <c r="R22"/>
  <c r="Q43"/>
  <c r="R18"/>
  <c r="B14" i="88"/>
  <c r="Y55"/>
  <c r="B17" l="1"/>
  <c r="O78" i="44"/>
  <c r="R32"/>
  <c r="R34"/>
  <c r="R35"/>
  <c r="Q29"/>
  <c r="Q37"/>
  <c r="R37" s="1"/>
  <c r="K41"/>
  <c r="M41" s="1"/>
  <c r="O41" s="1"/>
  <c r="K50"/>
  <c r="M50" s="1"/>
  <c r="O50" s="1"/>
  <c r="Q17"/>
  <c r="K39"/>
  <c r="M39" s="1"/>
  <c r="O39" s="1"/>
  <c r="K36"/>
  <c r="M36" s="1"/>
  <c r="O36" s="1"/>
  <c r="K44"/>
  <c r="M44" s="1"/>
  <c r="O44" s="1"/>
  <c r="K58"/>
  <c r="M58" s="1"/>
  <c r="O58" s="1"/>
  <c r="K70"/>
  <c r="M70" s="1"/>
  <c r="O70" s="1"/>
  <c r="R47"/>
  <c r="K59"/>
  <c r="M59" s="1"/>
  <c r="O59" s="1"/>
  <c r="K71"/>
  <c r="M71" s="1"/>
  <c r="O71" s="1"/>
  <c r="K42"/>
  <c r="R46"/>
  <c r="Q16"/>
  <c r="Q78" s="1"/>
  <c r="R21"/>
  <c r="R43"/>
  <c r="M30"/>
  <c r="R25"/>
  <c r="O40"/>
  <c r="K49"/>
  <c r="M49" s="1"/>
  <c r="O49" s="1"/>
  <c r="K33"/>
  <c r="M33" s="1"/>
  <c r="O33" s="1"/>
  <c r="R31"/>
  <c r="Q12"/>
  <c r="Q77" s="1"/>
  <c r="K55"/>
  <c r="M55" s="1"/>
  <c r="O55" s="1"/>
  <c r="K67"/>
  <c r="M67" s="1"/>
  <c r="O67" s="1"/>
  <c r="Q28"/>
  <c r="K52"/>
  <c r="K64"/>
  <c r="R29"/>
  <c r="R24"/>
  <c r="R38"/>
  <c r="Q50" l="1"/>
  <c r="K74"/>
  <c r="M74" s="1"/>
  <c r="O74" s="1"/>
  <c r="R17"/>
  <c r="Q41"/>
  <c r="K65"/>
  <c r="M65" s="1"/>
  <c r="O65" s="1"/>
  <c r="K53"/>
  <c r="M53" s="1"/>
  <c r="O53" s="1"/>
  <c r="Q39"/>
  <c r="K51"/>
  <c r="M51" s="1"/>
  <c r="O51" s="1"/>
  <c r="Q59"/>
  <c r="K48"/>
  <c r="M48" s="1"/>
  <c r="O48" s="1"/>
  <c r="Q36"/>
  <c r="Q44"/>
  <c r="K56"/>
  <c r="M56" s="1"/>
  <c r="O56" s="1"/>
  <c r="K68"/>
  <c r="M68" s="1"/>
  <c r="O68" s="1"/>
  <c r="Q58"/>
  <c r="R58" s="1"/>
  <c r="Q70"/>
  <c r="R12"/>
  <c r="R77" s="1"/>
  <c r="R28"/>
  <c r="Q67"/>
  <c r="Q40"/>
  <c r="O30"/>
  <c r="O79" s="1"/>
  <c r="K54"/>
  <c r="M54" s="1"/>
  <c r="O54" s="1"/>
  <c r="K66"/>
  <c r="M66" s="1"/>
  <c r="O66" s="1"/>
  <c r="Q33"/>
  <c r="Q49"/>
  <c r="M52"/>
  <c r="K45"/>
  <c r="M45" s="1"/>
  <c r="O45" s="1"/>
  <c r="K61"/>
  <c r="M61" s="1"/>
  <c r="O61" s="1"/>
  <c r="K73"/>
  <c r="M73" s="1"/>
  <c r="O73" s="1"/>
  <c r="R16"/>
  <c r="R78" s="1"/>
  <c r="M64"/>
  <c r="Q55"/>
  <c r="M42"/>
  <c r="Q71"/>
  <c r="R50" l="1"/>
  <c r="K62"/>
  <c r="M62" s="1"/>
  <c r="O62" s="1"/>
  <c r="Q53"/>
  <c r="R41"/>
  <c r="Q65"/>
  <c r="K75"/>
  <c r="M75" s="1"/>
  <c r="O75" s="1"/>
  <c r="K63"/>
  <c r="M63" s="1"/>
  <c r="O63" s="1"/>
  <c r="Q51"/>
  <c r="R39"/>
  <c r="Q74"/>
  <c r="R74" s="1"/>
  <c r="Q48"/>
  <c r="R36"/>
  <c r="K72"/>
  <c r="M72" s="1"/>
  <c r="O72" s="1"/>
  <c r="K60"/>
  <c r="M60" s="1"/>
  <c r="O60" s="1"/>
  <c r="Q56"/>
  <c r="Q68"/>
  <c r="R44"/>
  <c r="R70"/>
  <c r="R55"/>
  <c r="O52"/>
  <c r="R67"/>
  <c r="Q45"/>
  <c r="K57"/>
  <c r="K69"/>
  <c r="R59"/>
  <c r="Q61"/>
  <c r="R49"/>
  <c r="R33"/>
  <c r="Q54"/>
  <c r="R71"/>
  <c r="O42"/>
  <c r="O80" s="1"/>
  <c r="O64"/>
  <c r="Q73"/>
  <c r="Q66"/>
  <c r="Q30"/>
  <c r="Q79" s="1"/>
  <c r="R40"/>
  <c r="Q62" l="1"/>
  <c r="Q64"/>
  <c r="R65"/>
  <c r="R53"/>
  <c r="Q75"/>
  <c r="R51"/>
  <c r="Q63"/>
  <c r="Q60"/>
  <c r="R48"/>
  <c r="Q72"/>
  <c r="R68"/>
  <c r="R56"/>
  <c r="Q42"/>
  <c r="Q80" s="1"/>
  <c r="M57"/>
  <c r="R45"/>
  <c r="R30"/>
  <c r="R79" s="1"/>
  <c r="R73"/>
  <c r="R61"/>
  <c r="M69"/>
  <c r="R66"/>
  <c r="R54"/>
  <c r="Q52"/>
  <c r="R62" l="1"/>
  <c r="R63"/>
  <c r="R75"/>
  <c r="R72"/>
  <c r="R60"/>
  <c r="R52"/>
  <c r="R64"/>
  <c r="O69"/>
  <c r="O82" s="1"/>
  <c r="O57"/>
  <c r="O81" s="1"/>
  <c r="R42"/>
  <c r="R80" s="1"/>
  <c r="Q57" l="1"/>
  <c r="Q81" s="1"/>
  <c r="Q69"/>
  <c r="Q82" s="1"/>
  <c r="R57" l="1"/>
  <c r="R81" s="1"/>
  <c r="R69"/>
  <c r="R82" s="1"/>
  <c r="I12" i="42" l="1"/>
  <c r="I24" l="1"/>
  <c r="I16"/>
  <c r="I14"/>
  <c r="I13"/>
  <c r="K12"/>
  <c r="I26" l="1"/>
  <c r="I36"/>
  <c r="K16"/>
  <c r="K24"/>
  <c r="I28"/>
  <c r="L12"/>
  <c r="K13"/>
  <c r="I25"/>
  <c r="I10"/>
  <c r="K14"/>
  <c r="L4"/>
  <c r="I22" l="1"/>
  <c r="I40"/>
  <c r="L14"/>
  <c r="L24"/>
  <c r="K26"/>
  <c r="K25"/>
  <c r="K11"/>
  <c r="L16"/>
  <c r="I38"/>
  <c r="K10"/>
  <c r="K28"/>
  <c r="I23"/>
  <c r="K36"/>
  <c r="I37"/>
  <c r="L13"/>
  <c r="I48"/>
  <c r="I72" l="1"/>
  <c r="I60"/>
  <c r="L36"/>
  <c r="I50"/>
  <c r="K22"/>
  <c r="K37"/>
  <c r="I49"/>
  <c r="K23"/>
  <c r="L28"/>
  <c r="L10"/>
  <c r="K38"/>
  <c r="L11"/>
  <c r="L25"/>
  <c r="I34"/>
  <c r="K48"/>
  <c r="I35"/>
  <c r="L26"/>
  <c r="K40"/>
  <c r="I64"/>
  <c r="I52"/>
  <c r="L23" l="1"/>
  <c r="K50"/>
  <c r="K72"/>
  <c r="K52"/>
  <c r="I46"/>
  <c r="L40"/>
  <c r="L48"/>
  <c r="K34"/>
  <c r="K49"/>
  <c r="L37"/>
  <c r="L22"/>
  <c r="K60"/>
  <c r="K64"/>
  <c r="K35"/>
  <c r="L38"/>
  <c r="I61"/>
  <c r="I73"/>
  <c r="I47"/>
  <c r="I62"/>
  <c r="I74"/>
  <c r="L60" l="1"/>
  <c r="L34"/>
  <c r="I58"/>
  <c r="L72"/>
  <c r="K47"/>
  <c r="K61"/>
  <c r="L35"/>
  <c r="I59"/>
  <c r="I71"/>
  <c r="K73"/>
  <c r="L49"/>
  <c r="L50"/>
  <c r="K62"/>
  <c r="K74"/>
  <c r="L64"/>
  <c r="K46"/>
  <c r="L52"/>
  <c r="L74" l="1"/>
  <c r="L62"/>
  <c r="K59"/>
  <c r="K58"/>
  <c r="K71"/>
  <c r="L61"/>
  <c r="L46"/>
  <c r="L47"/>
  <c r="K70"/>
  <c r="L73"/>
  <c r="L58" l="1"/>
  <c r="L70"/>
  <c r="L71"/>
  <c r="L59"/>
  <c r="K5" i="46" l="1"/>
  <c r="K5" i="45"/>
  <c r="K6" i="46"/>
  <c r="K6" i="45"/>
  <c r="M6" i="46" l="1"/>
  <c r="K18" i="45"/>
  <c r="K7" i="46"/>
  <c r="K18"/>
  <c r="K17" i="45"/>
  <c r="I5" i="42"/>
  <c r="M5" i="46"/>
  <c r="K4" i="45"/>
  <c r="K17" i="46"/>
  <c r="K8"/>
  <c r="M6" i="45"/>
  <c r="M5"/>
  <c r="K6" i="42" l="1"/>
  <c r="O5" i="45"/>
  <c r="O5" i="46"/>
  <c r="K29" i="45"/>
  <c r="K19" i="46"/>
  <c r="M18" i="45"/>
  <c r="O6" i="46"/>
  <c r="I18" i="42"/>
  <c r="M8" i="46"/>
  <c r="K14"/>
  <c r="M17" i="45"/>
  <c r="M18" i="46"/>
  <c r="K30" i="45"/>
  <c r="K20" i="46"/>
  <c r="K13"/>
  <c r="M17"/>
  <c r="M4" i="45"/>
  <c r="I17" i="42"/>
  <c r="K30" i="46"/>
  <c r="O6" i="45"/>
  <c r="K29" i="46"/>
  <c r="K16" i="45"/>
  <c r="K5" i="42"/>
  <c r="M7" i="46"/>
  <c r="M16" i="45" l="1"/>
  <c r="K9" i="46"/>
  <c r="K42" i="45"/>
  <c r="M14" i="46"/>
  <c r="O18" i="45"/>
  <c r="M29"/>
  <c r="P5"/>
  <c r="L6" i="42"/>
  <c r="K28" i="45"/>
  <c r="K17" i="42"/>
  <c r="M13" i="46"/>
  <c r="P6" i="45"/>
  <c r="I29" i="42"/>
  <c r="O4" i="45"/>
  <c r="K25" i="46"/>
  <c r="M30" i="45"/>
  <c r="O17"/>
  <c r="K26" i="46"/>
  <c r="O8"/>
  <c r="K41" i="45"/>
  <c r="K42" i="46"/>
  <c r="M29"/>
  <c r="K12"/>
  <c r="O7"/>
  <c r="L5" i="42"/>
  <c r="K41" i="46"/>
  <c r="M30"/>
  <c r="M20"/>
  <c r="O18"/>
  <c r="K18" i="42"/>
  <c r="M19" i="46"/>
  <c r="K11"/>
  <c r="O17"/>
  <c r="K32"/>
  <c r="I30" i="42"/>
  <c r="P6" i="46"/>
  <c r="K31"/>
  <c r="P5"/>
  <c r="M31" l="1"/>
  <c r="I42" i="42"/>
  <c r="K44" i="46"/>
  <c r="P17"/>
  <c r="O19"/>
  <c r="P7"/>
  <c r="K53" i="45"/>
  <c r="K65"/>
  <c r="K38" i="46"/>
  <c r="O30" i="45"/>
  <c r="K37" i="46"/>
  <c r="K29" i="42"/>
  <c r="O13" i="46"/>
  <c r="K40" i="45"/>
  <c r="O14" i="46"/>
  <c r="K54" i="45"/>
  <c r="K66"/>
  <c r="K43" i="46"/>
  <c r="M11"/>
  <c r="P18"/>
  <c r="M12"/>
  <c r="I41" i="42"/>
  <c r="M28" i="45"/>
  <c r="P18"/>
  <c r="M9" i="46"/>
  <c r="O16" i="45"/>
  <c r="K23" i="46"/>
  <c r="M41"/>
  <c r="K24"/>
  <c r="O29"/>
  <c r="M42"/>
  <c r="P8"/>
  <c r="P17" i="45"/>
  <c r="L17" i="42"/>
  <c r="K21" i="46"/>
  <c r="K30" i="42"/>
  <c r="M32" i="46"/>
  <c r="L18" i="42"/>
  <c r="O20" i="46"/>
  <c r="O30"/>
  <c r="K53"/>
  <c r="K65"/>
  <c r="K54"/>
  <c r="K66"/>
  <c r="M41" i="45"/>
  <c r="M26" i="46"/>
  <c r="M25"/>
  <c r="P4" i="45"/>
  <c r="O29"/>
  <c r="M42"/>
  <c r="O26" i="46" l="1"/>
  <c r="M54"/>
  <c r="P29" i="45"/>
  <c r="M66" i="46"/>
  <c r="P30"/>
  <c r="K33"/>
  <c r="K36"/>
  <c r="M23"/>
  <c r="O12"/>
  <c r="K55"/>
  <c r="K67"/>
  <c r="M54" i="45"/>
  <c r="K52"/>
  <c r="K49" i="46"/>
  <c r="K50"/>
  <c r="I54" i="42"/>
  <c r="I66"/>
  <c r="O42" i="45"/>
  <c r="O25" i="46"/>
  <c r="M53"/>
  <c r="K35"/>
  <c r="P16" i="45"/>
  <c r="O9" i="46"/>
  <c r="K41" i="42"/>
  <c r="M66" i="45"/>
  <c r="M53"/>
  <c r="M44" i="46"/>
  <c r="O31"/>
  <c r="M65"/>
  <c r="P20"/>
  <c r="O32"/>
  <c r="O42"/>
  <c r="P29"/>
  <c r="O41"/>
  <c r="I65" i="42"/>
  <c r="I53"/>
  <c r="O11" i="46"/>
  <c r="P13"/>
  <c r="L29" i="42"/>
  <c r="P30" i="45"/>
  <c r="M65"/>
  <c r="K56" i="46"/>
  <c r="K68"/>
  <c r="O41" i="45"/>
  <c r="L30" i="42"/>
  <c r="M21" i="46"/>
  <c r="M24"/>
  <c r="O28" i="45"/>
  <c r="M43" i="46"/>
  <c r="P14"/>
  <c r="M40" i="45"/>
  <c r="M37" i="46"/>
  <c r="M38"/>
  <c r="P19"/>
  <c r="K42" i="42"/>
  <c r="O43" i="46" l="1"/>
  <c r="P28" i="45"/>
  <c r="L42" i="42"/>
  <c r="O37" i="46"/>
  <c r="P41" i="45"/>
  <c r="M68" i="46"/>
  <c r="K65" i="42"/>
  <c r="P32" i="46"/>
  <c r="M35"/>
  <c r="O53"/>
  <c r="M50"/>
  <c r="M52" i="45"/>
  <c r="P12" i="46"/>
  <c r="M36"/>
  <c r="M33"/>
  <c r="O40" i="45"/>
  <c r="K53" i="42"/>
  <c r="L41"/>
  <c r="K47" i="46"/>
  <c r="P25"/>
  <c r="K62"/>
  <c r="K74"/>
  <c r="K64" i="45"/>
  <c r="K48" i="46"/>
  <c r="K45"/>
  <c r="O66"/>
  <c r="O38"/>
  <c r="O24"/>
  <c r="O65" i="45"/>
  <c r="P42" i="46"/>
  <c r="P31"/>
  <c r="K54" i="42"/>
  <c r="M49" i="46"/>
  <c r="O54" i="45"/>
  <c r="M55" i="46"/>
  <c r="P26"/>
  <c r="O21"/>
  <c r="M56"/>
  <c r="P11"/>
  <c r="P41"/>
  <c r="O65"/>
  <c r="O44"/>
  <c r="O53" i="45"/>
  <c r="O66"/>
  <c r="P9" i="46"/>
  <c r="P42" i="45"/>
  <c r="K66" i="42"/>
  <c r="K61" i="46"/>
  <c r="K73"/>
  <c r="M67"/>
  <c r="O23"/>
  <c r="O54"/>
  <c r="O56" l="1"/>
  <c r="P21"/>
  <c r="K57"/>
  <c r="K69"/>
  <c r="L53" i="42"/>
  <c r="O52" i="45"/>
  <c r="L65" i="42"/>
  <c r="O68" i="46"/>
  <c r="P37"/>
  <c r="P66" i="45"/>
  <c r="P44" i="46"/>
  <c r="O55"/>
  <c r="O49"/>
  <c r="P24"/>
  <c r="M62"/>
  <c r="K59"/>
  <c r="K71"/>
  <c r="M48"/>
  <c r="M74"/>
  <c r="P43"/>
  <c r="P54"/>
  <c r="O67"/>
  <c r="M61"/>
  <c r="P53" i="45"/>
  <c r="P65" i="46"/>
  <c r="L54" i="42"/>
  <c r="P38" i="46"/>
  <c r="P66"/>
  <c r="K60"/>
  <c r="K72"/>
  <c r="M64" i="45"/>
  <c r="P40"/>
  <c r="O33" i="46"/>
  <c r="O36"/>
  <c r="O50"/>
  <c r="P53"/>
  <c r="P23"/>
  <c r="M73"/>
  <c r="L66" i="42"/>
  <c r="P54" i="45"/>
  <c r="P65"/>
  <c r="M45" i="46"/>
  <c r="M47"/>
  <c r="O35"/>
  <c r="P50" l="1"/>
  <c r="P33"/>
  <c r="P35"/>
  <c r="P36"/>
  <c r="M72"/>
  <c r="O47"/>
  <c r="O72" i="75"/>
  <c r="P72" s="1"/>
  <c r="O64" i="45"/>
  <c r="P67" i="46"/>
  <c r="O48"/>
  <c r="O73" i="75"/>
  <c r="P73" s="1"/>
  <c r="I74"/>
  <c r="J74" s="1"/>
  <c r="P49" i="46"/>
  <c r="P52" i="45"/>
  <c r="O61" i="46"/>
  <c r="M59"/>
  <c r="M57"/>
  <c r="P56"/>
  <c r="M60"/>
  <c r="O74"/>
  <c r="I77" i="75"/>
  <c r="J77" s="1"/>
  <c r="I79"/>
  <c r="J79" s="1"/>
  <c r="I78"/>
  <c r="J78" s="1"/>
  <c r="M71" i="46"/>
  <c r="P55"/>
  <c r="M69"/>
  <c r="I72" i="75"/>
  <c r="J72" s="1"/>
  <c r="I73"/>
  <c r="J73" s="1"/>
  <c r="I75"/>
  <c r="J75" s="1"/>
  <c r="O45" i="46"/>
  <c r="I76" i="75"/>
  <c r="J76" s="1"/>
  <c r="O73" i="46"/>
  <c r="O62"/>
  <c r="P68"/>
  <c r="P73" l="1"/>
  <c r="P74"/>
  <c r="O59"/>
  <c r="O69"/>
  <c r="O57"/>
  <c r="O72"/>
  <c r="P62"/>
  <c r="P45"/>
  <c r="O71"/>
  <c r="P64" i="45"/>
  <c r="O60" i="46"/>
  <c r="P61"/>
  <c r="F72" i="75"/>
  <c r="G72" s="1"/>
  <c r="P48" i="46"/>
  <c r="P47"/>
  <c r="P59" l="1"/>
  <c r="P57"/>
  <c r="F73" i="75"/>
  <c r="G73" s="1"/>
  <c r="P60" i="46"/>
  <c r="P71"/>
  <c r="P72"/>
  <c r="P69"/>
  <c r="L77" i="75" l="1"/>
  <c r="M77" s="1"/>
  <c r="O74"/>
  <c r="P74" s="1"/>
  <c r="L78"/>
  <c r="M78" s="1"/>
  <c r="O82"/>
  <c r="P82" s="1"/>
  <c r="O78"/>
  <c r="P78" s="1"/>
  <c r="O75"/>
  <c r="P75" s="1"/>
  <c r="L76"/>
  <c r="M76" s="1"/>
  <c r="C54"/>
  <c r="D54" s="1"/>
  <c r="L75"/>
  <c r="M75" s="1"/>
  <c r="O81"/>
  <c r="P81" s="1"/>
  <c r="L81"/>
  <c r="M81" s="1"/>
  <c r="O79"/>
  <c r="P79" s="1"/>
  <c r="L79"/>
  <c r="M79" s="1"/>
  <c r="C56"/>
  <c r="D56" s="1"/>
  <c r="O77"/>
  <c r="P77" s="1"/>
  <c r="L82"/>
  <c r="M82" s="1"/>
  <c r="O80"/>
  <c r="P80" s="1"/>
  <c r="O76"/>
  <c r="P76" s="1"/>
  <c r="L80"/>
  <c r="M80" s="1"/>
  <c r="C77" l="1"/>
  <c r="D77" s="1"/>
  <c r="I82"/>
  <c r="J82" s="1"/>
  <c r="B187" i="88"/>
  <c r="C81" i="75"/>
  <c r="D81" s="1"/>
  <c r="I80"/>
  <c r="J80" s="1"/>
  <c r="O71"/>
  <c r="P71" s="1"/>
  <c r="B130" i="88"/>
  <c r="C82" i="75"/>
  <c r="D82" s="1"/>
  <c r="I81"/>
  <c r="J81" s="1"/>
  <c r="C52"/>
  <c r="D52" s="1"/>
  <c r="C55"/>
  <c r="D55" s="1"/>
  <c r="C57"/>
  <c r="D57" s="1"/>
  <c r="C79"/>
  <c r="D79" s="1"/>
  <c r="I71"/>
  <c r="J71" s="1"/>
  <c r="C78"/>
  <c r="D78" s="1"/>
  <c r="C53"/>
  <c r="D53" s="1"/>
  <c r="C59"/>
  <c r="D59" s="1"/>
  <c r="C58"/>
  <c r="D58" s="1"/>
  <c r="F71" l="1"/>
  <c r="G71" s="1"/>
  <c r="F79"/>
  <c r="G79" s="1"/>
  <c r="F82"/>
  <c r="G82" s="1"/>
  <c r="F74"/>
  <c r="G74" s="1"/>
  <c r="F76"/>
  <c r="G76" s="1"/>
  <c r="F78"/>
  <c r="G78" s="1"/>
  <c r="F81"/>
  <c r="G81" s="1"/>
  <c r="C75"/>
  <c r="D75" s="1"/>
  <c r="C76"/>
  <c r="D76" s="1"/>
  <c r="C80"/>
  <c r="D80" s="1"/>
  <c r="R32" i="88"/>
  <c r="C130"/>
  <c r="E130" s="1"/>
  <c r="F80" i="75"/>
  <c r="G80" s="1"/>
  <c r="X32" i="88"/>
  <c r="Y32" s="1"/>
  <c r="C187"/>
  <c r="E187" s="1"/>
  <c r="F77" i="75"/>
  <c r="G77" s="1"/>
  <c r="R33" i="88"/>
  <c r="C131"/>
  <c r="F75" i="75"/>
  <c r="G75" s="1"/>
  <c r="C188" i="88"/>
  <c r="X33"/>
  <c r="E131" l="1"/>
  <c r="S33"/>
  <c r="S32"/>
  <c r="E188"/>
  <c r="Y33"/>
  <c r="C51" i="75" l="1"/>
  <c r="D51" s="1"/>
  <c r="C49" l="1"/>
  <c r="D49" s="1"/>
  <c r="L74"/>
  <c r="M74" s="1"/>
  <c r="C74"/>
  <c r="D74" s="1"/>
  <c r="L72"/>
  <c r="M72" s="1"/>
  <c r="C71" l="1"/>
  <c r="D71" s="1"/>
  <c r="C72"/>
  <c r="D72" s="1"/>
  <c r="L71" l="1"/>
  <c r="M71" s="1"/>
  <c r="B160" i="88"/>
  <c r="B311" s="1"/>
  <c r="L73" i="75"/>
  <c r="M73" s="1"/>
  <c r="C73"/>
  <c r="D73" s="1"/>
  <c r="C48"/>
  <c r="D48" s="1"/>
  <c r="C50"/>
  <c r="D50" s="1"/>
  <c r="C53" i="88" l="1"/>
  <c r="U32"/>
  <c r="C160"/>
  <c r="E160" s="1"/>
  <c r="U33"/>
  <c r="C161"/>
  <c r="E161" l="1"/>
  <c r="C32"/>
  <c r="D32" s="1"/>
  <c r="D11" s="1"/>
  <c r="F4" i="75"/>
  <c r="I4" s="1"/>
  <c r="E4"/>
  <c r="H4" s="1"/>
  <c r="B53" i="88"/>
  <c r="X52" s="1"/>
  <c r="V33"/>
  <c r="AF33"/>
  <c r="AG33" s="1"/>
  <c r="V32"/>
  <c r="AF32"/>
  <c r="E54"/>
  <c r="W52"/>
  <c r="E53"/>
  <c r="D33" l="1"/>
  <c r="D12" s="1"/>
  <c r="AG32"/>
  <c r="C11"/>
  <c r="C311"/>
  <c r="I9" i="42" l="1"/>
  <c r="K9" i="45"/>
  <c r="K8"/>
  <c r="K20" l="1"/>
  <c r="K11"/>
  <c r="M8"/>
  <c r="K9" i="42"/>
  <c r="M9" i="45"/>
  <c r="K21"/>
  <c r="I8" i="42"/>
  <c r="I21"/>
  <c r="M21" i="45" l="1"/>
  <c r="K21" i="42"/>
  <c r="K33" i="45"/>
  <c r="K14"/>
  <c r="K23"/>
  <c r="K12"/>
  <c r="K8" i="42"/>
  <c r="M11" i="45"/>
  <c r="I33" i="42"/>
  <c r="K13" i="45"/>
  <c r="I20" i="42"/>
  <c r="O9" i="45"/>
  <c r="I7" i="42"/>
  <c r="L9"/>
  <c r="K7" i="45"/>
  <c r="K32"/>
  <c r="O8"/>
  <c r="M20"/>
  <c r="K44" l="1"/>
  <c r="M7"/>
  <c r="K25"/>
  <c r="K24"/>
  <c r="P8"/>
  <c r="O20"/>
  <c r="K19"/>
  <c r="I19" i="42"/>
  <c r="P9" i="45"/>
  <c r="M13"/>
  <c r="O11"/>
  <c r="L8" i="42"/>
  <c r="K35" i="45"/>
  <c r="M14"/>
  <c r="M33"/>
  <c r="O21"/>
  <c r="K20" i="42"/>
  <c r="I45"/>
  <c r="M23" i="45"/>
  <c r="K26"/>
  <c r="K45"/>
  <c r="L21" i="42"/>
  <c r="M32" i="45"/>
  <c r="I32" i="42"/>
  <c r="K33"/>
  <c r="M12" i="45"/>
  <c r="L20" i="42" l="1"/>
  <c r="I44"/>
  <c r="O32" i="45"/>
  <c r="I57" i="42"/>
  <c r="I69"/>
  <c r="P20" i="45"/>
  <c r="K37"/>
  <c r="L7" i="42"/>
  <c r="M44" i="45"/>
  <c r="M26"/>
  <c r="O12"/>
  <c r="L33" i="42"/>
  <c r="K57" i="45"/>
  <c r="K69"/>
  <c r="K32" i="42"/>
  <c r="O23" i="45"/>
  <c r="O33"/>
  <c r="K47"/>
  <c r="M25"/>
  <c r="M35"/>
  <c r="P11"/>
  <c r="K19" i="42"/>
  <c r="M19" i="45"/>
  <c r="M24"/>
  <c r="M45"/>
  <c r="K38"/>
  <c r="K45" i="42"/>
  <c r="P21" i="45"/>
  <c r="O14"/>
  <c r="O13"/>
  <c r="I31" i="42"/>
  <c r="K31" i="45"/>
  <c r="K36"/>
  <c r="O7"/>
  <c r="K68"/>
  <c r="K56"/>
  <c r="P14" l="1"/>
  <c r="K59"/>
  <c r="K71"/>
  <c r="P33"/>
  <c r="K57" i="42"/>
  <c r="K48" i="45"/>
  <c r="M31"/>
  <c r="M36"/>
  <c r="K43"/>
  <c r="K31" i="42"/>
  <c r="L45"/>
  <c r="M38" i="45"/>
  <c r="O24"/>
  <c r="O19"/>
  <c r="K4" i="46"/>
  <c r="P23" i="45"/>
  <c r="O44"/>
  <c r="M37"/>
  <c r="K69" i="42"/>
  <c r="P32" i="45"/>
  <c r="O35"/>
  <c r="M57"/>
  <c r="P12"/>
  <c r="O26"/>
  <c r="K49"/>
  <c r="K44" i="42"/>
  <c r="M68" i="45"/>
  <c r="I43" i="42"/>
  <c r="K50" i="45"/>
  <c r="M56"/>
  <c r="P7"/>
  <c r="P13"/>
  <c r="O45"/>
  <c r="L19" i="42"/>
  <c r="O25" i="45"/>
  <c r="M47"/>
  <c r="L32" i="42"/>
  <c r="M69" i="45"/>
  <c r="I68" i="42"/>
  <c r="I56"/>
  <c r="K62" i="45" l="1"/>
  <c r="K74"/>
  <c r="M71"/>
  <c r="P45"/>
  <c r="M49"/>
  <c r="L69" i="42"/>
  <c r="O37" i="45"/>
  <c r="M4" i="46"/>
  <c r="O38" i="45"/>
  <c r="M43"/>
  <c r="L57" i="42"/>
  <c r="O47" i="45"/>
  <c r="P25"/>
  <c r="K56" i="42"/>
  <c r="O56" i="45"/>
  <c r="K43" i="42"/>
  <c r="K61" i="45"/>
  <c r="K73"/>
  <c r="P35"/>
  <c r="P44"/>
  <c r="K16" i="46"/>
  <c r="P19" i="45"/>
  <c r="K55"/>
  <c r="O31"/>
  <c r="M48"/>
  <c r="K68" i="42"/>
  <c r="O69" i="45"/>
  <c r="M50"/>
  <c r="I55" i="42"/>
  <c r="I67"/>
  <c r="O68" i="45"/>
  <c r="L44" i="42"/>
  <c r="P26" i="45"/>
  <c r="O57"/>
  <c r="P24"/>
  <c r="L31" i="42"/>
  <c r="O36" i="45"/>
  <c r="K60"/>
  <c r="K72"/>
  <c r="M59"/>
  <c r="K67" i="42" l="1"/>
  <c r="M16" i="46"/>
  <c r="L56" i="42"/>
  <c r="O43" i="45"/>
  <c r="O71"/>
  <c r="M62"/>
  <c r="O59"/>
  <c r="P57"/>
  <c r="M60"/>
  <c r="P69"/>
  <c r="K67"/>
  <c r="K28" i="46"/>
  <c r="M61" i="45"/>
  <c r="L43" i="42"/>
  <c r="P47" i="45"/>
  <c r="M74"/>
  <c r="P68"/>
  <c r="O50"/>
  <c r="O48"/>
  <c r="M73"/>
  <c r="P38"/>
  <c r="P37"/>
  <c r="O49"/>
  <c r="M55"/>
  <c r="M72"/>
  <c r="P36"/>
  <c r="K55" i="42"/>
  <c r="L68"/>
  <c r="P31" i="45"/>
  <c r="P56"/>
  <c r="O4" i="46"/>
  <c r="L55" i="42" l="1"/>
  <c r="P49" i="45"/>
  <c r="P48"/>
  <c r="O55"/>
  <c r="M28" i="46"/>
  <c r="P71" i="45"/>
  <c r="P4" i="46"/>
  <c r="O72" i="45"/>
  <c r="P50"/>
  <c r="K40" i="46"/>
  <c r="O60" i="45"/>
  <c r="L67" i="42"/>
  <c r="O73" i="45"/>
  <c r="O74"/>
  <c r="O61"/>
  <c r="M67"/>
  <c r="P59"/>
  <c r="O62"/>
  <c r="P43"/>
  <c r="O16" i="46"/>
  <c r="P61" i="45" l="1"/>
  <c r="P74"/>
  <c r="P73"/>
  <c r="P60"/>
  <c r="P55"/>
  <c r="M40" i="46"/>
  <c r="P62" i="45"/>
  <c r="K52" i="46"/>
  <c r="K64"/>
  <c r="O28"/>
  <c r="P16"/>
  <c r="O67" i="45"/>
  <c r="P72"/>
  <c r="P28" i="46" l="1"/>
  <c r="O40"/>
  <c r="K10" i="45"/>
  <c r="M52" i="46"/>
  <c r="M64"/>
  <c r="P67" i="45"/>
  <c r="K10" i="46"/>
  <c r="M10" i="45" l="1"/>
  <c r="M10" i="46"/>
  <c r="K22"/>
  <c r="O64"/>
  <c r="K22" i="45"/>
  <c r="P40" i="46"/>
  <c r="O52"/>
  <c r="K34" l="1"/>
  <c r="M22" i="45"/>
  <c r="O10" i="46"/>
  <c r="O10" i="45"/>
  <c r="P52" i="46"/>
  <c r="K34" i="45"/>
  <c r="P64" i="46"/>
  <c r="M22"/>
  <c r="K46" i="45" l="1"/>
  <c r="P10"/>
  <c r="P10" i="46"/>
  <c r="O22"/>
  <c r="M34"/>
  <c r="M34" i="45"/>
  <c r="O22"/>
  <c r="K46" i="46"/>
  <c r="P22" l="1"/>
  <c r="P22" i="45"/>
  <c r="M46" i="46"/>
  <c r="K58"/>
  <c r="K70"/>
  <c r="O34"/>
  <c r="O34" i="45"/>
  <c r="M46"/>
  <c r="K58"/>
  <c r="K70" l="1"/>
  <c r="O46"/>
  <c r="P34" i="46"/>
  <c r="P34" i="45"/>
  <c r="M58" i="46"/>
  <c r="O46"/>
  <c r="M70"/>
  <c r="M58" i="45"/>
  <c r="O70" i="46" l="1"/>
  <c r="M70" i="45"/>
  <c r="P46"/>
  <c r="O58" i="46"/>
  <c r="O58" i="45"/>
  <c r="P46" i="46"/>
  <c r="P58" l="1"/>
  <c r="P70"/>
  <c r="P58" i="45"/>
  <c r="O70"/>
  <c r="P70" l="1"/>
  <c r="D132" i="88" l="1"/>
  <c r="C162" l="1"/>
  <c r="U34"/>
  <c r="C132"/>
  <c r="R34"/>
  <c r="X34"/>
  <c r="C189"/>
  <c r="D55"/>
  <c r="X54" s="1"/>
  <c r="Y35" l="1"/>
  <c r="Y34"/>
  <c r="S34"/>
  <c r="S35"/>
  <c r="AF34"/>
  <c r="V35"/>
  <c r="V34"/>
  <c r="E190"/>
  <c r="E189"/>
  <c r="K15" i="45"/>
  <c r="E163" i="88"/>
  <c r="E162"/>
  <c r="K15" i="46"/>
  <c r="C55" i="88"/>
  <c r="C34"/>
  <c r="E133"/>
  <c r="E132"/>
  <c r="D34" l="1"/>
  <c r="D13" s="1"/>
  <c r="C13"/>
  <c r="M15" i="45"/>
  <c r="M15" i="46"/>
  <c r="D79" i="88"/>
  <c r="B313" s="1"/>
  <c r="C313" s="1"/>
  <c r="W54"/>
  <c r="E55"/>
  <c r="K27" i="46"/>
  <c r="K27" i="45"/>
  <c r="I15" i="42"/>
  <c r="I77" s="1"/>
  <c r="AG34" i="88"/>
  <c r="I27" i="42" l="1"/>
  <c r="I78" s="1"/>
  <c r="K39" i="46"/>
  <c r="K39" i="45"/>
  <c r="K15" i="42"/>
  <c r="K77" s="1"/>
  <c r="M27" i="45"/>
  <c r="O15" i="46"/>
  <c r="O15" i="45"/>
  <c r="O77" s="1"/>
  <c r="M27" i="46"/>
  <c r="L15" i="42" l="1"/>
  <c r="L77" s="1"/>
  <c r="M39" i="46"/>
  <c r="K27" i="42"/>
  <c r="K78" s="1"/>
  <c r="P15" i="45"/>
  <c r="P77" s="1"/>
  <c r="P15" i="46"/>
  <c r="O27" i="45"/>
  <c r="O78" s="1"/>
  <c r="K51" i="46"/>
  <c r="I39" i="42"/>
  <c r="I79" s="1"/>
  <c r="K51" i="45"/>
  <c r="O27" i="46"/>
  <c r="M39" i="45"/>
  <c r="K39" i="42" l="1"/>
  <c r="K79" s="1"/>
  <c r="K63" i="45"/>
  <c r="D80" i="88"/>
  <c r="F35"/>
  <c r="P27" i="46"/>
  <c r="M51"/>
  <c r="I51" i="42"/>
  <c r="I80" s="1"/>
  <c r="O39" i="45"/>
  <c r="O79" s="1"/>
  <c r="K63" i="46"/>
  <c r="K75"/>
  <c r="P27" i="45"/>
  <c r="P78" s="1"/>
  <c r="O39" i="46"/>
  <c r="M51" i="45"/>
  <c r="L27" i="42"/>
  <c r="L78" s="1"/>
  <c r="P39" i="46" l="1"/>
  <c r="I75" i="42"/>
  <c r="I82" s="1"/>
  <c r="I63"/>
  <c r="I81" s="1"/>
  <c r="M63" i="46"/>
  <c r="K51" i="42"/>
  <c r="K80" s="1"/>
  <c r="D81" i="88"/>
  <c r="F36"/>
  <c r="L35"/>
  <c r="M35" s="1"/>
  <c r="AF35"/>
  <c r="K75" i="45"/>
  <c r="M75" i="46"/>
  <c r="O51"/>
  <c r="M63" i="45"/>
  <c r="O51"/>
  <c r="O80" s="1"/>
  <c r="P39"/>
  <c r="P79" s="1"/>
  <c r="E80" i="88"/>
  <c r="B314"/>
  <c r="L39" i="42"/>
  <c r="L79" s="1"/>
  <c r="P51" i="45" l="1"/>
  <c r="P80" s="1"/>
  <c r="AF36" i="88"/>
  <c r="L36"/>
  <c r="M36" s="1"/>
  <c r="K75" i="42"/>
  <c r="K82" s="1"/>
  <c r="M75" i="45"/>
  <c r="L51" i="42"/>
  <c r="L80" s="1"/>
  <c r="O63" i="46"/>
  <c r="K63" i="42"/>
  <c r="K81" s="1"/>
  <c r="D82" i="88"/>
  <c r="F37"/>
  <c r="O63" i="45"/>
  <c r="O81" s="1"/>
  <c r="O75" i="46"/>
  <c r="D56" i="88"/>
  <c r="C35"/>
  <c r="P51" i="46"/>
  <c r="B315" i="88"/>
  <c r="E81"/>
  <c r="L63" i="42" l="1"/>
  <c r="L81" s="1"/>
  <c r="C14" i="88"/>
  <c r="D35"/>
  <c r="D14" s="1"/>
  <c r="B316"/>
  <c r="E82"/>
  <c r="P63" i="46"/>
  <c r="O75" i="45"/>
  <c r="O82" s="1"/>
  <c r="L75" i="42"/>
  <c r="L82" s="1"/>
  <c r="E56" i="88"/>
  <c r="W55"/>
  <c r="P63" i="45"/>
  <c r="P81" s="1"/>
  <c r="AF37" i="88"/>
  <c r="L37"/>
  <c r="M37" s="1"/>
  <c r="D83"/>
  <c r="F38"/>
  <c r="AG35"/>
  <c r="D57"/>
  <c r="C315" s="1"/>
  <c r="C36"/>
  <c r="P75" i="46"/>
  <c r="C314" i="88"/>
  <c r="C37" l="1"/>
  <c r="AG37" s="1"/>
  <c r="D58"/>
  <c r="C316" s="1"/>
  <c r="D36"/>
  <c r="D15" s="1"/>
  <c r="C15"/>
  <c r="F40"/>
  <c r="D85"/>
  <c r="D84"/>
  <c r="F39"/>
  <c r="AG36"/>
  <c r="E57"/>
  <c r="W56"/>
  <c r="B317"/>
  <c r="E83"/>
  <c r="AF38"/>
  <c r="L38"/>
  <c r="M38" s="1"/>
  <c r="P75" i="45"/>
  <c r="P82" s="1"/>
  <c r="AF39" i="88" l="1"/>
  <c r="L39"/>
  <c r="M39" s="1"/>
  <c r="B319"/>
  <c r="E85"/>
  <c r="W57"/>
  <c r="E58"/>
  <c r="B318"/>
  <c r="E84"/>
  <c r="L40"/>
  <c r="AF40"/>
  <c r="C38"/>
  <c r="D59"/>
  <c r="D37"/>
  <c r="D16" s="1"/>
  <c r="C16"/>
  <c r="M40" l="1"/>
  <c r="C39"/>
  <c r="AG39" s="1"/>
  <c r="D60"/>
  <c r="D38"/>
  <c r="D17" s="1"/>
  <c r="C17"/>
  <c r="E59"/>
  <c r="W58"/>
  <c r="C318"/>
  <c r="AG38"/>
  <c r="C317"/>
  <c r="C40" l="1"/>
  <c r="D61"/>
  <c r="W59"/>
  <c r="E60"/>
  <c r="C18"/>
  <c r="D39"/>
  <c r="D18" s="1"/>
  <c r="W60" l="1"/>
  <c r="E61"/>
  <c r="C319"/>
  <c r="D40"/>
  <c r="D19" s="1"/>
  <c r="C19"/>
  <c r="AG40"/>
</calcChain>
</file>

<file path=xl/comments1.xml><?xml version="1.0" encoding="utf-8"?>
<comments xmlns="http://schemas.openxmlformats.org/spreadsheetml/2006/main">
  <authors>
    <author>edolzhen</author>
  </authors>
  <commentList>
    <comment ref="C92" authorId="0">
      <text>
        <r>
          <rPr>
            <b/>
            <sz val="8"/>
            <color indexed="81"/>
            <rFont val="Tahoma"/>
            <family val="2"/>
          </rPr>
          <t>edolzhen:</t>
        </r>
        <r>
          <rPr>
            <sz val="8"/>
            <color indexed="81"/>
            <rFont val="Tahoma"/>
            <family val="2"/>
          </rPr>
          <t xml:space="preserve">
Drop due to cust # </t>
        </r>
      </text>
    </comment>
  </commentList>
</comments>
</file>

<file path=xl/comments2.xml><?xml version="1.0" encoding="utf-8"?>
<comments xmlns="http://schemas.openxmlformats.org/spreadsheetml/2006/main">
  <authors>
    <author>edolzhen</author>
  </authors>
  <commentList>
    <comment ref="H7" authorId="0">
      <text>
        <r>
          <rPr>
            <b/>
            <sz val="8"/>
            <color indexed="81"/>
            <rFont val="Tahoma"/>
            <family val="2"/>
          </rPr>
          <t>edolzhen:</t>
        </r>
        <r>
          <rPr>
            <sz val="8"/>
            <color indexed="81"/>
            <rFont val="Tahoma"/>
            <family val="2"/>
          </rPr>
          <t xml:space="preserve">
Re-class as per Billing</t>
        </r>
      </text>
    </comment>
  </commentList>
</comments>
</file>

<file path=xl/sharedStrings.xml><?xml version="1.0" encoding="utf-8"?>
<sst xmlns="http://schemas.openxmlformats.org/spreadsheetml/2006/main" count="1025" uniqueCount="340">
  <si>
    <t>Date</t>
  </si>
  <si>
    <t>Blackout dummy</t>
  </si>
  <si>
    <t>Method: Least Squares</t>
  </si>
  <si>
    <t>White Heteroskedasticity-Consistent Standard Errors &amp; Covariance</t>
  </si>
  <si>
    <t>Variable</t>
  </si>
  <si>
    <t>Coefficient</t>
  </si>
  <si>
    <t>Std. Error</t>
  </si>
  <si>
    <t>t-Statistic</t>
  </si>
  <si>
    <t xml:space="preserve">Prob.  </t>
  </si>
  <si>
    <t>BLACKOUT</t>
  </si>
  <si>
    <t>C</t>
  </si>
  <si>
    <t>R-squared</t>
  </si>
  <si>
    <t xml:space="preserve">    Mean dependent var</t>
  </si>
  <si>
    <t>Adjusted R-squared</t>
  </si>
  <si>
    <t xml:space="preserve">    S.D. dependent var</t>
  </si>
  <si>
    <t>S.E. of regression</t>
  </si>
  <si>
    <t xml:space="preserve">    Akaike info criterion</t>
  </si>
  <si>
    <t>Sum squared resid</t>
  </si>
  <si>
    <t xml:space="preserve">    Schwarz criterion</t>
  </si>
  <si>
    <t>Log likelihood</t>
  </si>
  <si>
    <t xml:space="preserve">    Hannan-Quinn criter.</t>
  </si>
  <si>
    <t>F-statistic</t>
  </si>
  <si>
    <t xml:space="preserve">    Durbin-Watson stat</t>
  </si>
  <si>
    <t>Prob(F-statistic)</t>
  </si>
  <si>
    <t>Street Lighting</t>
  </si>
  <si>
    <t>2009</t>
  </si>
  <si>
    <t>2010</t>
  </si>
  <si>
    <t>DEW</t>
  </si>
  <si>
    <t>Dew</t>
  </si>
  <si>
    <t>Bus_days_percent</t>
  </si>
  <si>
    <t>Number of Days in the month</t>
  </si>
  <si>
    <t>CDD18_DAY</t>
  </si>
  <si>
    <t>BUS_DAYS_PERCENT</t>
  </si>
  <si>
    <t>HDD10_DAY</t>
  </si>
  <si>
    <t>HDD10 per day</t>
  </si>
  <si>
    <t>CDD18 per day</t>
  </si>
  <si>
    <t>POP</t>
  </si>
  <si>
    <t>TREND_JUL2002</t>
  </si>
  <si>
    <t>Dependent Variable: LESS50_DAY</t>
  </si>
  <si>
    <t>Bus days percent</t>
  </si>
  <si>
    <t>CUST_NUMBERS</t>
  </si>
  <si>
    <t>Cust_numbers</t>
  </si>
  <si>
    <t>Dependent Variable: LU_DAY</t>
  </si>
  <si>
    <t>Dependent Variable: STR_LGHT_DAY</t>
  </si>
  <si>
    <t>APR</t>
  </si>
  <si>
    <t>MAY</t>
  </si>
  <si>
    <t>JUN</t>
  </si>
  <si>
    <t>AUG</t>
  </si>
  <si>
    <t>NOV</t>
  </si>
  <si>
    <t>DEC</t>
  </si>
  <si>
    <t>JUL</t>
  </si>
  <si>
    <t>SEP</t>
  </si>
  <si>
    <t>Days in the month</t>
  </si>
  <si>
    <t>OCT</t>
  </si>
  <si>
    <t>JAN</t>
  </si>
  <si>
    <t>FEB</t>
  </si>
  <si>
    <t>Purchased kWh Per Day</t>
  </si>
  <si>
    <t>Purchased kWh per month</t>
  </si>
  <si>
    <t>2003</t>
  </si>
  <si>
    <t>2004</t>
  </si>
  <si>
    <t>2005</t>
  </si>
  <si>
    <t>2006</t>
  </si>
  <si>
    <t>2007</t>
  </si>
  <si>
    <t>2008</t>
  </si>
  <si>
    <t>Distribution kWh</t>
  </si>
  <si>
    <t>Energy kWh</t>
  </si>
  <si>
    <t>Month</t>
  </si>
  <si>
    <t>Quarter</t>
  </si>
  <si>
    <t>Check</t>
  </si>
  <si>
    <t>1999.1</t>
  </si>
  <si>
    <t>1999.2</t>
  </si>
  <si>
    <t>1999.3</t>
  </si>
  <si>
    <t>1999.4</t>
  </si>
  <si>
    <t>2000.1</t>
  </si>
  <si>
    <t>2000.2</t>
  </si>
  <si>
    <t>2000.3</t>
  </si>
  <si>
    <t>2000.4</t>
  </si>
  <si>
    <t>2001.1</t>
  </si>
  <si>
    <t>2001.2</t>
  </si>
  <si>
    <t>2001.3</t>
  </si>
  <si>
    <t>2001.4</t>
  </si>
  <si>
    <t>2002.1</t>
  </si>
  <si>
    <t>2002.2</t>
  </si>
  <si>
    <t>2002.3</t>
  </si>
  <si>
    <t>2002.4</t>
  </si>
  <si>
    <t>2003.1</t>
  </si>
  <si>
    <t>2003.2</t>
  </si>
  <si>
    <t>2003.3</t>
  </si>
  <si>
    <t>2003.4</t>
  </si>
  <si>
    <t>2004.1</t>
  </si>
  <si>
    <t>2004.2</t>
  </si>
  <si>
    <t>2004.3</t>
  </si>
  <si>
    <t>2004.4</t>
  </si>
  <si>
    <t>2005.1</t>
  </si>
  <si>
    <t>2005.2</t>
  </si>
  <si>
    <t>2005.3</t>
  </si>
  <si>
    <t>2005.4</t>
  </si>
  <si>
    <t>2006.1</t>
  </si>
  <si>
    <t>2006.2</t>
  </si>
  <si>
    <t>2006.3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</si>
  <si>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</si>
  <si>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</si>
  <si>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</si>
  <si>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</si>
  <si>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</si>
  <si>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</si>
  <si>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</si>
  <si>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</si>
  <si>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</si>
  <si>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</si>
  <si>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</si>
  <si>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</si>
  <si>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</si>
  <si>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</si>
  <si>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</si>
  <si>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</si>
  <si>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</si>
  <si>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</si>
  <si>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</si>
  <si>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</si>
  <si>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</si>
  <si>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Toronto Population Quarterly Annualized</t>
  </si>
  <si>
    <t>Toronto Population Quarterly</t>
  </si>
  <si>
    <t>Toronto CMA Pop</t>
  </si>
  <si>
    <t>Toronto CMA Pop 15+</t>
  </si>
  <si>
    <t>Trend forecast</t>
  </si>
  <si>
    <t>Total</t>
  </si>
  <si>
    <t>Load shift to Resid class due to suite metering</t>
  </si>
  <si>
    <t>GS 50-1000 kW</t>
  </si>
  <si>
    <t>Sold Energy, kWh</t>
  </si>
  <si>
    <t>Historic purchased kWh</t>
  </si>
  <si>
    <t>Historic Distribution kWh</t>
  </si>
  <si>
    <t>Historic Purchased kWh</t>
  </si>
  <si>
    <t>Historic Sold kWh</t>
  </si>
  <si>
    <t>Purchased kWh Forecast</t>
  </si>
  <si>
    <t>Historic Daily Purchased kWh</t>
  </si>
  <si>
    <t>Toronto City Pop 15+, '000</t>
  </si>
  <si>
    <t>Trend
Jul 2002</t>
  </si>
  <si>
    <t>2011</t>
  </si>
  <si>
    <t>2012</t>
  </si>
  <si>
    <t>Toronto Unempl Rate</t>
  </si>
  <si>
    <t>50-1000</t>
  </si>
  <si>
    <t>LU</t>
  </si>
  <si>
    <t>2013</t>
  </si>
  <si>
    <t>2014</t>
  </si>
  <si>
    <t>2011 EDR</t>
  </si>
  <si>
    <t>% Normalized Var</t>
  </si>
  <si>
    <t>Historic forecast</t>
  </si>
  <si>
    <t>Normalized forecast</t>
  </si>
  <si>
    <t>Oct 2010 update</t>
  </si>
  <si>
    <t>Oct 10 update vs 2011 EDR</t>
  </si>
  <si>
    <t>Rate Class</t>
  </si>
  <si>
    <t>Resid</t>
  </si>
  <si>
    <t>GS&lt;50</t>
  </si>
  <si>
    <t xml:space="preserve">GS 1-5 </t>
  </si>
  <si>
    <t>Total Cust
excl StrLght &amp; USL</t>
  </si>
  <si>
    <t>Service Types</t>
  </si>
  <si>
    <t>100+150</t>
  </si>
  <si>
    <t>200+250</t>
  </si>
  <si>
    <t>310+330+350</t>
  </si>
  <si>
    <t>Oct 10 update customer forecast</t>
  </si>
  <si>
    <t>2011 EDR customer forecast</t>
  </si>
  <si>
    <t>Oct10 vs 2011 EDR customer forecast</t>
  </si>
  <si>
    <t>Oct 10 update</t>
  </si>
  <si>
    <t>By class</t>
  </si>
  <si>
    <t>Res</t>
  </si>
  <si>
    <t>Oct 10 vs 2011 EDR %</t>
  </si>
  <si>
    <t>1-5MW</t>
  </si>
  <si>
    <t>May-Sep total</t>
  </si>
  <si>
    <t>HISTORIC</t>
  </si>
  <si>
    <t>NORMALIZED</t>
  </si>
  <si>
    <t>By the City of Toronto (updated in May 2011 - revised to 2006 year by StatCan)</t>
  </si>
  <si>
    <t>Toronto Unempl, '000</t>
  </si>
  <si>
    <t>Toronto CMA Unempl</t>
  </si>
  <si>
    <t>Updated by Conference Board of Canada March, 2011 (downloaded May 16, 2011)</t>
  </si>
  <si>
    <t>CMA GDP</t>
  </si>
  <si>
    <t>GDP Quarterly</t>
  </si>
  <si>
    <t>Toronto CMA GDP</t>
  </si>
  <si>
    <t>Updated by Conference Board of Canada March 2011 (downloaded on May 16 2011)</t>
  </si>
  <si>
    <t>CMA Unempl Quarterly Annualized</t>
  </si>
  <si>
    <t>Toronto Unempl Rate Quarterly Annualized</t>
  </si>
  <si>
    <t>UNEMPL_RATE</t>
  </si>
  <si>
    <t>GDP</t>
  </si>
  <si>
    <t>TO Unempl_rate</t>
  </si>
  <si>
    <t>Dependent Variable: TO_UR_CITY</t>
  </si>
  <si>
    <t>CMA_UR_CBOARD</t>
  </si>
  <si>
    <t>YEAR</t>
  </si>
  <si>
    <t>Year</t>
  </si>
  <si>
    <t>Distribution (Sold Energy) kWh</t>
  </si>
  <si>
    <t>Forecast kWh</t>
  </si>
  <si>
    <t>Приложение А.</t>
  </si>
  <si>
    <t>Значения критерия Дарбина-Уотсона</t>
  </si>
  <si>
    <t>В таблице приведены значения критерия Дарбина-Уотсона для уровня значимости 5% (m - число независимых переменных уравнения регрессии).</t>
  </si>
  <si>
    <t>Число наблюдений (n)</t>
  </si>
  <si>
    <t>m = 1</t>
  </si>
  <si>
    <t>m = 2</t>
  </si>
  <si>
    <t>m = 3</t>
  </si>
  <si>
    <t>m = 4</t>
  </si>
  <si>
    <t>m = 5</t>
  </si>
  <si>
    <r>
      <t>d</t>
    </r>
    <r>
      <rPr>
        <vertAlign val="subscript"/>
        <sz val="9"/>
        <rFont val="Arial"/>
        <family val="2"/>
      </rPr>
      <t>1</t>
    </r>
  </si>
  <si>
    <r>
      <t>d</t>
    </r>
    <r>
      <rPr>
        <vertAlign val="subscript"/>
        <sz val="9"/>
        <rFont val="Arial"/>
        <family val="2"/>
      </rPr>
      <t>2</t>
    </r>
  </si>
  <si>
    <t>1,08</t>
  </si>
  <si>
    <t>1,20</t>
  </si>
  <si>
    <t>1,35</t>
  </si>
  <si>
    <t>1,50</t>
  </si>
  <si>
    <t>1,65</t>
  </si>
  <si>
    <t>1,36</t>
  </si>
  <si>
    <t>1,41</t>
  </si>
  <si>
    <t>1,49</t>
  </si>
  <si>
    <t>1,59</t>
  </si>
  <si>
    <t>1,69</t>
  </si>
  <si>
    <t>0,95</t>
  </si>
  <si>
    <t>1,10</t>
  </si>
  <si>
    <t>1,28</t>
  </si>
  <si>
    <t>1,46</t>
  </si>
  <si>
    <t>1,63</t>
  </si>
  <si>
    <t>1,54</t>
  </si>
  <si>
    <t>1,57</t>
  </si>
  <si>
    <t>1,72</t>
  </si>
  <si>
    <t>0,82</t>
  </si>
  <si>
    <t>1,00</t>
  </si>
  <si>
    <t>1,21</t>
  </si>
  <si>
    <t>1,42</t>
  </si>
  <si>
    <t>1,61</t>
  </si>
  <si>
    <t>1,75</t>
  </si>
  <si>
    <t>1,68</t>
  </si>
  <si>
    <t>1,67</t>
  </si>
  <si>
    <t>1,74</t>
  </si>
  <si>
    <t>0,69</t>
  </si>
  <si>
    <t>0,90</t>
  </si>
  <si>
    <t>1,14</t>
  </si>
  <si>
    <t>1,38</t>
  </si>
  <si>
    <t>1,97</t>
  </si>
  <si>
    <t>1,83</t>
  </si>
  <si>
    <t>1,76</t>
  </si>
  <si>
    <t>0,56</t>
  </si>
  <si>
    <t>0,79</t>
  </si>
  <si>
    <t>1,07</t>
  </si>
  <si>
    <t>1,34</t>
  </si>
  <si>
    <t>2,21</t>
  </si>
  <si>
    <t>1,99</t>
  </si>
  <si>
    <t>1,47</t>
  </si>
  <si>
    <t>1,78</t>
  </si>
  <si>
    <t>Normalized kWh</t>
  </si>
  <si>
    <t>Large Users</t>
  </si>
  <si>
    <t>Toronto CMA UR</t>
  </si>
  <si>
    <t>Cust_num</t>
  </si>
  <si>
    <t>2015</t>
  </si>
  <si>
    <t>2016</t>
  </si>
  <si>
    <t>2017</t>
  </si>
  <si>
    <t>By the City of Toronto (downloaded Mar 2013)</t>
  </si>
  <si>
    <t>Downloaded from E-Data on April 9, 2013</t>
  </si>
  <si>
    <t>Toronto CMA Population Quarterly</t>
  </si>
  <si>
    <t>Date: 04/10/13   Time: 16:13</t>
  </si>
  <si>
    <t>Sample: 1998M01 2013M02</t>
  </si>
  <si>
    <t>Included observations: 182</t>
  </si>
  <si>
    <t>2018</t>
  </si>
  <si>
    <t>By the City of Toronto (downloaded Jul 2013)</t>
  </si>
  <si>
    <t>Trend</t>
  </si>
  <si>
    <t>Trend (Nov-05)</t>
  </si>
  <si>
    <t>Toronto Pop (Nov-05)</t>
  </si>
  <si>
    <t>Intercept</t>
  </si>
  <si>
    <t>Coeff</t>
  </si>
  <si>
    <t>y = 0.0232x + 1204</t>
  </si>
  <si>
    <t xml:space="preserve">R² = 0.7325 </t>
  </si>
  <si>
    <t>y = 0.0306x + 910.77</t>
  </si>
  <si>
    <t xml:space="preserve">R² = 0.9219 </t>
  </si>
  <si>
    <t>Short-term trend forecast (Nov-05)</t>
  </si>
  <si>
    <t>Long-term trend forecast</t>
  </si>
  <si>
    <t>diff</t>
  </si>
  <si>
    <t>POP Forecast after the shift</t>
  </si>
  <si>
    <t>Sample (adjusted): 2002M07 2013M08</t>
  </si>
  <si>
    <t>Included observations: 134 after adjustments</t>
  </si>
  <si>
    <t>Dependent Variable: GS350_DAY</t>
  </si>
  <si>
    <t>Dependent Variable: GS450_DAY</t>
  </si>
  <si>
    <t>2019</t>
  </si>
  <si>
    <t>CSMUR</t>
  </si>
  <si>
    <t># of Customers</t>
  </si>
  <si>
    <t>CUST</t>
  </si>
  <si>
    <t>RES</t>
  </si>
  <si>
    <t>Pop</t>
  </si>
  <si>
    <t>Sample (adjusted): 2003M07 2013M08</t>
  </si>
  <si>
    <t>Included observations: 122 after adjustments</t>
  </si>
  <si>
    <t>LESS50_DAY(-12)</t>
  </si>
  <si>
    <t>Cust</t>
  </si>
  <si>
    <t>GS450_DAY(-12)</t>
  </si>
  <si>
    <t>LU_DAY(-12)</t>
  </si>
  <si>
    <t>Normalized/ Forecast kWh</t>
  </si>
  <si>
    <t>% Var</t>
  </si>
  <si>
    <t>Counts</t>
  </si>
  <si>
    <t>Total counts</t>
  </si>
  <si>
    <t>GS 50-1000</t>
  </si>
  <si>
    <t>GS 1-5</t>
  </si>
  <si>
    <t>SL</t>
  </si>
  <si>
    <t>USL</t>
  </si>
  <si>
    <t>Filed</t>
  </si>
  <si>
    <t>Date: 09/30/13   Time: 16:11</t>
  </si>
  <si>
    <t>Date: 09/30/13   Time: 16:36</t>
  </si>
  <si>
    <t>TOTAL</t>
  </si>
  <si>
    <t>GS &lt; 50</t>
  </si>
  <si>
    <t>%  Var</t>
  </si>
  <si>
    <t>Purchased kWh</t>
  </si>
  <si>
    <t>Date: 09/30/13   Time: 17:16</t>
  </si>
  <si>
    <t>Date: 10/01/13   Time: 14:12</t>
  </si>
  <si>
    <t>Date: 10/01/13   Time: 14:42</t>
  </si>
  <si>
    <t>Dependent Variable: RES_EXCCSMUR_DAY</t>
  </si>
  <si>
    <t>Date: 10/02/13   Time: 18:26</t>
  </si>
  <si>
    <t>RES_EXCCSMUR_DAY(-12)</t>
  </si>
  <si>
    <t>RES incl. CSMUR</t>
  </si>
  <si>
    <t>RESIDENTIAL excl. CSMUR)</t>
  </si>
  <si>
    <t>CMSUR</t>
  </si>
  <si>
    <t>Diff</t>
  </si>
  <si>
    <t>Total customers</t>
  </si>
  <si>
    <t xml:space="preserve">Load and Customer Forecast </t>
  </si>
  <si>
    <t>Distribution kWh Forecast</t>
  </si>
  <si>
    <t>Purchased kWh Per Day (added back CDM)</t>
  </si>
  <si>
    <t>Energy kWh    + added back CDM</t>
  </si>
  <si>
    <t>CDM Forecast</t>
  </si>
  <si>
    <t>Purchased kWh per month (incl CDM impact)</t>
  </si>
  <si>
    <t>Unempl Rate</t>
  </si>
  <si>
    <t>TREND_SPLINE_2002</t>
  </si>
  <si>
    <r>
      <t xml:space="preserve">2015-2019 Energy kWh Forecast </t>
    </r>
    <r>
      <rPr>
        <b/>
        <sz val="8"/>
        <rFont val="Arial"/>
        <family val="2"/>
      </rPr>
      <t>+ added back CDM</t>
    </r>
  </si>
  <si>
    <t>kWh shift due to re-class</t>
  </si>
  <si>
    <t>Trend_spline_2010</t>
  </si>
  <si>
    <t>Normalized Avg kWh + added back CDM (used Jun-2013)</t>
  </si>
  <si>
    <t>Normalized average load per unit (2012)</t>
  </si>
  <si>
    <r>
      <t xml:space="preserve">Trend Jul 2002 (2 Knots) 
Spline 
</t>
    </r>
    <r>
      <rPr>
        <sz val="8"/>
        <rFont val="Arial"/>
        <family val="2"/>
      </rPr>
      <t>2002-2009; 2010-2013</t>
    </r>
  </si>
  <si>
    <t>TREND_SPLINE_2010</t>
  </si>
  <si>
    <t>CDM Actuals (incl LF)</t>
  </si>
  <si>
    <t>CDM Forecast (incl LF)</t>
  </si>
  <si>
    <t>Loss Factor</t>
  </si>
  <si>
    <t>Delivered Energy, kWh</t>
  </si>
  <si>
    <t>Purchased kWh per month after the re-class load shift</t>
  </si>
  <si>
    <r>
      <rPr>
        <sz val="8.5"/>
        <rFont val="Arial"/>
        <family val="2"/>
      </rPr>
      <t>Purchased kWh per month</t>
    </r>
    <r>
      <rPr>
        <sz val="10"/>
        <rFont val="Arial"/>
        <family val="2"/>
      </rPr>
      <t xml:space="preserve"> after the retrofit shift</t>
    </r>
  </si>
  <si>
    <t>Purchased kWh per month (incl CDM impact and after all shifts)</t>
  </si>
  <si>
    <t>Purchased energy per day</t>
  </si>
  <si>
    <r>
      <t xml:space="preserve">2015-2019 Energy kWh Forecast </t>
    </r>
    <r>
      <rPr>
        <b/>
        <sz val="8"/>
        <rFont val="Arial"/>
        <family val="2"/>
      </rPr>
      <t>(incl CDM impact)</t>
    </r>
  </si>
  <si>
    <t>Devices historic/forecast</t>
  </si>
  <si>
    <t>Monthly kWh per device</t>
  </si>
  <si>
    <t>2013 Daily kWh per device</t>
  </si>
</sst>
</file>

<file path=xl/styles.xml><?xml version="1.0" encoding="utf-8"?>
<styleSheet xmlns="http://schemas.openxmlformats.org/spreadsheetml/2006/main">
  <numFmts count="28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mmm\-yyyy"/>
    <numFmt numFmtId="167" formatCode="0.0%"/>
    <numFmt numFmtId="168" formatCode="&quot;$&quot;#,##0"/>
    <numFmt numFmtId="169" formatCode="_-* #,##0_-;\-* #,##0_-;_-* &quot;-&quot;??_-;_-@_-"/>
    <numFmt numFmtId="170" formatCode="0.0000"/>
    <numFmt numFmtId="171" formatCode="#,##0.0"/>
    <numFmt numFmtId="172" formatCode="#,##0.000"/>
    <numFmt numFmtId="173" formatCode="#,##0.0000"/>
    <numFmt numFmtId="174" formatCode="#,##0.00000"/>
    <numFmt numFmtId="175" formatCode="0.0"/>
    <numFmt numFmtId="176" formatCode="_(* #,##0_);_(* \(#,##0\);_(* &quot;-&quot;??_);_(@_)"/>
    <numFmt numFmtId="177" formatCode="_-* #,##0.0_-;\-* #,##0.0_-;_-* &quot;-&quot;??_-;_-@_-"/>
    <numFmt numFmtId="178" formatCode="_-* #,##0.0000_-;\-* #,##0.0000_-;_-* &quot;-&quot;??_-;_-@_-"/>
    <numFmt numFmtId="179" formatCode="_-* #,##0.00000_-;\-* #,##0.00000_-;_-* &quot;-&quot;??_-;_-@_-"/>
    <numFmt numFmtId="180" formatCode="[$-1009]d\-mmm\-yy;@"/>
    <numFmt numFmtId="181" formatCode="_-* #,##0.000_-;\-* #,##0.000_-;_-* &quot;-&quot;??_-;_-@_-"/>
    <numFmt numFmtId="182" formatCode="_(* #,##0.0_);_(* \(#,##0.0\);_(* &quot;-&quot;??_);_(@_)"/>
    <numFmt numFmtId="183" formatCode="#,##0.00000_ ;\-#,##0.00000\ "/>
    <numFmt numFmtId="184" formatCode="&quot;£ &quot;#,##0.00;[Red]\-&quot;£ &quot;#,##0.00"/>
    <numFmt numFmtId="185" formatCode="##\-#"/>
    <numFmt numFmtId="186" formatCode="0\-0"/>
    <numFmt numFmtId="187" formatCode="0.00_)"/>
    <numFmt numFmtId="188" formatCode="mm/dd/yyyy"/>
  </numFmts>
  <fonts count="10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23"/>
      <name val="Arial"/>
      <family val="2"/>
    </font>
    <font>
      <b/>
      <sz val="10"/>
      <color indexed="12"/>
      <name val="Arial"/>
      <family val="2"/>
    </font>
    <font>
      <b/>
      <sz val="10"/>
      <color indexed="23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sz val="10"/>
      <color indexed="9"/>
      <name val="Arial"/>
      <family val="2"/>
    </font>
    <font>
      <sz val="11"/>
      <name val="Calibri"/>
      <family val="2"/>
    </font>
    <font>
      <sz val="10"/>
      <color indexed="55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 tint="-0.34998626667073579"/>
      <name val="Arial"/>
      <family val="2"/>
    </font>
    <font>
      <sz val="10"/>
      <color theme="0" tint="-0.499984740745262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0" tint="-0.34998626667073579"/>
      <name val="Arial"/>
      <family val="2"/>
    </font>
    <font>
      <sz val="10"/>
      <color rgb="FF0070C0"/>
      <name val="Arial"/>
      <family val="2"/>
    </font>
    <font>
      <sz val="10"/>
      <color theme="1"/>
      <name val="Arial"/>
      <family val="2"/>
    </font>
    <font>
      <sz val="10"/>
      <color rgb="FF0033CC"/>
      <name val="Arial"/>
      <family val="2"/>
    </font>
    <font>
      <b/>
      <sz val="10"/>
      <color rgb="FF0070C0"/>
      <name val="Arial"/>
      <family val="2"/>
    </font>
    <font>
      <sz val="12"/>
      <name val="Arial"/>
      <family val="2"/>
    </font>
    <font>
      <sz val="10"/>
      <color theme="6" tint="-0.249977111117893"/>
      <name val="Arial"/>
      <family val="2"/>
    </font>
    <font>
      <b/>
      <sz val="10"/>
      <color rgb="FF0033CC"/>
      <name val="Arial"/>
      <family val="2"/>
    </font>
    <font>
      <b/>
      <sz val="10"/>
      <color rgb="FF7030A0"/>
      <name val="Arial"/>
      <family val="2"/>
    </font>
    <font>
      <b/>
      <sz val="12"/>
      <name val="Arial"/>
      <family val="2"/>
    </font>
    <font>
      <vertAlign val="subscript"/>
      <sz val="9"/>
      <name val="Arial"/>
      <family val="2"/>
    </font>
    <font>
      <b/>
      <sz val="10"/>
      <color theme="0" tint="-0.499984740745262"/>
      <name val="Arial"/>
      <family val="2"/>
    </font>
    <font>
      <b/>
      <sz val="10"/>
      <color rgb="FFE527AF"/>
      <name val="Arial"/>
      <family val="2"/>
    </font>
    <font>
      <b/>
      <sz val="10"/>
      <color rgb="FF24AB1D"/>
      <name val="Arial"/>
      <family val="2"/>
    </font>
    <font>
      <sz val="10"/>
      <name val="Arial"/>
      <family val="2"/>
    </font>
    <font>
      <sz val="10"/>
      <color rgb="FF24AB1D"/>
      <name val="Arial"/>
      <family val="2"/>
    </font>
    <font>
      <b/>
      <sz val="10"/>
      <color rgb="FFE527AF"/>
      <name val="Arial"/>
      <family val="2"/>
    </font>
    <font>
      <sz val="10"/>
      <color rgb="FFD5199F"/>
      <name val="Arial"/>
      <family val="2"/>
    </font>
    <font>
      <sz val="10"/>
      <color rgb="FF24AB1D"/>
      <name val="Arial"/>
      <family val="2"/>
    </font>
    <font>
      <sz val="11"/>
      <color theme="1"/>
      <name val="Calibri"/>
      <family val="2"/>
    </font>
    <font>
      <b/>
      <i/>
      <sz val="10"/>
      <name val="Arial"/>
      <family val="2"/>
    </font>
    <font>
      <b/>
      <sz val="10"/>
      <color theme="0" tint="-0.14999847407452621"/>
      <name val="Arial"/>
      <family val="2"/>
    </font>
    <font>
      <u/>
      <sz val="10"/>
      <color theme="10"/>
      <name val="Arial"/>
      <family val="2"/>
    </font>
    <font>
      <b/>
      <sz val="11"/>
      <name val="Calibri"/>
      <family val="2"/>
    </font>
    <font>
      <b/>
      <i/>
      <sz val="11"/>
      <name val="Arial"/>
      <family val="2"/>
    </font>
    <font>
      <b/>
      <sz val="8"/>
      <name val="Arial"/>
      <family val="2"/>
    </font>
    <font>
      <b/>
      <i/>
      <u/>
      <sz val="10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Tahoma"/>
      <family val="2"/>
    </font>
    <font>
      <b/>
      <sz val="12"/>
      <name val="Arial"/>
      <family val="2"/>
      <charset val="162"/>
    </font>
    <font>
      <sz val="7"/>
      <name val="Small Fonts"/>
      <family val="2"/>
    </font>
    <font>
      <b/>
      <i/>
      <sz val="16"/>
      <name val="Helv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0"/>
      <name val="Times New Roman"/>
      <family val="1"/>
      <charset val="162"/>
    </font>
    <font>
      <sz val="12"/>
      <name val="Arial Cyr"/>
      <charset val="204"/>
    </font>
    <font>
      <sz val="10"/>
      <name val="Century Gothic"/>
      <family val="2"/>
    </font>
    <font>
      <sz val="12"/>
      <name val="Helv"/>
    </font>
    <font>
      <b/>
      <sz val="12"/>
      <name val="Helv"/>
    </font>
    <font>
      <sz val="12"/>
      <color indexed="13"/>
      <name val="Helv"/>
    </font>
    <font>
      <sz val="10"/>
      <color theme="1"/>
      <name val="Tahoma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9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D3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49998474074526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slantDashDot">
        <color indexed="64"/>
      </left>
      <right/>
      <top/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/>
      <top/>
      <bottom style="thin">
        <color theme="0" tint="-0.499984740745262"/>
      </bottom>
      <diagonal/>
    </border>
    <border>
      <left/>
      <right style="slantDashDot">
        <color indexed="64"/>
      </right>
      <top/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903">
    <xf numFmtId="0" fontId="0" fillId="0" borderId="0"/>
    <xf numFmtId="165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6" fillId="0" borderId="0"/>
    <xf numFmtId="0" fontId="20" fillId="0" borderId="0"/>
    <xf numFmtId="0" fontId="19" fillId="0" borderId="0"/>
    <xf numFmtId="165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46" fillId="0" borderId="0"/>
    <xf numFmtId="9" fontId="18" fillId="0" borderId="0" applyFont="0" applyFill="0" applyBorder="0" applyAlignment="0" applyProtection="0"/>
    <xf numFmtId="0" fontId="20" fillId="0" borderId="0"/>
    <xf numFmtId="0" fontId="58" fillId="0" borderId="0"/>
    <xf numFmtId="0" fontId="20" fillId="0" borderId="0"/>
    <xf numFmtId="0" fontId="18" fillId="0" borderId="0"/>
    <xf numFmtId="0" fontId="17" fillId="0" borderId="0"/>
    <xf numFmtId="0" fontId="20" fillId="0" borderId="0"/>
    <xf numFmtId="165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0" fillId="0" borderId="0"/>
    <xf numFmtId="0" fontId="17" fillId="0" borderId="0"/>
    <xf numFmtId="0" fontId="16" fillId="0" borderId="0"/>
    <xf numFmtId="0" fontId="16" fillId="0" borderId="0"/>
    <xf numFmtId="165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5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165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165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7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20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20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20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82" fontId="20" fillId="0" borderId="0"/>
    <xf numFmtId="171" fontId="20" fillId="0" borderId="0"/>
    <xf numFmtId="14" fontId="20" fillId="0" borderId="0"/>
    <xf numFmtId="186" fontId="20" fillId="0" borderId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" fontId="76" fillId="0" borderId="0"/>
    <xf numFmtId="14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38" fontId="21" fillId="2" borderId="0" applyNumberFormat="0" applyBorder="0" applyAlignment="0" applyProtection="0"/>
    <xf numFmtId="0" fontId="74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10" fontId="21" fillId="16" borderId="17" applyNumberFormat="0" applyBorder="0" applyAlignment="0" applyProtection="0"/>
    <xf numFmtId="185" fontId="20" fillId="0" borderId="0"/>
    <xf numFmtId="176" fontId="20" fillId="0" borderId="0"/>
    <xf numFmtId="184" fontId="20" fillId="0" borderId="0"/>
    <xf numFmtId="9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0" fontId="20" fillId="0" borderId="66" applyNumberFormat="0" applyFont="0" applyBorder="0" applyAlignment="0" applyProtection="0"/>
    <xf numFmtId="43" fontId="8" fillId="0" borderId="0" applyFont="0" applyFill="0" applyBorder="0" applyAlignment="0" applyProtection="0"/>
    <xf numFmtId="0" fontId="20" fillId="0" borderId="0"/>
    <xf numFmtId="182" fontId="20" fillId="0" borderId="0"/>
    <xf numFmtId="171" fontId="20" fillId="0" borderId="0"/>
    <xf numFmtId="14" fontId="20" fillId="0" borderId="0"/>
    <xf numFmtId="186" fontId="20" fillId="0" borderId="0"/>
    <xf numFmtId="0" fontId="20" fillId="0" borderId="0"/>
    <xf numFmtId="0" fontId="20" fillId="0" borderId="0"/>
    <xf numFmtId="0" fontId="73" fillId="0" borderId="0"/>
    <xf numFmtId="165" fontId="2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64" fontId="81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64" fontId="81" fillId="0" borderId="0" applyFont="0" applyFill="0" applyBorder="0" applyAlignment="0" applyProtection="0"/>
    <xf numFmtId="176" fontId="20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4" fontId="77" fillId="0" borderId="0" applyFont="0" applyFill="0" applyBorder="0" applyAlignment="0" applyProtection="0">
      <alignment vertical="top"/>
    </xf>
    <xf numFmtId="164" fontId="20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20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90" fillId="0" borderId="0"/>
    <xf numFmtId="4" fontId="76" fillId="0" borderId="0"/>
    <xf numFmtId="0" fontId="90" fillId="0" borderId="67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0" fontId="82" fillId="0" borderId="64" applyNumberFormat="0" applyAlignment="0" applyProtection="0">
      <alignment horizontal="left" vertical="center"/>
    </xf>
    <xf numFmtId="0" fontId="82" fillId="0" borderId="15">
      <alignment horizontal="left" vertical="center"/>
    </xf>
    <xf numFmtId="0" fontId="82" fillId="0" borderId="15">
      <alignment horizontal="left" vertical="center"/>
    </xf>
    <xf numFmtId="0" fontId="20" fillId="0" borderId="0"/>
    <xf numFmtId="10" fontId="21" fillId="16" borderId="17" applyNumberFormat="0" applyBorder="0" applyAlignment="0" applyProtection="0"/>
    <xf numFmtId="0" fontId="91" fillId="17" borderId="67"/>
    <xf numFmtId="185" fontId="20" fillId="0" borderId="0"/>
    <xf numFmtId="176" fontId="20" fillId="0" borderId="0"/>
    <xf numFmtId="37" fontId="83" fillId="0" borderId="0"/>
    <xf numFmtId="0" fontId="73" fillId="0" borderId="0"/>
    <xf numFmtId="184" fontId="20" fillId="0" borderId="0"/>
    <xf numFmtId="187" fontId="84" fillId="0" borderId="0"/>
    <xf numFmtId="187" fontId="84" fillId="0" borderId="0"/>
    <xf numFmtId="0" fontId="77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77" fillId="0" borderId="0">
      <alignment vertical="top"/>
    </xf>
    <xf numFmtId="0" fontId="77" fillId="0" borderId="0">
      <alignment vertical="top"/>
    </xf>
    <xf numFmtId="0" fontId="8" fillId="0" borderId="0"/>
    <xf numFmtId="0" fontId="77" fillId="0" borderId="0">
      <alignment vertical="top"/>
    </xf>
    <xf numFmtId="0" fontId="77" fillId="0" borderId="0">
      <alignment vertical="top"/>
    </xf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180" fontId="73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80" fontId="73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7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3" fillId="0" borderId="0"/>
    <xf numFmtId="0" fontId="7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77" fillId="0" borderId="0">
      <alignment vertical="top"/>
    </xf>
    <xf numFmtId="0" fontId="78" fillId="0" borderId="0"/>
    <xf numFmtId="0" fontId="78" fillId="0" borderId="0"/>
    <xf numFmtId="0" fontId="7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14" borderId="65" applyNumberFormat="0" applyFont="0" applyAlignment="0" applyProtection="0"/>
    <xf numFmtId="40" fontId="77" fillId="15" borderId="0">
      <alignment horizontal="right"/>
    </xf>
    <xf numFmtId="0" fontId="80" fillId="16" borderId="0">
      <alignment horizontal="center"/>
    </xf>
    <xf numFmtId="0" fontId="79" fillId="15" borderId="0"/>
    <xf numFmtId="0" fontId="30" fillId="18" borderId="0"/>
    <xf numFmtId="0" fontId="85" fillId="0" borderId="0" applyBorder="0">
      <alignment horizontal="centerContinuous"/>
    </xf>
    <xf numFmtId="0" fontId="86" fillId="0" borderId="0" applyBorder="0">
      <alignment horizontal="centerContinuous"/>
    </xf>
    <xf numFmtId="9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90" fillId="0" borderId="0"/>
    <xf numFmtId="0" fontId="87" fillId="0" borderId="0"/>
    <xf numFmtId="0" fontId="87" fillId="0" borderId="0"/>
    <xf numFmtId="0" fontId="20" fillId="0" borderId="0"/>
    <xf numFmtId="0" fontId="90" fillId="0" borderId="67"/>
    <xf numFmtId="0" fontId="92" fillId="0" borderId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20" fillId="0" borderId="66" applyNumberFormat="0" applyFont="0" applyBorder="0" applyAlignment="0" applyProtection="0"/>
    <xf numFmtId="0" fontId="91" fillId="0" borderId="68"/>
    <xf numFmtId="0" fontId="91" fillId="0" borderId="67"/>
    <xf numFmtId="0" fontId="88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188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49" fillId="0" borderId="0"/>
    <xf numFmtId="0" fontId="77" fillId="19" borderId="0" applyNumberFormat="0" applyBorder="0" applyAlignment="0" applyProtection="0"/>
    <xf numFmtId="0" fontId="77" fillId="20" borderId="0" applyNumberFormat="0" applyBorder="0" applyAlignment="0" applyProtection="0"/>
    <xf numFmtId="0" fontId="77" fillId="21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4" borderId="0" applyNumberFormat="0" applyBorder="0" applyAlignment="0" applyProtection="0"/>
    <xf numFmtId="0" fontId="77" fillId="25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77" fillId="22" borderId="0" applyNumberFormat="0" applyBorder="0" applyAlignment="0" applyProtection="0"/>
    <xf numFmtId="0" fontId="77" fillId="25" borderId="0" applyNumberFormat="0" applyBorder="0" applyAlignment="0" applyProtection="0"/>
    <xf numFmtId="0" fontId="77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6" borderId="0" applyNumberFormat="0" applyBorder="0" applyAlignment="0" applyProtection="0"/>
    <xf numFmtId="0" fontId="94" fillId="20" borderId="0" applyNumberFormat="0" applyBorder="0" applyAlignment="0" applyProtection="0"/>
    <xf numFmtId="0" fontId="95" fillId="37" borderId="69" applyNumberFormat="0" applyAlignment="0" applyProtection="0"/>
    <xf numFmtId="0" fontId="30" fillId="38" borderId="70" applyNumberFormat="0" applyAlignment="0" applyProtection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97" fillId="21" borderId="0" applyNumberFormat="0" applyBorder="0" applyAlignment="0" applyProtection="0"/>
    <xf numFmtId="0" fontId="98" fillId="0" borderId="71" applyNumberFormat="0" applyFill="0" applyAlignment="0" applyProtection="0"/>
    <xf numFmtId="0" fontId="99" fillId="0" borderId="72" applyNumberFormat="0" applyFill="0" applyAlignment="0" applyProtection="0"/>
    <xf numFmtId="0" fontId="100" fillId="0" borderId="73" applyNumberFormat="0" applyFill="0" applyAlignment="0" applyProtection="0"/>
    <xf numFmtId="0" fontId="100" fillId="0" borderId="0" applyNumberFormat="0" applyFill="0" applyBorder="0" applyAlignment="0" applyProtection="0"/>
    <xf numFmtId="0" fontId="101" fillId="24" borderId="69" applyNumberFormat="0" applyAlignment="0" applyProtection="0"/>
    <xf numFmtId="0" fontId="102" fillId="0" borderId="74" applyNumberFormat="0" applyFill="0" applyAlignment="0" applyProtection="0"/>
    <xf numFmtId="0" fontId="103" fillId="39" borderId="0" applyNumberFormat="0" applyBorder="0" applyAlignment="0" applyProtection="0"/>
    <xf numFmtId="0" fontId="20" fillId="40" borderId="75" applyNumberFormat="0" applyFont="0" applyAlignment="0" applyProtection="0"/>
    <xf numFmtId="0" fontId="104" fillId="37" borderId="76" applyNumberFormat="0" applyAlignment="0" applyProtection="0"/>
    <xf numFmtId="9" fontId="4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0" fontId="79" fillId="0" borderId="77" applyNumberFormat="0" applyFill="0" applyAlignment="0" applyProtection="0"/>
    <xf numFmtId="0" fontId="24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99" fillId="0" borderId="72" applyNumberFormat="0" applyFill="0" applyAlignment="0" applyProtection="0"/>
    <xf numFmtId="9" fontId="8" fillId="0" borderId="0" applyFont="0" applyFill="0" applyBorder="0" applyAlignment="0" applyProtection="0"/>
    <xf numFmtId="0" fontId="8" fillId="0" borderId="0"/>
    <xf numFmtId="0" fontId="98" fillId="0" borderId="71" applyNumberFormat="0" applyFill="0" applyAlignment="0" applyProtection="0"/>
    <xf numFmtId="0" fontId="100" fillId="0" borderId="7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98" fillId="0" borderId="71" applyNumberFormat="0" applyFill="0" applyAlignment="0" applyProtection="0"/>
    <xf numFmtId="0" fontId="100" fillId="0" borderId="73" applyNumberFormat="0" applyFill="0" applyAlignment="0" applyProtection="0"/>
    <xf numFmtId="0" fontId="99" fillId="0" borderId="72" applyNumberFormat="0" applyFill="0" applyAlignment="0" applyProtection="0"/>
    <xf numFmtId="9" fontId="8" fillId="0" borderId="0" applyFont="0" applyFill="0" applyBorder="0" applyAlignment="0" applyProtection="0"/>
    <xf numFmtId="0" fontId="8" fillId="0" borderId="0"/>
    <xf numFmtId="0" fontId="99" fillId="0" borderId="72" applyNumberFormat="0" applyFill="0" applyAlignment="0" applyProtection="0"/>
    <xf numFmtId="0" fontId="98" fillId="0" borderId="71" applyNumberFormat="0" applyFill="0" applyAlignment="0" applyProtection="0"/>
    <xf numFmtId="0" fontId="98" fillId="0" borderId="71" applyNumberFormat="0" applyFill="0" applyAlignment="0" applyProtection="0"/>
    <xf numFmtId="0" fontId="99" fillId="0" borderId="72" applyNumberFormat="0" applyFill="0" applyAlignment="0" applyProtection="0"/>
    <xf numFmtId="0" fontId="100" fillId="0" borderId="73" applyNumberFormat="0" applyFill="0" applyAlignment="0" applyProtection="0"/>
    <xf numFmtId="0" fontId="63" fillId="0" borderId="0"/>
    <xf numFmtId="165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00" fillId="0" borderId="73" applyNumberFormat="0" applyFill="0" applyAlignment="0" applyProtection="0"/>
    <xf numFmtId="0" fontId="100" fillId="0" borderId="73" applyNumberFormat="0" applyFill="0" applyAlignment="0" applyProtection="0"/>
    <xf numFmtId="0" fontId="98" fillId="0" borderId="71" applyNumberFormat="0" applyFill="0" applyAlignment="0" applyProtection="0"/>
    <xf numFmtId="0" fontId="99" fillId="0" borderId="72" applyNumberFormat="0" applyFill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0" fillId="0" borderId="73" applyNumberFormat="0" applyFill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100" fillId="0" borderId="73" applyNumberFormat="0" applyFill="0" applyAlignment="0" applyProtection="0"/>
    <xf numFmtId="9" fontId="8" fillId="0" borderId="0" applyFont="0" applyFill="0" applyBorder="0" applyAlignment="0" applyProtection="0"/>
    <xf numFmtId="0" fontId="8" fillId="0" borderId="0"/>
    <xf numFmtId="0" fontId="98" fillId="0" borderId="71" applyNumberFormat="0" applyFill="0" applyAlignment="0" applyProtection="0"/>
    <xf numFmtId="0" fontId="99" fillId="0" borderId="72" applyNumberFormat="0" applyFill="0" applyAlignment="0" applyProtection="0"/>
    <xf numFmtId="0" fontId="100" fillId="0" borderId="73" applyNumberFormat="0" applyFill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99" fillId="0" borderId="72" applyNumberFormat="0" applyFill="0" applyAlignment="0" applyProtection="0"/>
    <xf numFmtId="0" fontId="98" fillId="0" borderId="71" applyNumberFormat="0" applyFill="0" applyAlignment="0" applyProtection="0"/>
    <xf numFmtId="0" fontId="98" fillId="0" borderId="71" applyNumberFormat="0" applyFill="0" applyAlignment="0" applyProtection="0"/>
    <xf numFmtId="0" fontId="99" fillId="0" borderId="72" applyNumberFormat="0" applyFill="0" applyAlignment="0" applyProtection="0"/>
    <xf numFmtId="9" fontId="8" fillId="0" borderId="0" applyFont="0" applyFill="0" applyBorder="0" applyAlignment="0" applyProtection="0"/>
    <xf numFmtId="0" fontId="8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0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20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20" fillId="0" borderId="0"/>
    <xf numFmtId="0" fontId="20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850">
    <xf numFmtId="0" fontId="0" fillId="0" borderId="0" xfId="0"/>
    <xf numFmtId="0" fontId="0" fillId="0" borderId="0" xfId="0" applyBorder="1"/>
    <xf numFmtId="0" fontId="20" fillId="0" borderId="0" xfId="0" applyFont="1"/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Fill="1" applyBorder="1"/>
    <xf numFmtId="3" fontId="20" fillId="0" borderId="0" xfId="0" applyNumberFormat="1" applyFont="1" applyFill="1" applyBorder="1" applyAlignment="1">
      <alignment horizontal="center"/>
    </xf>
    <xf numFmtId="0" fontId="23" fillId="0" borderId="0" xfId="0" applyFont="1" applyFill="1" applyBorder="1"/>
    <xf numFmtId="3" fontId="0" fillId="0" borderId="0" xfId="0" applyNumberFormat="1" applyFill="1" applyBorder="1"/>
    <xf numFmtId="0" fontId="20" fillId="0" borderId="0" xfId="0" applyFont="1" applyBorder="1"/>
    <xf numFmtId="0" fontId="22" fillId="0" borderId="0" xfId="0" applyFont="1" applyFill="1" applyBorder="1"/>
    <xf numFmtId="0" fontId="20" fillId="0" borderId="0" xfId="0" applyFont="1" applyFill="1" applyBorder="1"/>
    <xf numFmtId="0" fontId="20" fillId="0" borderId="0" xfId="0" applyFont="1" applyFill="1"/>
    <xf numFmtId="3" fontId="22" fillId="0" borderId="0" xfId="0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166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3" fontId="20" fillId="0" borderId="0" xfId="0" applyNumberFormat="1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173" fontId="20" fillId="0" borderId="0" xfId="0" applyNumberFormat="1" applyFont="1" applyFill="1" applyBorder="1" applyAlignment="1">
      <alignment horizontal="left"/>
    </xf>
    <xf numFmtId="17" fontId="0" fillId="0" borderId="1" xfId="0" applyNumberFormat="1" applyFill="1" applyBorder="1" applyAlignment="1">
      <alignment horizontal="center"/>
    </xf>
    <xf numFmtId="17" fontId="0" fillId="0" borderId="9" xfId="0" applyNumberFormat="1" applyFill="1" applyBorder="1" applyAlignment="1">
      <alignment horizontal="center"/>
    </xf>
    <xf numFmtId="3" fontId="0" fillId="0" borderId="0" xfId="0" applyNumberFormat="1" applyBorder="1"/>
    <xf numFmtId="0" fontId="23" fillId="3" borderId="10" xfId="0" applyFont="1" applyFill="1" applyBorder="1"/>
    <xf numFmtId="3" fontId="0" fillId="0" borderId="0" xfId="0" applyNumberFormat="1" applyFill="1" applyBorder="1" applyAlignment="1">
      <alignment horizontal="center"/>
    </xf>
    <xf numFmtId="175" fontId="20" fillId="0" borderId="0" xfId="0" applyNumberFormat="1" applyFont="1" applyFill="1" applyBorder="1" applyAlignment="1">
      <alignment horizontal="center"/>
    </xf>
    <xf numFmtId="2" fontId="20" fillId="0" borderId="0" xfId="2" applyNumberFormat="1" applyFont="1" applyFill="1" applyBorder="1" applyAlignment="1">
      <alignment horizontal="center"/>
    </xf>
    <xf numFmtId="1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169" fontId="22" fillId="0" borderId="0" xfId="1" applyNumberFormat="1" applyFont="1" applyFill="1" applyBorder="1" applyAlignment="1">
      <alignment horizontal="left"/>
    </xf>
    <xf numFmtId="169" fontId="22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169" fontId="23" fillId="0" borderId="0" xfId="0" applyNumberFormat="1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center"/>
    </xf>
    <xf numFmtId="17" fontId="0" fillId="0" borderId="8" xfId="0" applyNumberFormat="1" applyFill="1" applyBorder="1" applyAlignment="1">
      <alignment horizontal="center"/>
    </xf>
    <xf numFmtId="49" fontId="23" fillId="0" borderId="8" xfId="0" applyNumberFormat="1" applyFont="1" applyFill="1" applyBorder="1" applyAlignment="1">
      <alignment horizontal="center"/>
    </xf>
    <xf numFmtId="169" fontId="20" fillId="0" borderId="0" xfId="0" applyNumberFormat="1" applyFont="1" applyFill="1" applyBorder="1" applyAlignment="1">
      <alignment horizontal="left"/>
    </xf>
    <xf numFmtId="169" fontId="20" fillId="0" borderId="0" xfId="0" applyNumberFormat="1" applyFont="1" applyFill="1" applyBorder="1"/>
    <xf numFmtId="169" fontId="0" fillId="0" borderId="0" xfId="1" applyNumberFormat="1" applyFont="1"/>
    <xf numFmtId="3" fontId="20" fillId="0" borderId="0" xfId="0" applyNumberFormat="1" applyFont="1" applyFill="1" applyBorder="1"/>
    <xf numFmtId="3" fontId="0" fillId="0" borderId="8" xfId="0" applyNumberFormat="1" applyFill="1" applyBorder="1"/>
    <xf numFmtId="3" fontId="25" fillId="0" borderId="8" xfId="0" applyNumberFormat="1" applyFont="1" applyFill="1" applyBorder="1"/>
    <xf numFmtId="17" fontId="0" fillId="0" borderId="11" xfId="0" applyNumberFormat="1" applyFill="1" applyBorder="1" applyAlignment="1">
      <alignment horizontal="center"/>
    </xf>
    <xf numFmtId="10" fontId="30" fillId="5" borderId="0" xfId="2" applyNumberFormat="1" applyFont="1" applyFill="1"/>
    <xf numFmtId="10" fontId="34" fillId="5" borderId="0" xfId="2" applyNumberFormat="1" applyFont="1" applyFill="1"/>
    <xf numFmtId="0" fontId="34" fillId="5" borderId="0" xfId="0" applyFont="1" applyFill="1"/>
    <xf numFmtId="3" fontId="34" fillId="5" borderId="0" xfId="0" applyNumberFormat="1" applyFont="1" applyFill="1" applyAlignment="1">
      <alignment horizontal="center"/>
    </xf>
    <xf numFmtId="10" fontId="34" fillId="5" borderId="0" xfId="2" applyNumberFormat="1" applyFont="1" applyFill="1" applyAlignment="1">
      <alignment horizontal="center"/>
    </xf>
    <xf numFmtId="3" fontId="34" fillId="5" borderId="6" xfId="0" applyNumberFormat="1" applyFont="1" applyFill="1" applyBorder="1" applyAlignment="1">
      <alignment horizontal="center"/>
    </xf>
    <xf numFmtId="0" fontId="34" fillId="5" borderId="0" xfId="0" applyFont="1" applyFill="1" applyAlignment="1">
      <alignment horizontal="center"/>
    </xf>
    <xf numFmtId="168" fontId="2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3" fillId="0" borderId="8" xfId="0" applyFont="1" applyBorder="1" applyAlignment="1" applyProtection="1">
      <alignment horizontal="center"/>
      <protection locked="0"/>
    </xf>
    <xf numFmtId="168" fontId="22" fillId="0" borderId="8" xfId="0" applyNumberFormat="1" applyFont="1" applyFill="1" applyBorder="1" applyAlignment="1">
      <alignment horizontal="center" vertical="center" wrapText="1"/>
    </xf>
    <xf numFmtId="165" fontId="22" fillId="0" borderId="0" xfId="1" applyFont="1" applyFill="1" applyBorder="1" applyAlignment="1">
      <alignment horizontal="center" vertical="center" wrapText="1"/>
    </xf>
    <xf numFmtId="168" fontId="28" fillId="0" borderId="0" xfId="0" applyNumberFormat="1" applyFont="1" applyFill="1" applyBorder="1" applyAlignment="1">
      <alignment horizontal="center" vertical="center" wrapText="1"/>
    </xf>
    <xf numFmtId="168" fontId="22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Fill="1" applyBorder="1" applyProtection="1">
      <protection locked="0"/>
    </xf>
    <xf numFmtId="169" fontId="23" fillId="0" borderId="7" xfId="1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>
      <alignment horizontal="center" vertical="center" wrapText="1"/>
    </xf>
    <xf numFmtId="168" fontId="22" fillId="0" borderId="4" xfId="0" applyNumberFormat="1" applyFont="1" applyFill="1" applyBorder="1" applyAlignment="1">
      <alignment horizontal="center" vertical="center" wrapText="1"/>
    </xf>
    <xf numFmtId="165" fontId="22" fillId="0" borderId="3" xfId="1" applyFont="1" applyFill="1" applyBorder="1" applyAlignment="1">
      <alignment horizontal="center" vertical="center" wrapText="1"/>
    </xf>
    <xf numFmtId="168" fontId="28" fillId="0" borderId="3" xfId="0" applyNumberFormat="1" applyFont="1" applyFill="1" applyBorder="1" applyAlignment="1">
      <alignment horizontal="center" vertical="center" wrapText="1"/>
    </xf>
    <xf numFmtId="169" fontId="23" fillId="0" borderId="3" xfId="1" applyNumberFormat="1" applyFont="1" applyFill="1" applyBorder="1" applyAlignment="1">
      <alignment horizontal="center" vertical="center" wrapText="1"/>
    </xf>
    <xf numFmtId="3" fontId="23" fillId="0" borderId="7" xfId="0" applyNumberFormat="1" applyFont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3" fontId="23" fillId="0" borderId="3" xfId="0" applyNumberFormat="1" applyFont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3" fontId="23" fillId="0" borderId="0" xfId="0" applyNumberFormat="1" applyFont="1" applyBorder="1" applyAlignment="1" applyProtection="1">
      <alignment horizontal="center"/>
      <protection locked="0"/>
    </xf>
    <xf numFmtId="0" fontId="23" fillId="0" borderId="8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 applyProtection="1">
      <alignment horizontal="center"/>
      <protection locked="0"/>
    </xf>
    <xf numFmtId="166" fontId="35" fillId="0" borderId="0" xfId="0" applyNumberFormat="1" applyFont="1" applyFill="1" applyBorder="1" applyAlignment="1">
      <alignment horizontal="center"/>
    </xf>
    <xf numFmtId="10" fontId="33" fillId="0" borderId="0" xfId="2" applyNumberFormat="1" applyFont="1" applyBorder="1"/>
    <xf numFmtId="0" fontId="35" fillId="0" borderId="0" xfId="0" applyNumberFormat="1" applyFont="1" applyFill="1" applyBorder="1" applyAlignment="1">
      <alignment horizontal="center"/>
    </xf>
    <xf numFmtId="3" fontId="23" fillId="0" borderId="7" xfId="0" applyNumberFormat="1" applyFont="1" applyFill="1" applyBorder="1" applyAlignment="1" applyProtection="1">
      <alignment horizontal="center"/>
      <protection locked="0"/>
    </xf>
    <xf numFmtId="3" fontId="23" fillId="0" borderId="3" xfId="0" applyNumberFormat="1" applyFont="1" applyFill="1" applyBorder="1" applyAlignment="1" applyProtection="1">
      <alignment horizontal="center"/>
      <protection locked="0"/>
    </xf>
    <xf numFmtId="3" fontId="23" fillId="0" borderId="0" xfId="0" applyNumberFormat="1" applyFont="1" applyFill="1" applyBorder="1" applyAlignment="1" applyProtection="1">
      <alignment horizontal="center"/>
      <protection locked="0"/>
    </xf>
    <xf numFmtId="3" fontId="27" fillId="0" borderId="5" xfId="0" applyNumberFormat="1" applyFont="1" applyFill="1" applyBorder="1" applyAlignment="1">
      <alignment horizontal="center"/>
    </xf>
    <xf numFmtId="3" fontId="27" fillId="0" borderId="6" xfId="0" applyNumberFormat="1" applyFont="1" applyFill="1" applyBorder="1" applyAlignment="1">
      <alignment horizontal="center"/>
    </xf>
    <xf numFmtId="3" fontId="27" fillId="0" borderId="7" xfId="0" applyNumberFormat="1" applyFont="1" applyFill="1" applyBorder="1" applyAlignment="1" applyProtection="1">
      <alignment horizontal="center"/>
      <protection locked="0"/>
    </xf>
    <xf numFmtId="3" fontId="27" fillId="0" borderId="14" xfId="0" applyNumberFormat="1" applyFont="1" applyFill="1" applyBorder="1" applyAlignment="1">
      <alignment horizontal="center"/>
    </xf>
    <xf numFmtId="3" fontId="27" fillId="0" borderId="3" xfId="0" applyNumberFormat="1" applyFont="1" applyFill="1" applyBorder="1" applyAlignment="1" applyProtection="1">
      <alignment horizontal="center"/>
      <protection locked="0"/>
    </xf>
    <xf numFmtId="3" fontId="27" fillId="0" borderId="0" xfId="0" applyNumberFormat="1" applyFont="1" applyFill="1" applyBorder="1" applyAlignment="1" applyProtection="1">
      <alignment horizontal="center"/>
      <protection locked="0"/>
    </xf>
    <xf numFmtId="10" fontId="33" fillId="0" borderId="7" xfId="2" applyNumberFormat="1" applyFont="1" applyBorder="1"/>
    <xf numFmtId="10" fontId="33" fillId="0" borderId="0" xfId="2" applyNumberFormat="1" applyFont="1"/>
    <xf numFmtId="3" fontId="23" fillId="0" borderId="0" xfId="0" applyNumberFormat="1" applyFont="1" applyFill="1" applyAlignment="1">
      <alignment horizontal="center"/>
    </xf>
    <xf numFmtId="0" fontId="23" fillId="0" borderId="0" xfId="0" applyFont="1" applyBorder="1"/>
    <xf numFmtId="0" fontId="23" fillId="0" borderId="0" xfId="0" applyFont="1"/>
    <xf numFmtId="3" fontId="23" fillId="0" borderId="0" xfId="0" applyNumberFormat="1" applyFont="1" applyAlignment="1">
      <alignment horizontal="center"/>
    </xf>
    <xf numFmtId="0" fontId="23" fillId="4" borderId="0" xfId="0" applyFont="1" applyFill="1" applyBorder="1"/>
    <xf numFmtId="3" fontId="23" fillId="0" borderId="6" xfId="0" applyNumberFormat="1" applyFont="1" applyBorder="1" applyAlignment="1">
      <alignment horizontal="center"/>
    </xf>
    <xf numFmtId="169" fontId="23" fillId="0" borderId="0" xfId="0" applyNumberFormat="1" applyFont="1" applyAlignment="1">
      <alignment horizontal="center" vertical="center" wrapText="1"/>
    </xf>
    <xf numFmtId="3" fontId="23" fillId="0" borderId="14" xfId="0" applyNumberFormat="1" applyFont="1" applyBorder="1" applyAlignment="1">
      <alignment horizontal="center"/>
    </xf>
    <xf numFmtId="3" fontId="23" fillId="0" borderId="5" xfId="0" applyNumberFormat="1" applyFont="1" applyBorder="1" applyAlignment="1">
      <alignment horizontal="center"/>
    </xf>
    <xf numFmtId="3" fontId="23" fillId="0" borderId="14" xfId="0" applyNumberFormat="1" applyFont="1" applyFill="1" applyBorder="1" applyAlignment="1">
      <alignment horizontal="center"/>
    </xf>
    <xf numFmtId="3" fontId="23" fillId="0" borderId="5" xfId="0" applyNumberFormat="1" applyFont="1" applyFill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179" fontId="22" fillId="0" borderId="0" xfId="1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171" fontId="20" fillId="0" borderId="0" xfId="0" applyNumberFormat="1" applyFont="1" applyFill="1" applyBorder="1" applyAlignment="1">
      <alignment horizontal="center"/>
    </xf>
    <xf numFmtId="169" fontId="0" fillId="0" borderId="0" xfId="0" applyNumberFormat="1" applyBorder="1"/>
    <xf numFmtId="0" fontId="22" fillId="0" borderId="0" xfId="0" applyFont="1" applyFill="1" applyBorder="1" applyAlignment="1">
      <alignment horizontal="left"/>
    </xf>
    <xf numFmtId="17" fontId="23" fillId="0" borderId="0" xfId="0" applyNumberFormat="1" applyFont="1" applyFill="1" applyBorder="1" applyAlignment="1">
      <alignment horizontal="center"/>
    </xf>
    <xf numFmtId="17" fontId="23" fillId="0" borderId="7" xfId="0" applyNumberFormat="1" applyFont="1" applyFill="1" applyBorder="1" applyAlignment="1">
      <alignment horizontal="center"/>
    </xf>
    <xf numFmtId="17" fontId="23" fillId="0" borderId="3" xfId="0" applyNumberFormat="1" applyFont="1" applyFill="1" applyBorder="1" applyAlignment="1">
      <alignment horizontal="center"/>
    </xf>
    <xf numFmtId="169" fontId="22" fillId="0" borderId="0" xfId="0" applyNumberFormat="1" applyFont="1" applyFill="1" applyBorder="1"/>
    <xf numFmtId="167" fontId="22" fillId="0" borderId="0" xfId="2" applyNumberFormat="1" applyFont="1" applyFill="1" applyBorder="1"/>
    <xf numFmtId="177" fontId="22" fillId="0" borderId="0" xfId="1" applyNumberFormat="1" applyFont="1" applyBorder="1" applyAlignment="1">
      <alignment horizontal="center" vertical="center" wrapText="1"/>
    </xf>
    <xf numFmtId="3" fontId="26" fillId="0" borderId="6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>
      <alignment horizontal="center" vertical="center" wrapText="1"/>
    </xf>
    <xf numFmtId="3" fontId="24" fillId="0" borderId="6" xfId="0" applyNumberFormat="1" applyFont="1" applyBorder="1" applyAlignment="1">
      <alignment horizontal="center"/>
    </xf>
    <xf numFmtId="10" fontId="26" fillId="0" borderId="7" xfId="2" applyNumberFormat="1" applyFont="1" applyBorder="1" applyAlignment="1" applyProtection="1">
      <alignment horizontal="center"/>
      <protection locked="0"/>
    </xf>
    <xf numFmtId="3" fontId="26" fillId="0" borderId="14" xfId="0" applyNumberFormat="1" applyFont="1" applyBorder="1" applyAlignment="1" applyProtection="1">
      <alignment horizontal="center"/>
      <protection locked="0"/>
    </xf>
    <xf numFmtId="3" fontId="26" fillId="0" borderId="5" xfId="0" applyNumberFormat="1" applyFont="1" applyBorder="1" applyAlignment="1" applyProtection="1">
      <alignment horizontal="center"/>
      <protection locked="0"/>
    </xf>
    <xf numFmtId="165" fontId="26" fillId="0" borderId="0" xfId="1" applyFont="1" applyFill="1" applyBorder="1" applyAlignment="1">
      <alignment horizontal="center" vertical="center" wrapText="1"/>
    </xf>
    <xf numFmtId="10" fontId="26" fillId="0" borderId="3" xfId="2" applyNumberFormat="1" applyFont="1" applyBorder="1" applyAlignment="1" applyProtection="1">
      <alignment horizontal="center"/>
      <protection locked="0"/>
    </xf>
    <xf numFmtId="10" fontId="26" fillId="0" borderId="0" xfId="2" applyNumberFormat="1" applyFont="1" applyBorder="1" applyAlignment="1" applyProtection="1">
      <alignment horizontal="center"/>
      <protection locked="0"/>
    </xf>
    <xf numFmtId="3" fontId="24" fillId="0" borderId="6" xfId="0" applyNumberFormat="1" applyFont="1" applyFill="1" applyBorder="1" applyAlignment="1">
      <alignment horizontal="center"/>
    </xf>
    <xf numFmtId="0" fontId="22" fillId="0" borderId="0" xfId="0" applyFont="1" applyBorder="1"/>
    <xf numFmtId="10" fontId="26" fillId="0" borderId="0" xfId="2" applyNumberFormat="1" applyFont="1" applyAlignment="1">
      <alignment horizontal="center"/>
    </xf>
    <xf numFmtId="3" fontId="26" fillId="0" borderId="6" xfId="0" applyNumberFormat="1" applyFont="1" applyBorder="1" applyAlignment="1">
      <alignment horizontal="center"/>
    </xf>
    <xf numFmtId="0" fontId="22" fillId="6" borderId="0" xfId="0" applyFont="1" applyFill="1" applyBorder="1"/>
    <xf numFmtId="0" fontId="23" fillId="6" borderId="0" xfId="0" applyFont="1" applyFill="1" applyBorder="1"/>
    <xf numFmtId="166" fontId="20" fillId="0" borderId="7" xfId="0" applyNumberFormat="1" applyFont="1" applyFill="1" applyBorder="1" applyAlignment="1">
      <alignment horizontal="center"/>
    </xf>
    <xf numFmtId="3" fontId="26" fillId="0" borderId="0" xfId="0" applyNumberFormat="1" applyFont="1" applyBorder="1" applyAlignment="1">
      <alignment horizontal="center"/>
    </xf>
    <xf numFmtId="0" fontId="41" fillId="0" borderId="0" xfId="0" applyFont="1" applyFill="1" applyBorder="1"/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38" fillId="0" borderId="0" xfId="0" applyNumberFormat="1" applyFont="1" applyFill="1" applyBorder="1"/>
    <xf numFmtId="169" fontId="41" fillId="0" borderId="0" xfId="1" applyNumberFormat="1" applyFont="1" applyFill="1" applyBorder="1"/>
    <xf numFmtId="3" fontId="22" fillId="0" borderId="0" xfId="0" applyNumberFormat="1" applyFont="1" applyFill="1" applyBorder="1"/>
    <xf numFmtId="1" fontId="22" fillId="0" borderId="0" xfId="0" applyNumberFormat="1" applyFont="1" applyFill="1" applyBorder="1" applyAlignment="1">
      <alignment horizontal="center" vertical="center" wrapText="1"/>
    </xf>
    <xf numFmtId="169" fontId="45" fillId="0" borderId="0" xfId="1" applyNumberFormat="1" applyFont="1"/>
    <xf numFmtId="169" fontId="45" fillId="0" borderId="0" xfId="1" applyNumberFormat="1" applyFont="1" applyBorder="1"/>
    <xf numFmtId="0" fontId="45" fillId="0" borderId="0" xfId="0" applyFont="1"/>
    <xf numFmtId="169" fontId="45" fillId="0" borderId="7" xfId="1" applyNumberFormat="1" applyFont="1" applyBorder="1"/>
    <xf numFmtId="17" fontId="20" fillId="0" borderId="8" xfId="0" applyNumberFormat="1" applyFont="1" applyFill="1" applyBorder="1" applyAlignment="1">
      <alignment horizontal="center"/>
    </xf>
    <xf numFmtId="165" fontId="20" fillId="0" borderId="0" xfId="0" applyNumberFormat="1" applyFont="1" applyFill="1" applyBorder="1"/>
    <xf numFmtId="17" fontId="23" fillId="0" borderId="4" xfId="0" applyNumberFormat="1" applyFont="1" applyFill="1" applyBorder="1" applyAlignment="1">
      <alignment horizontal="center"/>
    </xf>
    <xf numFmtId="17" fontId="23" fillId="0" borderId="8" xfId="0" applyNumberFormat="1" applyFont="1" applyFill="1" applyBorder="1" applyAlignment="1">
      <alignment horizontal="center"/>
    </xf>
    <xf numFmtId="17" fontId="23" fillId="0" borderId="13" xfId="0" applyNumberFormat="1" applyFont="1" applyFill="1" applyBorder="1" applyAlignment="1">
      <alignment horizontal="center"/>
    </xf>
    <xf numFmtId="3" fontId="20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17" fontId="20" fillId="0" borderId="9" xfId="0" applyNumberFormat="1" applyFont="1" applyFill="1" applyBorder="1" applyAlignment="1">
      <alignment horizontal="center"/>
    </xf>
    <xf numFmtId="169" fontId="0" fillId="0" borderId="0" xfId="1" applyNumberFormat="1" applyFont="1" applyBorder="1"/>
    <xf numFmtId="2" fontId="20" fillId="0" borderId="0" xfId="2" applyNumberFormat="1" applyFont="1" applyFill="1"/>
    <xf numFmtId="3" fontId="43" fillId="0" borderId="0" xfId="0" applyNumberFormat="1" applyFont="1" applyFill="1" applyBorder="1" applyAlignment="1">
      <alignment horizontal="center"/>
    </xf>
    <xf numFmtId="167" fontId="20" fillId="0" borderId="0" xfId="2" applyNumberFormat="1" applyFont="1" applyFill="1" applyBorder="1"/>
    <xf numFmtId="3" fontId="37" fillId="0" borderId="0" xfId="0" applyNumberFormat="1" applyFont="1" applyFill="1" applyBorder="1" applyAlignment="1">
      <alignment horizontal="center" vertical="center" wrapText="1"/>
    </xf>
    <xf numFmtId="169" fontId="22" fillId="0" borderId="0" xfId="0" applyNumberFormat="1" applyFont="1" applyFill="1" applyBorder="1" applyAlignment="1">
      <alignment horizontal="center" vertical="center" wrapText="1"/>
    </xf>
    <xf numFmtId="169" fontId="39" fillId="0" borderId="0" xfId="0" applyNumberFormat="1" applyFont="1" applyAlignment="1">
      <alignment horizontal="center" vertical="center" wrapText="1"/>
    </xf>
    <xf numFmtId="169" fontId="20" fillId="0" borderId="0" xfId="1" applyNumberFormat="1" applyFont="1" applyFill="1" applyBorder="1" applyAlignment="1">
      <alignment horizontal="left"/>
    </xf>
    <xf numFmtId="181" fontId="20" fillId="0" borderId="0" xfId="1" applyNumberFormat="1" applyFont="1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 wrapText="1"/>
    </xf>
    <xf numFmtId="17" fontId="0" fillId="0" borderId="4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169" fontId="0" fillId="0" borderId="5" xfId="0" applyNumberFormat="1" applyBorder="1" applyAlignment="1">
      <alignment horizontal="center" vertical="center"/>
    </xf>
    <xf numFmtId="169" fontId="22" fillId="0" borderId="2" xfId="0" applyNumberFormat="1" applyFont="1" applyBorder="1"/>
    <xf numFmtId="17" fontId="0" fillId="0" borderId="8" xfId="0" applyNumberFormat="1" applyBorder="1" applyAlignment="1">
      <alignment horizontal="center" vertical="center"/>
    </xf>
    <xf numFmtId="169" fontId="0" fillId="0" borderId="0" xfId="0" applyNumberFormat="1" applyBorder="1" applyAlignment="1">
      <alignment horizontal="center" vertical="center"/>
    </xf>
    <xf numFmtId="169" fontId="0" fillId="0" borderId="6" xfId="0" applyNumberFormat="1" applyBorder="1" applyAlignment="1">
      <alignment horizontal="center" vertical="center"/>
    </xf>
    <xf numFmtId="169" fontId="22" fillId="0" borderId="1" xfId="0" applyNumberFormat="1" applyFont="1" applyBorder="1"/>
    <xf numFmtId="169" fontId="0" fillId="0" borderId="6" xfId="0" applyNumberFormat="1" applyBorder="1"/>
    <xf numFmtId="17" fontId="45" fillId="0" borderId="8" xfId="0" applyNumberFormat="1" applyFont="1" applyBorder="1" applyAlignment="1">
      <alignment horizontal="center" vertical="center"/>
    </xf>
    <xf numFmtId="169" fontId="45" fillId="0" borderId="0" xfId="0" applyNumberFormat="1" applyFont="1" applyBorder="1"/>
    <xf numFmtId="169" fontId="45" fillId="0" borderId="6" xfId="0" applyNumberFormat="1" applyFont="1" applyBorder="1"/>
    <xf numFmtId="17" fontId="45" fillId="0" borderId="13" xfId="0" applyNumberFormat="1" applyFont="1" applyBorder="1" applyAlignment="1">
      <alignment horizontal="center" vertical="center"/>
    </xf>
    <xf numFmtId="169" fontId="45" fillId="0" borderId="7" xfId="0" applyNumberFormat="1" applyFont="1" applyBorder="1"/>
    <xf numFmtId="169" fontId="45" fillId="0" borderId="14" xfId="0" applyNumberFormat="1" applyFont="1" applyBorder="1"/>
    <xf numFmtId="169" fontId="48" fillId="0" borderId="1" xfId="0" applyNumberFormat="1" applyFont="1" applyBorder="1"/>
    <xf numFmtId="169" fontId="48" fillId="0" borderId="9" xfId="0" applyNumberFormat="1" applyFont="1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7" fontId="45" fillId="0" borderId="3" xfId="2" applyNumberFormat="1" applyFont="1" applyBorder="1"/>
    <xf numFmtId="167" fontId="45" fillId="0" borderId="5" xfId="2" applyNumberFormat="1" applyFont="1" applyBorder="1"/>
    <xf numFmtId="167" fontId="45" fillId="0" borderId="7" xfId="2" applyNumberFormat="1" applyFont="1" applyBorder="1"/>
    <xf numFmtId="167" fontId="45" fillId="0" borderId="14" xfId="2" applyNumberFormat="1" applyFont="1" applyBorder="1"/>
    <xf numFmtId="167" fontId="48" fillId="0" borderId="1" xfId="2" applyNumberFormat="1" applyFont="1" applyBorder="1"/>
    <xf numFmtId="167" fontId="48" fillId="0" borderId="9" xfId="2" applyNumberFormat="1" applyFont="1" applyBorder="1"/>
    <xf numFmtId="169" fontId="45" fillId="0" borderId="4" xfId="1" applyNumberFormat="1" applyFont="1" applyBorder="1"/>
    <xf numFmtId="169" fontId="45" fillId="0" borderId="5" xfId="1" applyNumberFormat="1" applyFont="1" applyBorder="1"/>
    <xf numFmtId="169" fontId="45" fillId="0" borderId="13" xfId="1" applyNumberFormat="1" applyFont="1" applyBorder="1"/>
    <xf numFmtId="169" fontId="45" fillId="0" borderId="14" xfId="1" applyNumberFormat="1" applyFont="1" applyBorder="1"/>
    <xf numFmtId="0" fontId="0" fillId="0" borderId="2" xfId="0" applyBorder="1"/>
    <xf numFmtId="0" fontId="0" fillId="0" borderId="9" xfId="0" applyBorder="1"/>
    <xf numFmtId="167" fontId="45" fillId="0" borderId="4" xfId="2" applyNumberFormat="1" applyFont="1" applyBorder="1"/>
    <xf numFmtId="167" fontId="45" fillId="0" borderId="13" xfId="2" applyNumberFormat="1" applyFont="1" applyBorder="1"/>
    <xf numFmtId="17" fontId="20" fillId="0" borderId="13" xfId="0" applyNumberFormat="1" applyFont="1" applyFill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169" fontId="20" fillId="0" borderId="0" xfId="1" applyNumberFormat="1" applyFont="1" applyFill="1" applyBorder="1" applyAlignment="1">
      <alignment horizontal="center" vertical="center" wrapText="1"/>
    </xf>
    <xf numFmtId="169" fontId="20" fillId="0" borderId="3" xfId="1" applyNumberFormat="1" applyFont="1" applyFill="1" applyBorder="1" applyAlignment="1">
      <alignment horizontal="center" vertical="center" wrapText="1"/>
    </xf>
    <xf numFmtId="167" fontId="0" fillId="0" borderId="5" xfId="2" applyNumberFormat="1" applyFont="1" applyBorder="1"/>
    <xf numFmtId="167" fontId="0" fillId="0" borderId="6" xfId="2" applyNumberFormat="1" applyFont="1" applyBorder="1"/>
    <xf numFmtId="167" fontId="0" fillId="0" borderId="14" xfId="2" applyNumberFormat="1" applyFont="1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6" xfId="0" applyBorder="1"/>
    <xf numFmtId="0" fontId="0" fillId="0" borderId="13" xfId="0" applyBorder="1"/>
    <xf numFmtId="0" fontId="0" fillId="0" borderId="7" xfId="0" applyBorder="1"/>
    <xf numFmtId="0" fontId="0" fillId="0" borderId="14" xfId="0" applyBorder="1"/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7" fontId="20" fillId="0" borderId="17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17" fontId="20" fillId="0" borderId="1" xfId="0" applyNumberFormat="1" applyFont="1" applyFill="1" applyBorder="1" applyAlignment="1">
      <alignment horizontal="center"/>
    </xf>
    <xf numFmtId="17" fontId="0" fillId="0" borderId="19" xfId="0" applyNumberFormat="1" applyFill="1" applyBorder="1" applyAlignment="1">
      <alignment horizontal="center"/>
    </xf>
    <xf numFmtId="0" fontId="0" fillId="0" borderId="17" xfId="0" applyBorder="1"/>
    <xf numFmtId="169" fontId="0" fillId="0" borderId="3" xfId="1" applyNumberFormat="1" applyFont="1" applyBorder="1"/>
    <xf numFmtId="169" fontId="0" fillId="0" borderId="12" xfId="1" applyNumberFormat="1" applyFont="1" applyBorder="1"/>
    <xf numFmtId="167" fontId="0" fillId="0" borderId="18" xfId="2" applyNumberFormat="1" applyFont="1" applyBorder="1"/>
    <xf numFmtId="169" fontId="0" fillId="0" borderId="10" xfId="0" applyNumberFormat="1" applyBorder="1"/>
    <xf numFmtId="169" fontId="0" fillId="0" borderId="15" xfId="0" applyNumberFormat="1" applyBorder="1"/>
    <xf numFmtId="167" fontId="0" fillId="0" borderId="16" xfId="2" applyNumberFormat="1" applyFont="1" applyBorder="1"/>
    <xf numFmtId="169" fontId="48" fillId="0" borderId="8" xfId="1" applyNumberFormat="1" applyFont="1" applyFill="1" applyBorder="1"/>
    <xf numFmtId="169" fontId="48" fillId="0" borderId="13" xfId="1" applyNumberFormat="1" applyFont="1" applyFill="1" applyBorder="1"/>
    <xf numFmtId="169" fontId="48" fillId="0" borderId="0" xfId="1" applyNumberFormat="1" applyFont="1" applyFill="1" applyBorder="1"/>
    <xf numFmtId="169" fontId="48" fillId="0" borderId="7" xfId="1" applyNumberFormat="1" applyFont="1" applyFill="1" applyBorder="1"/>
    <xf numFmtId="169" fontId="20" fillId="0" borderId="12" xfId="1" applyNumberFormat="1" applyFont="1" applyFill="1" applyBorder="1" applyAlignment="1">
      <alignment horizontal="center" vertical="center" wrapText="1"/>
    </xf>
    <xf numFmtId="169" fontId="0" fillId="0" borderId="11" xfId="0" applyNumberFormat="1" applyBorder="1"/>
    <xf numFmtId="169" fontId="0" fillId="0" borderId="12" xfId="0" applyNumberFormat="1" applyBorder="1"/>
    <xf numFmtId="9" fontId="0" fillId="0" borderId="18" xfId="2" applyFont="1" applyBorder="1"/>
    <xf numFmtId="0" fontId="49" fillId="0" borderId="0" xfId="0" applyFont="1"/>
    <xf numFmtId="169" fontId="45" fillId="0" borderId="8" xfId="1" applyNumberFormat="1" applyFont="1" applyBorder="1"/>
    <xf numFmtId="169" fontId="45" fillId="0" borderId="11" xfId="1" applyNumberFormat="1" applyFont="1" applyBorder="1"/>
    <xf numFmtId="169" fontId="50" fillId="0" borderId="3" xfId="1" applyNumberFormat="1" applyFont="1" applyBorder="1"/>
    <xf numFmtId="169" fontId="50" fillId="0" borderId="0" xfId="1" applyNumberFormat="1" applyFont="1" applyBorder="1"/>
    <xf numFmtId="169" fontId="50" fillId="0" borderId="12" xfId="1" applyNumberFormat="1" applyFont="1" applyBorder="1"/>
    <xf numFmtId="169" fontId="48" fillId="0" borderId="4" xfId="1" applyNumberFormat="1" applyFont="1" applyFill="1" applyBorder="1" applyAlignment="1">
      <alignment horizontal="center" vertical="center" wrapText="1"/>
    </xf>
    <xf numFmtId="169" fontId="48" fillId="0" borderId="8" xfId="1" applyNumberFormat="1" applyFont="1" applyFill="1" applyBorder="1" applyAlignment="1">
      <alignment horizontal="center" vertical="center" wrapText="1"/>
    </xf>
    <xf numFmtId="169" fontId="48" fillId="0" borderId="11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39" fillId="0" borderId="8" xfId="0" applyNumberFormat="1" applyFont="1" applyFill="1" applyBorder="1"/>
    <xf numFmtId="165" fontId="51" fillId="0" borderId="0" xfId="0" applyNumberFormat="1" applyFont="1" applyBorder="1"/>
    <xf numFmtId="0" fontId="51" fillId="0" borderId="0" xfId="0" applyFont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 wrapText="1"/>
    </xf>
    <xf numFmtId="177" fontId="22" fillId="0" borderId="0" xfId="1" applyNumberFormat="1" applyFont="1" applyAlignment="1">
      <alignment horizontal="center"/>
    </xf>
    <xf numFmtId="177" fontId="22" fillId="0" borderId="0" xfId="1" applyNumberFormat="1" applyFont="1" applyFill="1" applyAlignment="1">
      <alignment horizontal="center"/>
    </xf>
    <xf numFmtId="177" fontId="22" fillId="0" borderId="0" xfId="0" applyNumberFormat="1" applyFont="1" applyBorder="1"/>
    <xf numFmtId="169" fontId="51" fillId="0" borderId="0" xfId="0" applyNumberFormat="1" applyFont="1" applyAlignment="1">
      <alignment horizontal="center" vertical="center" wrapText="1"/>
    </xf>
    <xf numFmtId="2" fontId="20" fillId="0" borderId="0" xfId="2" applyNumberFormat="1" applyFont="1" applyFill="1" applyBorder="1" applyAlignment="1">
      <alignment horizontal="center" vertical="center" wrapText="1"/>
    </xf>
    <xf numFmtId="49" fontId="38" fillId="0" borderId="8" xfId="0" applyNumberFormat="1" applyFont="1" applyFill="1" applyBorder="1" applyAlignment="1">
      <alignment horizontal="center"/>
    </xf>
    <xf numFmtId="0" fontId="0" fillId="7" borderId="0" xfId="0" applyFill="1" applyBorder="1"/>
    <xf numFmtId="0" fontId="20" fillId="7" borderId="0" xfId="0" applyFont="1" applyFill="1" applyBorder="1"/>
    <xf numFmtId="0" fontId="22" fillId="7" borderId="0" xfId="0" applyFont="1" applyFill="1"/>
    <xf numFmtId="0" fontId="46" fillId="0" borderId="0" xfId="3"/>
    <xf numFmtId="177" fontId="23" fillId="0" borderId="0" xfId="0" applyNumberFormat="1" applyFont="1" applyAlignment="1">
      <alignment horizontal="center" vertical="center" wrapText="1"/>
    </xf>
    <xf numFmtId="2" fontId="20" fillId="0" borderId="0" xfId="0" applyNumberFormat="1" applyFont="1" applyFill="1" applyAlignment="1" applyProtection="1">
      <protection locked="0"/>
    </xf>
    <xf numFmtId="177" fontId="23" fillId="0" borderId="0" xfId="1" applyNumberFormat="1" applyFont="1"/>
    <xf numFmtId="177" fontId="23" fillId="0" borderId="0" xfId="1" applyNumberFormat="1" applyFont="1" applyFill="1" applyAlignment="1" applyProtection="1">
      <protection locked="0"/>
    </xf>
    <xf numFmtId="177" fontId="23" fillId="0" borderId="0" xfId="1" applyNumberFormat="1" applyFont="1" applyFill="1"/>
    <xf numFmtId="177" fontId="23" fillId="0" borderId="0" xfId="2" applyNumberFormat="1" applyFont="1" applyFill="1" applyBorder="1" applyAlignment="1">
      <alignment horizontal="center" vertical="center" wrapText="1"/>
    </xf>
    <xf numFmtId="177" fontId="23" fillId="0" borderId="0" xfId="0" applyNumberFormat="1" applyFont="1" applyBorder="1"/>
    <xf numFmtId="177" fontId="20" fillId="0" borderId="0" xfId="1" applyNumberFormat="1" applyFont="1" applyFill="1" applyAlignment="1"/>
    <xf numFmtId="177" fontId="46" fillId="0" borderId="0" xfId="1" applyNumberFormat="1" applyFont="1"/>
    <xf numFmtId="177" fontId="0" fillId="0" borderId="0" xfId="1" applyNumberFormat="1" applyFont="1"/>
    <xf numFmtId="165" fontId="22" fillId="0" borderId="0" xfId="1" applyNumberFormat="1" applyFont="1" applyAlignment="1">
      <alignment horizontal="center"/>
    </xf>
    <xf numFmtId="165" fontId="22" fillId="0" borderId="0" xfId="1" applyNumberFormat="1" applyFont="1" applyFill="1" applyAlignment="1">
      <alignment horizontal="center"/>
    </xf>
    <xf numFmtId="165" fontId="22" fillId="0" borderId="0" xfId="0" applyNumberFormat="1" applyFont="1" applyBorder="1"/>
    <xf numFmtId="169" fontId="26" fillId="0" borderId="0" xfId="1" applyNumberFormat="1" applyFont="1" applyFill="1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center" wrapText="1"/>
    </xf>
    <xf numFmtId="177" fontId="52" fillId="0" borderId="0" xfId="1" applyNumberFormat="1" applyFont="1" applyBorder="1"/>
    <xf numFmtId="0" fontId="20" fillId="0" borderId="0" xfId="0" applyNumberFormat="1" applyFont="1" applyFill="1" applyBorder="1" applyAlignment="1">
      <alignment horizontal="center"/>
    </xf>
    <xf numFmtId="173" fontId="0" fillId="0" borderId="0" xfId="0" applyNumberFormat="1" applyProtection="1">
      <protection locked="0"/>
    </xf>
    <xf numFmtId="173" fontId="27" fillId="0" borderId="0" xfId="0" applyNumberFormat="1" applyFont="1" applyProtection="1">
      <protection locked="0"/>
    </xf>
    <xf numFmtId="173" fontId="33" fillId="0" borderId="0" xfId="2" applyNumberFormat="1" applyFont="1" applyBorder="1"/>
    <xf numFmtId="0" fontId="20" fillId="7" borderId="0" xfId="0" applyFont="1" applyFill="1" applyBorder="1" applyAlignment="1">
      <alignment horizontal="left"/>
    </xf>
    <xf numFmtId="3" fontId="20" fillId="7" borderId="0" xfId="0" applyNumberFormat="1" applyFont="1" applyFill="1" applyBorder="1" applyAlignment="1">
      <alignment horizontal="left"/>
    </xf>
    <xf numFmtId="174" fontId="20" fillId="7" borderId="0" xfId="0" applyNumberFormat="1" applyFont="1" applyFill="1" applyBorder="1" applyAlignment="1">
      <alignment horizontal="left"/>
    </xf>
    <xf numFmtId="169" fontId="22" fillId="7" borderId="0" xfId="1" applyNumberFormat="1" applyFont="1" applyFill="1" applyBorder="1" applyAlignment="1">
      <alignment horizontal="left"/>
    </xf>
    <xf numFmtId="169" fontId="20" fillId="7" borderId="0" xfId="1" applyNumberFormat="1" applyFont="1" applyFill="1" applyBorder="1" applyAlignment="1">
      <alignment horizontal="left"/>
    </xf>
    <xf numFmtId="181" fontId="20" fillId="7" borderId="0" xfId="1" applyNumberFormat="1" applyFont="1" applyFill="1" applyBorder="1" applyAlignment="1">
      <alignment horizontal="left"/>
    </xf>
    <xf numFmtId="178" fontId="22" fillId="7" borderId="0" xfId="1" applyNumberFormat="1" applyFont="1" applyFill="1" applyBorder="1" applyAlignment="1">
      <alignment horizontal="left"/>
    </xf>
    <xf numFmtId="0" fontId="47" fillId="7" borderId="0" xfId="0" applyFont="1" applyFill="1" applyBorder="1" applyAlignment="1">
      <alignment horizontal="left"/>
    </xf>
    <xf numFmtId="178" fontId="51" fillId="7" borderId="0" xfId="1" applyNumberFormat="1" applyFont="1" applyFill="1" applyBorder="1" applyAlignment="1">
      <alignment horizontal="left"/>
    </xf>
    <xf numFmtId="174" fontId="23" fillId="0" borderId="6" xfId="0" applyNumberFormat="1" applyFont="1" applyBorder="1" applyAlignment="1">
      <alignment horizontal="center"/>
    </xf>
    <xf numFmtId="174" fontId="24" fillId="0" borderId="6" xfId="0" applyNumberFormat="1" applyFont="1" applyBorder="1" applyAlignment="1">
      <alignment horizontal="center"/>
    </xf>
    <xf numFmtId="174" fontId="23" fillId="0" borderId="14" xfId="0" applyNumberFormat="1" applyFont="1" applyBorder="1" applyAlignment="1">
      <alignment horizontal="center"/>
    </xf>
    <xf numFmtId="174" fontId="23" fillId="0" borderId="5" xfId="0" applyNumberFormat="1" applyFont="1" applyBorder="1" applyAlignment="1">
      <alignment horizontal="center"/>
    </xf>
    <xf numFmtId="174" fontId="23" fillId="0" borderId="14" xfId="0" applyNumberFormat="1" applyFont="1" applyFill="1" applyBorder="1" applyAlignment="1">
      <alignment horizontal="center"/>
    </xf>
    <xf numFmtId="174" fontId="23" fillId="0" borderId="5" xfId="0" applyNumberFormat="1" applyFont="1" applyFill="1" applyBorder="1" applyAlignment="1">
      <alignment horizontal="center"/>
    </xf>
    <xf numFmtId="174" fontId="24" fillId="0" borderId="6" xfId="0" applyNumberFormat="1" applyFont="1" applyFill="1" applyBorder="1" applyAlignment="1">
      <alignment horizontal="center"/>
    </xf>
    <xf numFmtId="174" fontId="27" fillId="0" borderId="5" xfId="0" applyNumberFormat="1" applyFont="1" applyFill="1" applyBorder="1" applyAlignment="1">
      <alignment horizontal="center"/>
    </xf>
    <xf numFmtId="174" fontId="27" fillId="0" borderId="6" xfId="0" applyNumberFormat="1" applyFont="1" applyFill="1" applyBorder="1" applyAlignment="1">
      <alignment horizontal="center"/>
    </xf>
    <xf numFmtId="174" fontId="27" fillId="0" borderId="14" xfId="0" applyNumberFormat="1" applyFont="1" applyFill="1" applyBorder="1" applyAlignment="1">
      <alignment horizontal="center"/>
    </xf>
    <xf numFmtId="181" fontId="22" fillId="7" borderId="0" xfId="1" applyNumberFormat="1" applyFont="1" applyFill="1" applyBorder="1" applyAlignment="1">
      <alignment horizontal="left"/>
    </xf>
    <xf numFmtId="179" fontId="22" fillId="7" borderId="0" xfId="1" applyNumberFormat="1" applyFont="1" applyFill="1" applyBorder="1" applyAlignment="1">
      <alignment horizontal="left"/>
    </xf>
    <xf numFmtId="178" fontId="20" fillId="7" borderId="0" xfId="1" applyNumberFormat="1" applyFont="1" applyFill="1" applyBorder="1" applyAlignment="1">
      <alignment horizontal="left"/>
    </xf>
    <xf numFmtId="9" fontId="22" fillId="7" borderId="0" xfId="2" applyFont="1" applyFill="1" applyBorder="1" applyAlignment="1">
      <alignment horizontal="left"/>
    </xf>
    <xf numFmtId="179" fontId="20" fillId="7" borderId="0" xfId="1" applyNumberFormat="1" applyFont="1" applyFill="1" applyBorder="1" applyAlignment="1">
      <alignment horizontal="left"/>
    </xf>
    <xf numFmtId="4" fontId="20" fillId="7" borderId="0" xfId="0" applyNumberFormat="1" applyFont="1" applyFill="1" applyBorder="1" applyAlignment="1">
      <alignment horizontal="left"/>
    </xf>
    <xf numFmtId="49" fontId="20" fillId="0" borderId="8" xfId="0" applyNumberFormat="1" applyFont="1" applyFill="1" applyBorder="1" applyAlignment="1">
      <alignment horizontal="center"/>
    </xf>
    <xf numFmtId="0" fontId="29" fillId="8" borderId="0" xfId="0" applyFont="1" applyFill="1" applyAlignment="1">
      <alignment horizontal="center" wrapText="1"/>
    </xf>
    <xf numFmtId="0" fontId="20" fillId="8" borderId="0" xfId="0" applyFont="1" applyFill="1" applyAlignment="1">
      <alignment horizontal="center" vertical="top" wrapText="1"/>
    </xf>
    <xf numFmtId="0" fontId="22" fillId="8" borderId="0" xfId="0" applyFont="1" applyFill="1" applyAlignment="1">
      <alignment horizontal="center" vertical="top" wrapText="1"/>
    </xf>
    <xf numFmtId="0" fontId="22" fillId="0" borderId="0" xfId="0" applyFont="1"/>
    <xf numFmtId="169" fontId="20" fillId="0" borderId="0" xfId="0" applyNumberFormat="1" applyFont="1" applyFill="1" applyBorder="1" applyAlignment="1">
      <alignment horizontal="center"/>
    </xf>
    <xf numFmtId="10" fontId="20" fillId="0" borderId="0" xfId="0" applyNumberFormat="1" applyFont="1" applyFill="1" applyBorder="1"/>
    <xf numFmtId="0" fontId="0" fillId="0" borderId="6" xfId="0" applyFill="1" applyBorder="1"/>
    <xf numFmtId="17" fontId="30" fillId="3" borderId="4" xfId="0" applyNumberFormat="1" applyFont="1" applyFill="1" applyBorder="1" applyAlignment="1">
      <alignment horizontal="center" vertical="center"/>
    </xf>
    <xf numFmtId="17" fontId="30" fillId="3" borderId="4" xfId="0" applyNumberFormat="1" applyFont="1" applyFill="1" applyBorder="1" applyAlignment="1">
      <alignment horizontal="center" vertical="center" wrapText="1"/>
    </xf>
    <xf numFmtId="17" fontId="30" fillId="3" borderId="2" xfId="0" applyNumberFormat="1" applyFont="1" applyFill="1" applyBorder="1" applyAlignment="1">
      <alignment horizontal="center" vertical="center" wrapText="1"/>
    </xf>
    <xf numFmtId="167" fontId="0" fillId="0" borderId="6" xfId="2" applyNumberFormat="1" applyFont="1" applyFill="1" applyBorder="1"/>
    <xf numFmtId="167" fontId="39" fillId="0" borderId="6" xfId="2" applyNumberFormat="1" applyFont="1" applyFill="1" applyBorder="1"/>
    <xf numFmtId="3" fontId="22" fillId="0" borderId="0" xfId="0" applyNumberFormat="1" applyFont="1" applyFill="1" applyBorder="1" applyAlignment="1">
      <alignment horizontal="center"/>
    </xf>
    <xf numFmtId="0" fontId="20" fillId="9" borderId="0" xfId="0" applyFont="1" applyFill="1" applyBorder="1" applyAlignment="1">
      <alignment horizontal="left"/>
    </xf>
    <xf numFmtId="3" fontId="20" fillId="9" borderId="0" xfId="0" applyNumberFormat="1" applyFont="1" applyFill="1" applyBorder="1" applyAlignment="1">
      <alignment horizontal="left"/>
    </xf>
    <xf numFmtId="10" fontId="22" fillId="9" borderId="0" xfId="2" applyNumberFormat="1" applyFont="1" applyFill="1" applyBorder="1" applyAlignment="1">
      <alignment horizontal="left"/>
    </xf>
    <xf numFmtId="0" fontId="0" fillId="6" borderId="0" xfId="0" applyFill="1" applyBorder="1"/>
    <xf numFmtId="0" fontId="20" fillId="0" borderId="6" xfId="0" applyFont="1" applyBorder="1"/>
    <xf numFmtId="169" fontId="22" fillId="0" borderId="0" xfId="0" applyNumberFormat="1" applyFont="1" applyFill="1" applyBorder="1" applyAlignment="1">
      <alignment horizontal="center" vertical="center"/>
    </xf>
    <xf numFmtId="0" fontId="23" fillId="0" borderId="7" xfId="0" applyFont="1" applyBorder="1"/>
    <xf numFmtId="3" fontId="0" fillId="0" borderId="0" xfId="0" applyNumberFormat="1"/>
    <xf numFmtId="0" fontId="23" fillId="10" borderId="0" xfId="0" applyFont="1" applyFill="1" applyBorder="1" applyAlignment="1" applyProtection="1">
      <alignment horizontal="center"/>
      <protection locked="0"/>
    </xf>
    <xf numFmtId="4" fontId="22" fillId="0" borderId="0" xfId="1" applyNumberFormat="1" applyFont="1" applyFill="1" applyBorder="1" applyAlignment="1">
      <alignment horizontal="center" vertical="center" wrapText="1"/>
    </xf>
    <xf numFmtId="4" fontId="23" fillId="0" borderId="7" xfId="1" applyNumberFormat="1" applyFont="1" applyFill="1" applyBorder="1" applyAlignment="1">
      <alignment horizontal="center" vertical="center" wrapText="1"/>
    </xf>
    <xf numFmtId="4" fontId="23" fillId="0" borderId="0" xfId="1" applyNumberFormat="1" applyFont="1" applyFill="1" applyBorder="1" applyAlignment="1">
      <alignment horizontal="center" vertical="center" wrapText="1"/>
    </xf>
    <xf numFmtId="4" fontId="22" fillId="0" borderId="3" xfId="1" applyNumberFormat="1" applyFont="1" applyFill="1" applyBorder="1" applyAlignment="1">
      <alignment horizontal="center" vertical="center" wrapText="1"/>
    </xf>
    <xf numFmtId="4" fontId="23" fillId="0" borderId="3" xfId="1" applyNumberFormat="1" applyFont="1" applyFill="1" applyBorder="1" applyAlignment="1">
      <alignment horizontal="center" vertical="center" wrapText="1"/>
    </xf>
    <xf numFmtId="4" fontId="23" fillId="0" borderId="7" xfId="0" applyNumberFormat="1" applyFont="1" applyBorder="1" applyAlignment="1" applyProtection="1">
      <alignment horizontal="center"/>
      <protection locked="0"/>
    </xf>
    <xf numFmtId="4" fontId="23" fillId="0" borderId="3" xfId="0" applyNumberFormat="1" applyFont="1" applyBorder="1" applyAlignment="1" applyProtection="1">
      <alignment horizontal="center"/>
      <protection locked="0"/>
    </xf>
    <xf numFmtId="4" fontId="23" fillId="0" borderId="0" xfId="0" applyNumberFormat="1" applyFont="1" applyBorder="1" applyAlignment="1" applyProtection="1">
      <alignment horizontal="center"/>
      <protection locked="0"/>
    </xf>
    <xf numFmtId="4" fontId="23" fillId="0" borderId="7" xfId="0" applyNumberFormat="1" applyFont="1" applyFill="1" applyBorder="1" applyAlignment="1" applyProtection="1">
      <alignment horizontal="center"/>
      <protection locked="0"/>
    </xf>
    <xf numFmtId="4" fontId="23" fillId="0" borderId="3" xfId="0" applyNumberFormat="1" applyFont="1" applyFill="1" applyBorder="1" applyAlignment="1" applyProtection="1">
      <alignment horizontal="center"/>
      <protection locked="0"/>
    </xf>
    <xf numFmtId="4" fontId="23" fillId="0" borderId="0" xfId="0" applyNumberFormat="1" applyFont="1" applyFill="1" applyBorder="1" applyAlignment="1" applyProtection="1">
      <alignment horizontal="center"/>
      <protection locked="0"/>
    </xf>
    <xf numFmtId="4" fontId="27" fillId="0" borderId="7" xfId="0" applyNumberFormat="1" applyFont="1" applyFill="1" applyBorder="1" applyAlignment="1" applyProtection="1">
      <alignment horizontal="center"/>
      <protection locked="0"/>
    </xf>
    <xf numFmtId="4" fontId="27" fillId="0" borderId="3" xfId="0" applyNumberFormat="1" applyFont="1" applyFill="1" applyBorder="1" applyAlignment="1" applyProtection="1">
      <alignment horizontal="center"/>
      <protection locked="0"/>
    </xf>
    <xf numFmtId="4" fontId="27" fillId="0" borderId="0" xfId="0" applyNumberFormat="1" applyFont="1" applyFill="1" applyBorder="1" applyAlignment="1" applyProtection="1">
      <alignment horizontal="center"/>
      <protection locked="0"/>
    </xf>
    <xf numFmtId="173" fontId="26" fillId="0" borderId="14" xfId="0" applyNumberFormat="1" applyFont="1" applyBorder="1" applyAlignment="1" applyProtection="1">
      <alignment horizontal="center"/>
      <protection locked="0"/>
    </xf>
    <xf numFmtId="173" fontId="34" fillId="5" borderId="6" xfId="0" applyNumberFormat="1" applyFont="1" applyFill="1" applyBorder="1" applyAlignment="1">
      <alignment horizontal="center"/>
    </xf>
    <xf numFmtId="173" fontId="26" fillId="0" borderId="6" xfId="0" applyNumberFormat="1" applyFont="1" applyBorder="1" applyAlignment="1" applyProtection="1">
      <alignment horizontal="center"/>
      <protection locked="0"/>
    </xf>
    <xf numFmtId="173" fontId="26" fillId="0" borderId="5" xfId="0" applyNumberFormat="1" applyFont="1" applyBorder="1" applyAlignment="1" applyProtection="1">
      <alignment horizontal="center"/>
      <protection locked="0"/>
    </xf>
    <xf numFmtId="173" fontId="26" fillId="0" borderId="6" xfId="0" applyNumberFormat="1" applyFont="1" applyBorder="1" applyAlignment="1">
      <alignment horizontal="center"/>
    </xf>
    <xf numFmtId="179" fontId="51" fillId="0" borderId="0" xfId="0" applyNumberFormat="1" applyFont="1" applyBorder="1"/>
    <xf numFmtId="10" fontId="0" fillId="0" borderId="0" xfId="2" applyNumberFormat="1" applyFont="1"/>
    <xf numFmtId="0" fontId="23" fillId="3" borderId="16" xfId="0" applyFont="1" applyFill="1" applyBorder="1"/>
    <xf numFmtId="2" fontId="0" fillId="0" borderId="0" xfId="0" applyNumberFormat="1"/>
    <xf numFmtId="165" fontId="33" fillId="10" borderId="0" xfId="1" applyFont="1" applyFill="1" applyBorder="1"/>
    <xf numFmtId="0" fontId="47" fillId="0" borderId="0" xfId="0" applyFont="1" applyFill="1" applyBorder="1" applyAlignment="1" applyProtection="1">
      <alignment horizontal="center"/>
      <protection locked="0"/>
    </xf>
    <xf numFmtId="2" fontId="47" fillId="0" borderId="0" xfId="0" applyNumberFormat="1" applyFont="1"/>
    <xf numFmtId="0" fontId="20" fillId="0" borderId="7" xfId="0" applyFont="1" applyFill="1" applyBorder="1"/>
    <xf numFmtId="0" fontId="0" fillId="0" borderId="0" xfId="0"/>
    <xf numFmtId="0" fontId="42" fillId="0" borderId="0" xfId="0" applyFont="1"/>
    <xf numFmtId="3" fontId="42" fillId="0" borderId="0" xfId="0" applyNumberFormat="1" applyFont="1"/>
    <xf numFmtId="0" fontId="23" fillId="0" borderId="8" xfId="0" applyNumberFormat="1" applyFont="1" applyFill="1" applyBorder="1" applyAlignment="1" applyProtection="1">
      <alignment horizontal="center"/>
      <protection locked="0"/>
    </xf>
    <xf numFmtId="0" fontId="0" fillId="0" borderId="13" xfId="0" applyNumberFormat="1" applyFill="1" applyBorder="1" applyProtection="1">
      <protection locked="0"/>
    </xf>
    <xf numFmtId="0" fontId="23" fillId="0" borderId="8" xfId="0" applyNumberFormat="1" applyFont="1" applyBorder="1" applyAlignment="1" applyProtection="1">
      <alignment horizontal="center"/>
      <protection locked="0"/>
    </xf>
    <xf numFmtId="0" fontId="20" fillId="0" borderId="0" xfId="4"/>
    <xf numFmtId="177" fontId="22" fillId="0" borderId="0" xfId="1" applyNumberFormat="1" applyFont="1" applyFill="1" applyAlignment="1">
      <alignment horizontal="center"/>
    </xf>
    <xf numFmtId="169" fontId="26" fillId="0" borderId="0" xfId="1" applyNumberFormat="1" applyFont="1" applyFill="1" applyBorder="1" applyAlignment="1">
      <alignment horizontal="center" vertical="center" wrapText="1"/>
    </xf>
    <xf numFmtId="1" fontId="23" fillId="0" borderId="0" xfId="0" applyNumberFormat="1" applyFont="1" applyAlignment="1">
      <alignment horizontal="center" vertical="center" wrapText="1"/>
    </xf>
    <xf numFmtId="17" fontId="36" fillId="0" borderId="0" xfId="0" applyNumberFormat="1" applyFont="1" applyBorder="1" applyAlignment="1">
      <alignment horizontal="center" vertical="center" wrapText="1"/>
    </xf>
    <xf numFmtId="17" fontId="42" fillId="0" borderId="0" xfId="0" applyNumberFormat="1" applyFont="1" applyFill="1" applyBorder="1" applyAlignment="1">
      <alignment horizontal="center"/>
    </xf>
    <xf numFmtId="17" fontId="42" fillId="0" borderId="7" xfId="0" applyNumberFormat="1" applyFont="1" applyFill="1" applyBorder="1" applyAlignment="1">
      <alignment horizontal="center"/>
    </xf>
    <xf numFmtId="17" fontId="42" fillId="0" borderId="3" xfId="0" applyNumberFormat="1" applyFont="1" applyFill="1" applyBorder="1" applyAlignment="1">
      <alignment horizontal="center"/>
    </xf>
    <xf numFmtId="0" fontId="56" fillId="0" borderId="0" xfId="0" applyFont="1" applyBorder="1"/>
    <xf numFmtId="2" fontId="56" fillId="0" borderId="0" xfId="0" applyNumberFormat="1" applyFont="1" applyBorder="1" applyAlignment="1">
      <alignment horizontal="center" vertical="center" wrapText="1"/>
    </xf>
    <xf numFmtId="168" fontId="28" fillId="0" borderId="20" xfId="0" applyNumberFormat="1" applyFont="1" applyFill="1" applyBorder="1" applyAlignment="1">
      <alignment horizontal="center" vertical="center" wrapText="1"/>
    </xf>
    <xf numFmtId="3" fontId="26" fillId="0" borderId="21" xfId="0" applyNumberFormat="1" applyFont="1" applyBorder="1" applyAlignment="1" applyProtection="1">
      <alignment horizontal="center"/>
      <protection locked="0"/>
    </xf>
    <xf numFmtId="168" fontId="28" fillId="0" borderId="22" xfId="0" applyNumberFormat="1" applyFont="1" applyFill="1" applyBorder="1" applyAlignment="1">
      <alignment horizontal="center" vertical="center" wrapText="1"/>
    </xf>
    <xf numFmtId="3" fontId="26" fillId="0" borderId="23" xfId="0" applyNumberFormat="1" applyFont="1" applyBorder="1" applyAlignment="1" applyProtection="1">
      <alignment horizontal="center"/>
      <protection locked="0"/>
    </xf>
    <xf numFmtId="10" fontId="26" fillId="0" borderId="24" xfId="2" applyNumberFormat="1" applyFont="1" applyBorder="1" applyAlignment="1" applyProtection="1">
      <alignment horizontal="center"/>
      <protection locked="0"/>
    </xf>
    <xf numFmtId="3" fontId="26" fillId="0" borderId="25" xfId="0" applyNumberFormat="1" applyFont="1" applyBorder="1" applyAlignment="1" applyProtection="1">
      <alignment horizontal="center"/>
      <protection locked="0"/>
    </xf>
    <xf numFmtId="17" fontId="42" fillId="0" borderId="20" xfId="0" applyNumberFormat="1" applyFont="1" applyFill="1" applyBorder="1" applyAlignment="1">
      <alignment horizontal="center"/>
    </xf>
    <xf numFmtId="3" fontId="23" fillId="0" borderId="21" xfId="0" applyNumberFormat="1" applyFont="1" applyBorder="1" applyAlignment="1">
      <alignment horizontal="center"/>
    </xf>
    <xf numFmtId="17" fontId="42" fillId="0" borderId="22" xfId="0" applyNumberFormat="1" applyFont="1" applyFill="1" applyBorder="1" applyAlignment="1">
      <alignment horizontal="center"/>
    </xf>
    <xf numFmtId="3" fontId="24" fillId="0" borderId="23" xfId="0" applyNumberFormat="1" applyFont="1" applyBorder="1" applyAlignment="1">
      <alignment horizontal="center"/>
    </xf>
    <xf numFmtId="17" fontId="42" fillId="0" borderId="24" xfId="0" applyNumberFormat="1" applyFont="1" applyFill="1" applyBorder="1" applyAlignment="1">
      <alignment horizontal="center"/>
    </xf>
    <xf numFmtId="3" fontId="23" fillId="0" borderId="25" xfId="0" applyNumberFormat="1" applyFont="1" applyBorder="1" applyAlignment="1">
      <alignment horizontal="center"/>
    </xf>
    <xf numFmtId="17" fontId="22" fillId="11" borderId="8" xfId="0" applyNumberFormat="1" applyFont="1" applyFill="1" applyBorder="1" applyAlignment="1">
      <alignment horizontal="center" vertical="center" wrapText="1"/>
    </xf>
    <xf numFmtId="17" fontId="51" fillId="11" borderId="8" xfId="0" applyNumberFormat="1" applyFont="1" applyFill="1" applyBorder="1" applyAlignment="1">
      <alignment horizontal="center" vertical="center" wrapText="1"/>
    </xf>
    <xf numFmtId="169" fontId="23" fillId="0" borderId="0" xfId="0" applyNumberFormat="1" applyFont="1" applyBorder="1" applyAlignment="1">
      <alignment horizontal="center" vertical="center" wrapText="1"/>
    </xf>
    <xf numFmtId="168" fontId="22" fillId="11" borderId="17" xfId="0" applyNumberFormat="1" applyFont="1" applyFill="1" applyBorder="1" applyAlignment="1">
      <alignment horizontal="center" vertical="center" wrapText="1"/>
    </xf>
    <xf numFmtId="168" fontId="22" fillId="0" borderId="17" xfId="0" applyNumberFormat="1" applyFont="1" applyFill="1" applyBorder="1" applyAlignment="1">
      <alignment horizontal="center" vertical="center" wrapText="1"/>
    </xf>
    <xf numFmtId="177" fontId="22" fillId="0" borderId="0" xfId="0" applyNumberFormat="1" applyFont="1" applyFill="1" applyBorder="1"/>
    <xf numFmtId="177" fontId="22" fillId="0" borderId="0" xfId="4" applyNumberFormat="1" applyFont="1" applyFill="1" applyBorder="1"/>
    <xf numFmtId="10" fontId="34" fillId="0" borderId="0" xfId="2" applyNumberFormat="1" applyFont="1" applyFill="1"/>
    <xf numFmtId="0" fontId="34" fillId="0" borderId="0" xfId="0" applyFont="1" applyFill="1"/>
    <xf numFmtId="3" fontId="34" fillId="0" borderId="0" xfId="0" applyNumberFormat="1" applyFont="1" applyFill="1" applyAlignment="1">
      <alignment horizontal="center"/>
    </xf>
    <xf numFmtId="10" fontId="34" fillId="0" borderId="0" xfId="2" applyNumberFormat="1" applyFont="1" applyFill="1" applyAlignment="1">
      <alignment horizontal="center"/>
    </xf>
    <xf numFmtId="0" fontId="57" fillId="0" borderId="0" xfId="0" applyFont="1" applyBorder="1"/>
    <xf numFmtId="170" fontId="57" fillId="0" borderId="0" xfId="0" applyNumberFormat="1" applyFont="1" applyBorder="1" applyAlignment="1">
      <alignment horizontal="center" vertical="center" wrapText="1"/>
    </xf>
    <xf numFmtId="10" fontId="30" fillId="0" borderId="0" xfId="2" applyNumberFormat="1" applyFont="1" applyFill="1"/>
    <xf numFmtId="168" fontId="23" fillId="0" borderId="17" xfId="0" applyNumberFormat="1" applyFont="1" applyFill="1" applyBorder="1" applyAlignment="1">
      <alignment horizontal="center" vertical="center" wrapText="1"/>
    </xf>
    <xf numFmtId="1" fontId="23" fillId="0" borderId="17" xfId="0" applyNumberFormat="1" applyFont="1" applyFill="1" applyBorder="1" applyAlignment="1">
      <alignment horizontal="center" vertical="center" wrapText="1"/>
    </xf>
    <xf numFmtId="17" fontId="22" fillId="11" borderId="4" xfId="0" applyNumberFormat="1" applyFont="1" applyFill="1" applyBorder="1" applyAlignment="1">
      <alignment horizontal="center" vertical="center" wrapText="1"/>
    </xf>
    <xf numFmtId="177" fontId="22" fillId="0" borderId="3" xfId="1" applyNumberFormat="1" applyFont="1" applyFill="1" applyBorder="1" applyAlignment="1">
      <alignment horizontal="center"/>
    </xf>
    <xf numFmtId="1" fontId="23" fillId="0" borderId="3" xfId="0" applyNumberFormat="1" applyFont="1" applyBorder="1" applyAlignment="1">
      <alignment horizontal="center" vertical="center" wrapText="1"/>
    </xf>
    <xf numFmtId="177" fontId="23" fillId="0" borderId="3" xfId="0" applyNumberFormat="1" applyFont="1" applyBorder="1" applyAlignment="1">
      <alignment horizontal="center" vertical="center" wrapText="1"/>
    </xf>
    <xf numFmtId="169" fontId="23" fillId="0" borderId="3" xfId="0" applyNumberFormat="1" applyFont="1" applyBorder="1" applyAlignment="1">
      <alignment horizontal="center" vertical="center" wrapText="1"/>
    </xf>
    <xf numFmtId="169" fontId="26" fillId="0" borderId="3" xfId="1" applyNumberFormat="1" applyFont="1" applyFill="1" applyBorder="1" applyAlignment="1">
      <alignment horizontal="center" vertical="center" wrapText="1"/>
    </xf>
    <xf numFmtId="0" fontId="23" fillId="0" borderId="3" xfId="0" applyFont="1" applyBorder="1"/>
    <xf numFmtId="0" fontId="22" fillId="0" borderId="3" xfId="0" applyFont="1" applyBorder="1"/>
    <xf numFmtId="0" fontId="0" fillId="0" borderId="3" xfId="0" applyBorder="1" applyAlignment="1">
      <alignment horizontal="center" vertical="center" wrapText="1"/>
    </xf>
    <xf numFmtId="0" fontId="35" fillId="0" borderId="3" xfId="0" applyNumberFormat="1" applyFont="1" applyFill="1" applyBorder="1" applyAlignment="1">
      <alignment horizontal="center"/>
    </xf>
    <xf numFmtId="177" fontId="22" fillId="0" borderId="0" xfId="1" applyNumberFormat="1" applyFont="1" applyFill="1" applyBorder="1" applyAlignment="1">
      <alignment horizontal="center"/>
    </xf>
    <xf numFmtId="1" fontId="23" fillId="0" borderId="0" xfId="0" applyNumberFormat="1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  <xf numFmtId="0" fontId="59" fillId="0" borderId="0" xfId="0" applyFont="1" applyAlignment="1">
      <alignment horizontal="center" readingOrder="1"/>
    </xf>
    <xf numFmtId="0" fontId="60" fillId="0" borderId="0" xfId="0" applyFont="1" applyAlignment="1">
      <alignment horizontal="center" readingOrder="1"/>
    </xf>
    <xf numFmtId="1" fontId="47" fillId="0" borderId="0" xfId="0" applyNumberFormat="1" applyFont="1" applyAlignment="1">
      <alignment horizontal="center" vertical="center" wrapText="1"/>
    </xf>
    <xf numFmtId="169" fontId="61" fillId="0" borderId="0" xfId="1" applyNumberFormat="1" applyFont="1" applyAlignment="1">
      <alignment horizontal="center" vertical="center" wrapText="1"/>
    </xf>
    <xf numFmtId="168" fontId="51" fillId="0" borderId="17" xfId="0" applyNumberFormat="1" applyFont="1" applyFill="1" applyBorder="1" applyAlignment="1">
      <alignment horizontal="center" vertical="center" wrapText="1"/>
    </xf>
    <xf numFmtId="169" fontId="62" fillId="0" borderId="3" xfId="0" applyNumberFormat="1" applyFont="1" applyBorder="1" applyAlignment="1">
      <alignment horizontal="center" vertical="center" wrapText="1"/>
    </xf>
    <xf numFmtId="169" fontId="62" fillId="0" borderId="0" xfId="0" applyNumberFormat="1" applyFont="1" applyBorder="1" applyAlignment="1">
      <alignment horizontal="center" vertical="center" wrapText="1"/>
    </xf>
    <xf numFmtId="169" fontId="62" fillId="0" borderId="0" xfId="0" applyNumberFormat="1" applyFont="1" applyAlignment="1">
      <alignment horizontal="center" vertical="center" wrapText="1"/>
    </xf>
    <xf numFmtId="165" fontId="52" fillId="0" borderId="0" xfId="0" applyNumberFormat="1" applyFont="1" applyAlignment="1">
      <alignment horizontal="center" vertical="center" wrapText="1"/>
    </xf>
    <xf numFmtId="17" fontId="22" fillId="11" borderId="13" xfId="0" applyNumberFormat="1" applyFont="1" applyFill="1" applyBorder="1" applyAlignment="1">
      <alignment horizontal="center" vertical="center" wrapText="1"/>
    </xf>
    <xf numFmtId="1" fontId="23" fillId="0" borderId="7" xfId="0" applyNumberFormat="1" applyFont="1" applyBorder="1" applyAlignment="1">
      <alignment horizontal="center" vertical="center" wrapText="1"/>
    </xf>
    <xf numFmtId="177" fontId="23" fillId="0" borderId="7" xfId="0" applyNumberFormat="1" applyFont="1" applyBorder="1" applyAlignment="1">
      <alignment horizontal="center" vertical="center" wrapText="1"/>
    </xf>
    <xf numFmtId="169" fontId="62" fillId="0" borderId="7" xfId="0" applyNumberFormat="1" applyFont="1" applyBorder="1" applyAlignment="1">
      <alignment horizontal="center" vertical="center" wrapText="1"/>
    </xf>
    <xf numFmtId="169" fontId="26" fillId="0" borderId="7" xfId="1" applyNumberFormat="1" applyFont="1" applyFill="1" applyBorder="1" applyAlignment="1">
      <alignment horizontal="center" vertical="center" wrapText="1"/>
    </xf>
    <xf numFmtId="169" fontId="61" fillId="0" borderId="7" xfId="1" applyNumberFormat="1" applyFont="1" applyBorder="1" applyAlignment="1">
      <alignment horizontal="center" vertical="center" wrapText="1"/>
    </xf>
    <xf numFmtId="169" fontId="52" fillId="0" borderId="0" xfId="0" applyNumberFormat="1" applyFont="1" applyAlignment="1">
      <alignment horizontal="right" vertical="center" wrapText="1"/>
    </xf>
    <xf numFmtId="169" fontId="61" fillId="0" borderId="0" xfId="1" applyNumberFormat="1" applyFont="1" applyBorder="1" applyAlignment="1">
      <alignment horizontal="center" vertical="center" wrapText="1"/>
    </xf>
    <xf numFmtId="177" fontId="22" fillId="0" borderId="7" xfId="1" applyNumberFormat="1" applyFont="1" applyFill="1" applyBorder="1" applyAlignment="1">
      <alignment horizontal="center"/>
    </xf>
    <xf numFmtId="17" fontId="36" fillId="0" borderId="7" xfId="0" applyNumberFormat="1" applyFont="1" applyBorder="1" applyAlignment="1">
      <alignment horizontal="center" vertical="center" wrapText="1"/>
    </xf>
    <xf numFmtId="165" fontId="26" fillId="0" borderId="7" xfId="1" applyFont="1" applyFill="1" applyBorder="1" applyAlignment="1">
      <alignment horizontal="center" vertical="center" wrapText="1"/>
    </xf>
    <xf numFmtId="17" fontId="51" fillId="11" borderId="13" xfId="0" applyNumberFormat="1" applyFont="1" applyFill="1" applyBorder="1" applyAlignment="1">
      <alignment horizontal="center" vertical="center" wrapText="1"/>
    </xf>
    <xf numFmtId="0" fontId="22" fillId="0" borderId="7" xfId="0" applyFont="1" applyBorder="1"/>
    <xf numFmtId="1" fontId="47" fillId="0" borderId="7" xfId="0" applyNumberFormat="1" applyFont="1" applyBorder="1" applyAlignment="1">
      <alignment horizontal="center" vertical="center" wrapText="1"/>
    </xf>
    <xf numFmtId="17" fontId="22" fillId="11" borderId="11" xfId="0" applyNumberFormat="1" applyFont="1" applyFill="1" applyBorder="1" applyAlignment="1">
      <alignment horizontal="center" vertical="center" wrapText="1"/>
    </xf>
    <xf numFmtId="177" fontId="22" fillId="0" borderId="12" xfId="4" applyNumberFormat="1" applyFont="1" applyFill="1" applyBorder="1"/>
    <xf numFmtId="1" fontId="23" fillId="0" borderId="12" xfId="0" applyNumberFormat="1" applyFont="1" applyBorder="1" applyAlignment="1">
      <alignment horizontal="center" vertical="center" wrapText="1"/>
    </xf>
    <xf numFmtId="177" fontId="23" fillId="0" borderId="12" xfId="0" applyNumberFormat="1" applyFont="1" applyBorder="1" applyAlignment="1">
      <alignment horizontal="center" vertical="center" wrapText="1"/>
    </xf>
    <xf numFmtId="169" fontId="62" fillId="0" borderId="12" xfId="0" applyNumberFormat="1" applyFont="1" applyBorder="1" applyAlignment="1">
      <alignment horizontal="center" vertical="center" wrapText="1"/>
    </xf>
    <xf numFmtId="169" fontId="26" fillId="0" borderId="12" xfId="1" applyNumberFormat="1" applyFont="1" applyFill="1" applyBorder="1" applyAlignment="1">
      <alignment horizontal="center" vertical="center" wrapText="1"/>
    </xf>
    <xf numFmtId="169" fontId="61" fillId="0" borderId="12" xfId="1" applyNumberFormat="1" applyFont="1" applyBorder="1" applyAlignment="1">
      <alignment horizontal="center" vertical="center" wrapText="1"/>
    </xf>
    <xf numFmtId="0" fontId="23" fillId="0" borderId="12" xfId="0" applyFont="1" applyBorder="1"/>
    <xf numFmtId="165" fontId="22" fillId="0" borderId="12" xfId="0" applyNumberFormat="1" applyFont="1" applyBorder="1"/>
    <xf numFmtId="177" fontId="22" fillId="0" borderId="7" xfId="0" applyNumberFormat="1" applyFont="1" applyFill="1" applyBorder="1"/>
    <xf numFmtId="169" fontId="23" fillId="0" borderId="7" xfId="0" applyNumberFormat="1" applyFont="1" applyBorder="1" applyAlignment="1">
      <alignment horizontal="center" vertical="center" wrapText="1"/>
    </xf>
    <xf numFmtId="1" fontId="20" fillId="0" borderId="0" xfId="0" applyNumberFormat="1" applyFont="1" applyAlignment="1">
      <alignment horizontal="center" vertical="center" wrapText="1"/>
    </xf>
    <xf numFmtId="1" fontId="20" fillId="0" borderId="7" xfId="0" applyNumberFormat="1" applyFont="1" applyBorder="1" applyAlignment="1">
      <alignment horizontal="center" vertical="center" wrapText="1"/>
    </xf>
    <xf numFmtId="3" fontId="26" fillId="0" borderId="26" xfId="0" applyNumberFormat="1" applyFont="1" applyBorder="1" applyAlignment="1" applyProtection="1">
      <alignment horizontal="center"/>
      <protection locked="0"/>
    </xf>
    <xf numFmtId="17" fontId="42" fillId="0" borderId="27" xfId="0" applyNumberFormat="1" applyFont="1" applyFill="1" applyBorder="1" applyAlignment="1">
      <alignment horizontal="center"/>
    </xf>
    <xf numFmtId="3" fontId="23" fillId="0" borderId="26" xfId="0" applyNumberFormat="1" applyFont="1" applyBorder="1" applyAlignment="1">
      <alignment horizontal="center"/>
    </xf>
    <xf numFmtId="10" fontId="26" fillId="0" borderId="27" xfId="2" applyNumberFormat="1" applyFont="1" applyBorder="1" applyAlignment="1" applyProtection="1">
      <alignment horizontal="center"/>
      <protection locked="0"/>
    </xf>
    <xf numFmtId="177" fontId="51" fillId="11" borderId="1" xfId="0" applyNumberFormat="1" applyFont="1" applyFill="1" applyBorder="1" applyAlignment="1">
      <alignment horizontal="center" vertical="center" wrapText="1"/>
    </xf>
    <xf numFmtId="177" fontId="51" fillId="11" borderId="9" xfId="0" applyNumberFormat="1" applyFont="1" applyFill="1" applyBorder="1" applyAlignment="1">
      <alignment horizontal="center" vertical="center" wrapText="1"/>
    </xf>
    <xf numFmtId="177" fontId="52" fillId="0" borderId="12" xfId="0" applyNumberFormat="1" applyFont="1" applyBorder="1" applyAlignment="1">
      <alignment horizontal="center" vertical="center" wrapText="1"/>
    </xf>
    <xf numFmtId="0" fontId="20" fillId="0" borderId="29" xfId="0" applyFont="1" applyBorder="1"/>
    <xf numFmtId="0" fontId="0" fillId="0" borderId="8" xfId="0" applyBorder="1" applyAlignment="1">
      <alignment horizontal="center"/>
    </xf>
    <xf numFmtId="0" fontId="20" fillId="0" borderId="8" xfId="0" applyFont="1" applyBorder="1"/>
    <xf numFmtId="0" fontId="20" fillId="9" borderId="8" xfId="0" applyFont="1" applyFill="1" applyBorder="1" applyAlignment="1">
      <alignment horizontal="left"/>
    </xf>
    <xf numFmtId="3" fontId="20" fillId="9" borderId="6" xfId="0" applyNumberFormat="1" applyFont="1" applyFill="1" applyBorder="1" applyAlignment="1">
      <alignment horizontal="left"/>
    </xf>
    <xf numFmtId="174" fontId="20" fillId="9" borderId="6" xfId="0" applyNumberFormat="1" applyFont="1" applyFill="1" applyBorder="1" applyAlignment="1">
      <alignment horizontal="left"/>
    </xf>
    <xf numFmtId="178" fontId="22" fillId="9" borderId="6" xfId="1" applyNumberFormat="1" applyFont="1" applyFill="1" applyBorder="1" applyAlignment="1">
      <alignment horizontal="left"/>
    </xf>
    <xf numFmtId="0" fontId="20" fillId="9" borderId="6" xfId="0" applyFont="1" applyFill="1" applyBorder="1" applyAlignment="1">
      <alignment horizontal="left"/>
    </xf>
    <xf numFmtId="173" fontId="20" fillId="9" borderId="6" xfId="0" applyNumberFormat="1" applyFont="1" applyFill="1" applyBorder="1" applyAlignment="1">
      <alignment horizontal="left"/>
    </xf>
    <xf numFmtId="0" fontId="20" fillId="0" borderId="1" xfId="0" applyFont="1" applyFill="1" applyBorder="1"/>
    <xf numFmtId="0" fontId="20" fillId="9" borderId="4" xfId="0" applyFont="1" applyFill="1" applyBorder="1" applyAlignment="1">
      <alignment horizontal="left"/>
    </xf>
    <xf numFmtId="0" fontId="20" fillId="9" borderId="3" xfId="0" applyFont="1" applyFill="1" applyBorder="1" applyAlignment="1">
      <alignment horizontal="left"/>
    </xf>
    <xf numFmtId="3" fontId="20" fillId="9" borderId="5" xfId="0" applyNumberFormat="1" applyFont="1" applyFill="1" applyBorder="1" applyAlignment="1">
      <alignment horizontal="left"/>
    </xf>
    <xf numFmtId="169" fontId="51" fillId="0" borderId="0" xfId="1" applyNumberFormat="1" applyFont="1" applyBorder="1"/>
    <xf numFmtId="0" fontId="20" fillId="12" borderId="0" xfId="0" applyFont="1" applyFill="1" applyBorder="1" applyAlignment="1">
      <alignment horizontal="left"/>
    </xf>
    <xf numFmtId="0" fontId="20" fillId="12" borderId="8" xfId="0" applyFont="1" applyFill="1" applyBorder="1" applyAlignment="1">
      <alignment horizontal="left"/>
    </xf>
    <xf numFmtId="11" fontId="20" fillId="9" borderId="0" xfId="0" applyNumberFormat="1" applyFont="1" applyFill="1" applyBorder="1" applyAlignment="1">
      <alignment horizontal="left"/>
    </xf>
    <xf numFmtId="178" fontId="20" fillId="9" borderId="7" xfId="1" applyNumberFormat="1" applyFont="1" applyFill="1" applyBorder="1" applyAlignment="1">
      <alignment horizontal="left"/>
    </xf>
    <xf numFmtId="0" fontId="20" fillId="9" borderId="7" xfId="0" applyFont="1" applyFill="1" applyBorder="1" applyAlignment="1">
      <alignment horizontal="left"/>
    </xf>
    <xf numFmtId="173" fontId="20" fillId="9" borderId="14" xfId="0" applyNumberFormat="1" applyFont="1" applyFill="1" applyBorder="1" applyAlignment="1">
      <alignment horizontal="left"/>
    </xf>
    <xf numFmtId="183" fontId="22" fillId="9" borderId="6" xfId="1" applyNumberFormat="1" applyFont="1" applyFill="1" applyBorder="1" applyAlignment="1">
      <alignment horizontal="left"/>
    </xf>
    <xf numFmtId="183" fontId="22" fillId="0" borderId="6" xfId="1" applyNumberFormat="1" applyFont="1" applyFill="1" applyBorder="1" applyAlignment="1">
      <alignment horizontal="left"/>
    </xf>
    <xf numFmtId="0" fontId="22" fillId="9" borderId="3" xfId="0" applyFont="1" applyFill="1" applyBorder="1" applyAlignment="1">
      <alignment horizontal="left"/>
    </xf>
    <xf numFmtId="178" fontId="20" fillId="9" borderId="6" xfId="1" applyNumberFormat="1" applyFont="1" applyFill="1" applyBorder="1" applyAlignment="1">
      <alignment horizontal="left"/>
    </xf>
    <xf numFmtId="0" fontId="20" fillId="9" borderId="13" xfId="0" applyFont="1" applyFill="1" applyBorder="1" applyAlignment="1">
      <alignment horizontal="left"/>
    </xf>
    <xf numFmtId="173" fontId="22" fillId="9" borderId="7" xfId="0" applyNumberFormat="1" applyFont="1" applyFill="1" applyBorder="1" applyAlignment="1">
      <alignment horizontal="left"/>
    </xf>
    <xf numFmtId="0" fontId="20" fillId="9" borderId="14" xfId="0" applyFont="1" applyFill="1" applyBorder="1" applyAlignment="1">
      <alignment horizontal="left"/>
    </xf>
    <xf numFmtId="0" fontId="0" fillId="7" borderId="7" xfId="0" applyFill="1" applyBorder="1"/>
    <xf numFmtId="0" fontId="0" fillId="0" borderId="0" xfId="0"/>
    <xf numFmtId="0" fontId="39" fillId="0" borderId="0" xfId="0" applyFont="1"/>
    <xf numFmtId="169" fontId="55" fillId="7" borderId="0" xfId="1" applyNumberFormat="1" applyFont="1" applyFill="1" applyBorder="1" applyAlignment="1">
      <alignment horizontal="left"/>
    </xf>
    <xf numFmtId="169" fontId="42" fillId="7" borderId="0" xfId="1" applyNumberFormat="1" applyFont="1" applyFill="1" applyBorder="1" applyAlignment="1">
      <alignment horizontal="left"/>
    </xf>
    <xf numFmtId="181" fontId="42" fillId="7" borderId="0" xfId="1" applyNumberFormat="1" applyFont="1" applyFill="1" applyBorder="1" applyAlignment="1">
      <alignment horizontal="left"/>
    </xf>
    <xf numFmtId="0" fontId="38" fillId="0" borderId="0" xfId="0" applyFont="1"/>
    <xf numFmtId="3" fontId="38" fillId="0" borderId="0" xfId="0" applyNumberFormat="1" applyFont="1"/>
    <xf numFmtId="3" fontId="51" fillId="0" borderId="0" xfId="0" applyNumberFormat="1" applyFont="1"/>
    <xf numFmtId="17" fontId="65" fillId="0" borderId="0" xfId="0" applyNumberFormat="1" applyFont="1" applyFill="1" applyBorder="1" applyAlignment="1">
      <alignment horizontal="center" vertical="center" wrapText="1"/>
    </xf>
    <xf numFmtId="0" fontId="51" fillId="0" borderId="0" xfId="0" applyFont="1"/>
    <xf numFmtId="0" fontId="0" fillId="0" borderId="38" xfId="0" applyFill="1" applyBorder="1"/>
    <xf numFmtId="0" fontId="0" fillId="0" borderId="39" xfId="0" applyFill="1" applyBorder="1"/>
    <xf numFmtId="169" fontId="0" fillId="0" borderId="40" xfId="0" applyNumberFormat="1" applyFill="1" applyBorder="1"/>
    <xf numFmtId="10" fontId="0" fillId="0" borderId="33" xfId="2" applyNumberFormat="1" applyFont="1" applyFill="1" applyBorder="1"/>
    <xf numFmtId="10" fontId="38" fillId="0" borderId="33" xfId="2" applyNumberFormat="1" applyFont="1" applyFill="1" applyBorder="1"/>
    <xf numFmtId="169" fontId="0" fillId="0" borderId="41" xfId="0" applyNumberFormat="1" applyFill="1" applyBorder="1"/>
    <xf numFmtId="3" fontId="38" fillId="0" borderId="34" xfId="0" applyNumberFormat="1" applyFont="1" applyFill="1" applyBorder="1"/>
    <xf numFmtId="10" fontId="38" fillId="0" borderId="35" xfId="2" applyNumberFormat="1" applyFont="1" applyFill="1" applyBorder="1"/>
    <xf numFmtId="0" fontId="0" fillId="0" borderId="38" xfId="0" applyBorder="1"/>
    <xf numFmtId="0" fontId="0" fillId="0" borderId="39" xfId="0" applyBorder="1"/>
    <xf numFmtId="169" fontId="0" fillId="0" borderId="40" xfId="0" applyNumberFormat="1" applyBorder="1"/>
    <xf numFmtId="0" fontId="0" fillId="0" borderId="33" xfId="0" applyBorder="1"/>
    <xf numFmtId="10" fontId="0" fillId="0" borderId="33" xfId="2" applyNumberFormat="1" applyFont="1" applyBorder="1"/>
    <xf numFmtId="169" fontId="0" fillId="0" borderId="41" xfId="0" applyNumberFormat="1" applyBorder="1"/>
    <xf numFmtId="0" fontId="0" fillId="0" borderId="34" xfId="0" applyBorder="1"/>
    <xf numFmtId="10" fontId="0" fillId="0" borderId="35" xfId="2" applyNumberFormat="1" applyFont="1" applyBorder="1"/>
    <xf numFmtId="169" fontId="38" fillId="0" borderId="0" xfId="1" applyNumberFormat="1" applyFont="1" applyBorder="1"/>
    <xf numFmtId="0" fontId="0" fillId="0" borderId="40" xfId="0" applyBorder="1"/>
    <xf numFmtId="0" fontId="0" fillId="0" borderId="41" xfId="0" applyBorder="1"/>
    <xf numFmtId="0" fontId="0" fillId="0" borderId="35" xfId="0" applyBorder="1"/>
    <xf numFmtId="169" fontId="0" fillId="0" borderId="46" xfId="0" applyNumberFormat="1" applyFill="1" applyBorder="1"/>
    <xf numFmtId="3" fontId="51" fillId="0" borderId="15" xfId="0" applyNumberFormat="1" applyFont="1" applyFill="1" applyBorder="1"/>
    <xf numFmtId="10" fontId="51" fillId="0" borderId="47" xfId="2" applyNumberFormat="1" applyFont="1" applyFill="1" applyBorder="1"/>
    <xf numFmtId="169" fontId="47" fillId="0" borderId="46" xfId="0" applyNumberFormat="1" applyFont="1" applyBorder="1"/>
    <xf numFmtId="3" fontId="51" fillId="0" borderId="10" xfId="0" applyNumberFormat="1" applyFont="1" applyFill="1" applyBorder="1"/>
    <xf numFmtId="10" fontId="47" fillId="0" borderId="47" xfId="2" applyNumberFormat="1" applyFont="1" applyBorder="1"/>
    <xf numFmtId="17" fontId="30" fillId="3" borderId="51" xfId="0" applyNumberFormat="1" applyFont="1" applyFill="1" applyBorder="1" applyAlignment="1">
      <alignment horizontal="center" vertical="center" wrapText="1"/>
    </xf>
    <xf numFmtId="17" fontId="30" fillId="3" borderId="52" xfId="0" applyNumberFormat="1" applyFont="1" applyFill="1" applyBorder="1" applyAlignment="1">
      <alignment horizontal="center" vertical="center" wrapText="1"/>
    </xf>
    <xf numFmtId="169" fontId="0" fillId="0" borderId="40" xfId="2" applyNumberFormat="1" applyFont="1" applyBorder="1"/>
    <xf numFmtId="3" fontId="38" fillId="0" borderId="0" xfId="0" applyNumberFormat="1" applyFont="1" applyBorder="1"/>
    <xf numFmtId="10" fontId="38" fillId="0" borderId="33" xfId="2" applyNumberFormat="1" applyFont="1" applyBorder="1"/>
    <xf numFmtId="169" fontId="0" fillId="0" borderId="41" xfId="2" applyNumberFormat="1" applyFont="1" applyBorder="1"/>
    <xf numFmtId="3" fontId="38" fillId="0" borderId="34" xfId="0" applyNumberFormat="1" applyFont="1" applyBorder="1"/>
    <xf numFmtId="10" fontId="38" fillId="0" borderId="35" xfId="2" applyNumberFormat="1" applyFont="1" applyBorder="1"/>
    <xf numFmtId="17" fontId="30" fillId="3" borderId="40" xfId="0" applyNumberFormat="1" applyFont="1" applyFill="1" applyBorder="1" applyAlignment="1">
      <alignment horizontal="center" vertical="center" wrapText="1"/>
    </xf>
    <xf numFmtId="169" fontId="0" fillId="0" borderId="40" xfId="1" applyNumberFormat="1" applyFont="1" applyBorder="1"/>
    <xf numFmtId="10" fontId="0" fillId="0" borderId="33" xfId="0" applyNumberFormat="1" applyBorder="1"/>
    <xf numFmtId="169" fontId="38" fillId="0" borderId="40" xfId="1" applyNumberFormat="1" applyFont="1" applyBorder="1"/>
    <xf numFmtId="10" fontId="38" fillId="0" borderId="33" xfId="0" applyNumberFormat="1" applyFont="1" applyBorder="1"/>
    <xf numFmtId="169" fontId="38" fillId="0" borderId="41" xfId="1" applyNumberFormat="1" applyFont="1" applyBorder="1"/>
    <xf numFmtId="10" fontId="38" fillId="0" borderId="35" xfId="0" applyNumberFormat="1" applyFont="1" applyBorder="1"/>
    <xf numFmtId="169" fontId="38" fillId="0" borderId="40" xfId="0" applyNumberFormat="1" applyFont="1" applyBorder="1"/>
    <xf numFmtId="169" fontId="38" fillId="0" borderId="41" xfId="0" applyNumberFormat="1" applyFont="1" applyBorder="1"/>
    <xf numFmtId="3" fontId="0" fillId="0" borderId="40" xfId="0" applyNumberFormat="1" applyBorder="1"/>
    <xf numFmtId="3" fontId="38" fillId="0" borderId="40" xfId="0" applyNumberFormat="1" applyFont="1" applyBorder="1"/>
    <xf numFmtId="3" fontId="38" fillId="0" borderId="41" xfId="0" applyNumberFormat="1" applyFont="1" applyBorder="1"/>
    <xf numFmtId="180" fontId="42" fillId="0" borderId="0" xfId="0" applyNumberFormat="1" applyFont="1" applyFill="1" applyBorder="1"/>
    <xf numFmtId="169" fontId="22" fillId="11" borderId="0" xfId="1" applyNumberFormat="1" applyFont="1" applyFill="1" applyBorder="1" applyAlignment="1">
      <alignment horizontal="left"/>
    </xf>
    <xf numFmtId="178" fontId="22" fillId="11" borderId="0" xfId="1" applyNumberFormat="1" applyFont="1" applyFill="1" applyBorder="1" applyAlignment="1">
      <alignment horizontal="left"/>
    </xf>
    <xf numFmtId="169" fontId="51" fillId="11" borderId="0" xfId="1" applyNumberFormat="1" applyFont="1" applyFill="1" applyBorder="1" applyAlignment="1">
      <alignment horizontal="left"/>
    </xf>
    <xf numFmtId="178" fontId="51" fillId="11" borderId="0" xfId="1" applyNumberFormat="1" applyFont="1" applyFill="1" applyBorder="1" applyAlignment="1">
      <alignment horizontal="left"/>
    </xf>
    <xf numFmtId="0" fontId="22" fillId="11" borderId="0" xfId="0" applyFont="1" applyFill="1"/>
    <xf numFmtId="0" fontId="22" fillId="11" borderId="0" xfId="0" applyFont="1" applyFill="1" applyBorder="1" applyAlignment="1">
      <alignment horizontal="left"/>
    </xf>
    <xf numFmtId="181" fontId="22" fillId="11" borderId="0" xfId="1" applyNumberFormat="1" applyFont="1" applyFill="1" applyBorder="1" applyAlignment="1">
      <alignment horizontal="left"/>
    </xf>
    <xf numFmtId="0" fontId="51" fillId="11" borderId="0" xfId="0" applyFont="1" applyFill="1" applyBorder="1" applyAlignment="1">
      <alignment horizontal="left"/>
    </xf>
    <xf numFmtId="181" fontId="51" fillId="11" borderId="0" xfId="1" applyNumberFormat="1" applyFont="1" applyFill="1" applyBorder="1" applyAlignment="1">
      <alignment horizontal="left"/>
    </xf>
    <xf numFmtId="11" fontId="22" fillId="11" borderId="0" xfId="0" applyNumberFormat="1" applyFont="1" applyFill="1"/>
    <xf numFmtId="165" fontId="20" fillId="0" borderId="0" xfId="1" applyNumberFormat="1" applyFont="1" applyFill="1" applyBorder="1" applyAlignment="1">
      <alignment horizontal="center"/>
    </xf>
    <xf numFmtId="17" fontId="40" fillId="13" borderId="37" xfId="0" applyNumberFormat="1" applyFont="1" applyFill="1" applyBorder="1"/>
    <xf numFmtId="0" fontId="40" fillId="13" borderId="37" xfId="0" applyFont="1" applyFill="1" applyBorder="1"/>
    <xf numFmtId="3" fontId="38" fillId="0" borderId="8" xfId="0" applyNumberFormat="1" applyFont="1" applyFill="1" applyBorder="1"/>
    <xf numFmtId="167" fontId="38" fillId="0" borderId="6" xfId="2" applyNumberFormat="1" applyFont="1" applyFill="1" applyBorder="1"/>
    <xf numFmtId="49" fontId="39" fillId="0" borderId="8" xfId="0" applyNumberFormat="1" applyFont="1" applyFill="1" applyBorder="1" applyAlignment="1">
      <alignment horizontal="center"/>
    </xf>
    <xf numFmtId="3" fontId="22" fillId="0" borderId="8" xfId="0" applyNumberFormat="1" applyFont="1" applyFill="1" applyBorder="1"/>
    <xf numFmtId="49" fontId="51" fillId="0" borderId="10" xfId="0" applyNumberFormat="1" applyFont="1" applyFill="1" applyBorder="1" applyAlignment="1">
      <alignment horizontal="center"/>
    </xf>
    <xf numFmtId="167" fontId="51" fillId="0" borderId="16" xfId="2" applyNumberFormat="1" applyFont="1" applyFill="1" applyBorder="1"/>
    <xf numFmtId="169" fontId="0" fillId="0" borderId="46" xfId="2" applyNumberFormat="1" applyFont="1" applyBorder="1"/>
    <xf numFmtId="3" fontId="51" fillId="0" borderId="15" xfId="0" applyNumberFormat="1" applyFont="1" applyBorder="1"/>
    <xf numFmtId="169" fontId="51" fillId="0" borderId="46" xfId="1" applyNumberFormat="1" applyFont="1" applyBorder="1"/>
    <xf numFmtId="10" fontId="51" fillId="0" borderId="47" xfId="0" applyNumberFormat="1" applyFont="1" applyBorder="1"/>
    <xf numFmtId="10" fontId="51" fillId="0" borderId="47" xfId="2" applyNumberFormat="1" applyFont="1" applyBorder="1"/>
    <xf numFmtId="3" fontId="51" fillId="0" borderId="46" xfId="0" applyNumberFormat="1" applyFont="1" applyBorder="1"/>
    <xf numFmtId="49" fontId="39" fillId="0" borderId="0" xfId="0" applyNumberFormat="1" applyFont="1" applyFill="1" applyBorder="1" applyAlignment="1">
      <alignment horizontal="center"/>
    </xf>
    <xf numFmtId="0" fontId="0" fillId="0" borderId="16" xfId="0" applyBorder="1"/>
    <xf numFmtId="167" fontId="22" fillId="0" borderId="0" xfId="2" applyNumberFormat="1" applyFont="1" applyBorder="1"/>
    <xf numFmtId="1" fontId="22" fillId="0" borderId="0" xfId="0" applyNumberFormat="1" applyFont="1" applyBorder="1"/>
    <xf numFmtId="1" fontId="0" fillId="0" borderId="0" xfId="0" applyNumberFormat="1" applyFill="1" applyBorder="1" applyAlignment="1">
      <alignment wrapText="1"/>
    </xf>
    <xf numFmtId="0" fontId="23" fillId="0" borderId="8" xfId="0" applyNumberFormat="1" applyFont="1" applyFill="1" applyBorder="1" applyAlignment="1">
      <alignment horizontal="center"/>
    </xf>
    <xf numFmtId="0" fontId="20" fillId="7" borderId="4" xfId="0" applyFont="1" applyFill="1" applyBorder="1" applyAlignment="1">
      <alignment horizontal="left"/>
    </xf>
    <xf numFmtId="0" fontId="20" fillId="7" borderId="3" xfId="0" applyFont="1" applyFill="1" applyBorder="1" applyAlignment="1">
      <alignment horizontal="left"/>
    </xf>
    <xf numFmtId="3" fontId="20" fillId="7" borderId="5" xfId="0" applyNumberFormat="1" applyFont="1" applyFill="1" applyBorder="1" applyAlignment="1">
      <alignment horizontal="left"/>
    </xf>
    <xf numFmtId="0" fontId="20" fillId="7" borderId="8" xfId="0" applyFont="1" applyFill="1" applyBorder="1" applyAlignment="1">
      <alignment horizontal="left"/>
    </xf>
    <xf numFmtId="3" fontId="20" fillId="7" borderId="6" xfId="0" applyNumberFormat="1" applyFont="1" applyFill="1" applyBorder="1" applyAlignment="1">
      <alignment horizontal="left"/>
    </xf>
    <xf numFmtId="174" fontId="20" fillId="7" borderId="6" xfId="0" applyNumberFormat="1" applyFont="1" applyFill="1" applyBorder="1" applyAlignment="1">
      <alignment horizontal="left"/>
    </xf>
    <xf numFmtId="0" fontId="20" fillId="7" borderId="8" xfId="0" applyFont="1" applyFill="1" applyBorder="1"/>
    <xf numFmtId="0" fontId="20" fillId="7" borderId="6" xfId="0" applyFont="1" applyFill="1" applyBorder="1"/>
    <xf numFmtId="0" fontId="0" fillId="7" borderId="8" xfId="0" applyFill="1" applyBorder="1"/>
    <xf numFmtId="0" fontId="0" fillId="7" borderId="6" xfId="0" applyFill="1" applyBorder="1"/>
    <xf numFmtId="0" fontId="42" fillId="7" borderId="8" xfId="0" applyFont="1" applyFill="1" applyBorder="1" applyAlignment="1">
      <alignment horizontal="left"/>
    </xf>
    <xf numFmtId="178" fontId="55" fillId="7" borderId="6" xfId="1" applyNumberFormat="1" applyFont="1" applyFill="1" applyBorder="1" applyAlignment="1">
      <alignment horizontal="left"/>
    </xf>
    <xf numFmtId="178" fontId="22" fillId="7" borderId="6" xfId="1" applyNumberFormat="1" applyFont="1" applyFill="1" applyBorder="1" applyAlignment="1">
      <alignment horizontal="left"/>
    </xf>
    <xf numFmtId="0" fontId="38" fillId="7" borderId="8" xfId="0" applyFont="1" applyFill="1" applyBorder="1"/>
    <xf numFmtId="170" fontId="38" fillId="7" borderId="0" xfId="0" applyNumberFormat="1" applyFont="1" applyFill="1" applyBorder="1"/>
    <xf numFmtId="11" fontId="0" fillId="7" borderId="0" xfId="0" applyNumberFormat="1" applyFill="1" applyBorder="1"/>
    <xf numFmtId="0" fontId="0" fillId="7" borderId="13" xfId="0" applyFill="1" applyBorder="1"/>
    <xf numFmtId="0" fontId="0" fillId="7" borderId="14" xfId="0" applyFill="1" applyBorder="1"/>
    <xf numFmtId="0" fontId="22" fillId="7" borderId="4" xfId="0" applyFont="1" applyFill="1" applyBorder="1"/>
    <xf numFmtId="0" fontId="22" fillId="7" borderId="3" xfId="0" applyFont="1" applyFill="1" applyBorder="1"/>
    <xf numFmtId="0" fontId="22" fillId="7" borderId="5" xfId="0" applyFont="1" applyFill="1" applyBorder="1"/>
    <xf numFmtId="165" fontId="0" fillId="0" borderId="0" xfId="0" applyNumberFormat="1" applyBorder="1"/>
    <xf numFmtId="169" fontId="20" fillId="7" borderId="0" xfId="10" applyNumberFormat="1" applyFont="1" applyFill="1" applyBorder="1"/>
    <xf numFmtId="169" fontId="20" fillId="11" borderId="55" xfId="10" applyNumberFormat="1" applyFont="1" applyFill="1" applyBorder="1"/>
    <xf numFmtId="169" fontId="20" fillId="11" borderId="56" xfId="10" applyNumberFormat="1" applyFont="1" applyFill="1" applyBorder="1"/>
    <xf numFmtId="169" fontId="20" fillId="11" borderId="57" xfId="10" applyNumberFormat="1" applyFont="1" applyFill="1" applyBorder="1"/>
    <xf numFmtId="169" fontId="20" fillId="11" borderId="59" xfId="10" applyNumberFormat="1" applyFont="1" applyFill="1" applyBorder="1"/>
    <xf numFmtId="169" fontId="20" fillId="11" borderId="60" xfId="10" applyNumberFormat="1" applyFont="1" applyFill="1" applyBorder="1"/>
    <xf numFmtId="169" fontId="20" fillId="11" borderId="61" xfId="10" applyNumberFormat="1" applyFont="1" applyFill="1" applyBorder="1"/>
    <xf numFmtId="181" fontId="20" fillId="11" borderId="0" xfId="10" applyNumberFormat="1" applyFont="1" applyFill="1" applyBorder="1"/>
    <xf numFmtId="169" fontId="20" fillId="7" borderId="22" xfId="10" applyNumberFormat="1" applyFont="1" applyFill="1" applyBorder="1"/>
    <xf numFmtId="169" fontId="20" fillId="7" borderId="23" xfId="10" applyNumberFormat="1" applyFont="1" applyFill="1" applyBorder="1"/>
    <xf numFmtId="165" fontId="20" fillId="0" borderId="7" xfId="1" applyFont="1" applyFill="1" applyBorder="1" applyAlignment="1">
      <alignment horizontal="center"/>
    </xf>
    <xf numFmtId="2" fontId="20" fillId="0" borderId="0" xfId="2" applyNumberFormat="1" applyFont="1" applyFill="1" applyBorder="1"/>
    <xf numFmtId="169" fontId="22" fillId="0" borderId="0" xfId="1" applyNumberFormat="1" applyFont="1" applyFill="1" applyBorder="1" applyAlignment="1">
      <alignment horizontal="center"/>
    </xf>
    <xf numFmtId="167" fontId="20" fillId="0" borderId="0" xfId="2" applyNumberFormat="1" applyFont="1" applyFill="1" applyBorder="1" applyAlignment="1">
      <alignment horizontal="center"/>
    </xf>
    <xf numFmtId="169" fontId="22" fillId="9" borderId="0" xfId="1" applyNumberFormat="1" applyFont="1" applyFill="1" applyBorder="1" applyAlignment="1">
      <alignment horizontal="left"/>
    </xf>
    <xf numFmtId="178" fontId="22" fillId="9" borderId="0" xfId="1" applyNumberFormat="1" applyFont="1" applyFill="1" applyBorder="1" applyAlignment="1">
      <alignment horizontal="left"/>
    </xf>
    <xf numFmtId="167" fontId="22" fillId="9" borderId="0" xfId="2" applyNumberFormat="1" applyFont="1" applyFill="1" applyBorder="1" applyAlignment="1">
      <alignment horizontal="center"/>
    </xf>
    <xf numFmtId="169" fontId="20" fillId="9" borderId="0" xfId="1" applyNumberFormat="1" applyFont="1" applyFill="1" applyBorder="1" applyAlignment="1">
      <alignment horizontal="left"/>
    </xf>
    <xf numFmtId="181" fontId="20" fillId="9" borderId="0" xfId="1" applyNumberFormat="1" applyFont="1" applyFill="1" applyBorder="1" applyAlignment="1">
      <alignment horizontal="left"/>
    </xf>
    <xf numFmtId="169" fontId="21" fillId="9" borderId="0" xfId="1" applyNumberFormat="1" applyFont="1" applyFill="1" applyBorder="1" applyAlignment="1">
      <alignment horizontal="left"/>
    </xf>
    <xf numFmtId="169" fontId="47" fillId="9" borderId="0" xfId="1" applyNumberFormat="1" applyFont="1" applyFill="1" applyBorder="1" applyAlignment="1">
      <alignment horizontal="left"/>
    </xf>
    <xf numFmtId="181" fontId="47" fillId="9" borderId="0" xfId="1" applyNumberFormat="1" applyFont="1" applyFill="1" applyBorder="1" applyAlignment="1">
      <alignment horizontal="left"/>
    </xf>
    <xf numFmtId="181" fontId="22" fillId="9" borderId="0" xfId="1" applyNumberFormat="1" applyFont="1" applyFill="1" applyBorder="1" applyAlignment="1">
      <alignment horizontal="left"/>
    </xf>
    <xf numFmtId="169" fontId="20" fillId="11" borderId="54" xfId="10" applyNumberFormat="1" applyFont="1" applyFill="1" applyBorder="1"/>
    <xf numFmtId="169" fontId="20" fillId="11" borderId="0" xfId="10" applyNumberFormat="1" applyFont="1" applyFill="1" applyBorder="1"/>
    <xf numFmtId="169" fontId="20" fillId="11" borderId="58" xfId="10" applyNumberFormat="1" applyFont="1" applyFill="1" applyBorder="1"/>
    <xf numFmtId="0" fontId="44" fillId="0" borderId="0" xfId="0" applyFont="1" applyFill="1" applyBorder="1"/>
    <xf numFmtId="169" fontId="20" fillId="11" borderId="62" xfId="10" applyNumberFormat="1" applyFont="1" applyFill="1" applyBorder="1"/>
    <xf numFmtId="169" fontId="20" fillId="11" borderId="29" xfId="10" applyNumberFormat="1" applyFont="1" applyFill="1" applyBorder="1"/>
    <xf numFmtId="169" fontId="20" fillId="11" borderId="63" xfId="10" applyNumberFormat="1" applyFont="1" applyFill="1" applyBorder="1"/>
    <xf numFmtId="0" fontId="20" fillId="0" borderId="20" xfId="0" applyFont="1" applyBorder="1"/>
    <xf numFmtId="17" fontId="20" fillId="0" borderId="0" xfId="0" applyNumberFormat="1" applyFont="1" applyFill="1" applyBorder="1"/>
    <xf numFmtId="0" fontId="20" fillId="9" borderId="29" xfId="0" applyFont="1" applyFill="1" applyBorder="1" applyAlignment="1">
      <alignment horizontal="left"/>
    </xf>
    <xf numFmtId="169" fontId="22" fillId="9" borderId="29" xfId="1" applyNumberFormat="1" applyFont="1" applyFill="1" applyBorder="1" applyAlignment="1">
      <alignment horizontal="left"/>
    </xf>
    <xf numFmtId="169" fontId="20" fillId="9" borderId="29" xfId="1" applyNumberFormat="1" applyFont="1" applyFill="1" applyBorder="1" applyAlignment="1">
      <alignment horizontal="left"/>
    </xf>
    <xf numFmtId="181" fontId="20" fillId="9" borderId="29" xfId="1" applyNumberFormat="1" applyFont="1" applyFill="1" applyBorder="1" applyAlignment="1">
      <alignment horizontal="left"/>
    </xf>
    <xf numFmtId="165" fontId="22" fillId="9" borderId="0" xfId="1" applyNumberFormat="1" applyFont="1" applyFill="1" applyBorder="1" applyAlignment="1">
      <alignment horizontal="left" indent="1"/>
    </xf>
    <xf numFmtId="165" fontId="51" fillId="9" borderId="0" xfId="1" applyNumberFormat="1" applyFont="1" applyFill="1" applyBorder="1" applyAlignment="1">
      <alignment horizontal="left"/>
    </xf>
    <xf numFmtId="0" fontId="20" fillId="0" borderId="53" xfId="0" applyFont="1" applyBorder="1"/>
    <xf numFmtId="0" fontId="20" fillId="0" borderId="21" xfId="0" applyFont="1" applyBorder="1"/>
    <xf numFmtId="0" fontId="20" fillId="9" borderId="22" xfId="0" applyFont="1" applyFill="1" applyBorder="1" applyAlignment="1">
      <alignment horizontal="left"/>
    </xf>
    <xf numFmtId="3" fontId="20" fillId="9" borderId="23" xfId="0" applyNumberFormat="1" applyFont="1" applyFill="1" applyBorder="1" applyAlignment="1">
      <alignment horizontal="left"/>
    </xf>
    <xf numFmtId="0" fontId="20" fillId="9" borderId="24" xfId="0" applyFont="1" applyFill="1" applyBorder="1" applyAlignment="1">
      <alignment horizontal="left"/>
    </xf>
    <xf numFmtId="3" fontId="20" fillId="9" borderId="25" xfId="0" applyNumberFormat="1" applyFont="1" applyFill="1" applyBorder="1" applyAlignment="1">
      <alignment horizontal="left"/>
    </xf>
    <xf numFmtId="174" fontId="20" fillId="9" borderId="23" xfId="0" applyNumberFormat="1" applyFont="1" applyFill="1" applyBorder="1" applyAlignment="1">
      <alignment horizontal="left"/>
    </xf>
    <xf numFmtId="165" fontId="22" fillId="9" borderId="23" xfId="1" applyNumberFormat="1" applyFont="1" applyFill="1" applyBorder="1" applyAlignment="1">
      <alignment horizontal="left"/>
    </xf>
    <xf numFmtId="0" fontId="47" fillId="9" borderId="22" xfId="0" applyFont="1" applyFill="1" applyBorder="1" applyAlignment="1">
      <alignment horizontal="left"/>
    </xf>
    <xf numFmtId="165" fontId="51" fillId="9" borderId="23" xfId="1" applyNumberFormat="1" applyFont="1" applyFill="1" applyBorder="1" applyAlignment="1">
      <alignment horizontal="left"/>
    </xf>
    <xf numFmtId="165" fontId="22" fillId="9" borderId="25" xfId="1" applyNumberFormat="1" applyFont="1" applyFill="1" applyBorder="1" applyAlignment="1">
      <alignment horizontal="left"/>
    </xf>
    <xf numFmtId="0" fontId="20" fillId="0" borderId="22" xfId="0" applyFont="1" applyBorder="1"/>
    <xf numFmtId="0" fontId="20" fillId="0" borderId="23" xfId="0" applyFont="1" applyBorder="1"/>
    <xf numFmtId="0" fontId="20" fillId="9" borderId="23" xfId="0" applyFont="1" applyFill="1" applyBorder="1" applyAlignment="1">
      <alignment horizontal="left"/>
    </xf>
    <xf numFmtId="173" fontId="20" fillId="9" borderId="23" xfId="0" applyNumberFormat="1" applyFont="1" applyFill="1" applyBorder="1" applyAlignment="1">
      <alignment horizontal="left"/>
    </xf>
    <xf numFmtId="172" fontId="20" fillId="9" borderId="23" xfId="0" applyNumberFormat="1" applyFont="1" applyFill="1" applyBorder="1" applyAlignment="1">
      <alignment horizontal="left"/>
    </xf>
    <xf numFmtId="0" fontId="20" fillId="0" borderId="24" xfId="0" applyFont="1" applyBorder="1"/>
    <xf numFmtId="0" fontId="20" fillId="0" borderId="25" xfId="0" applyFont="1" applyBorder="1"/>
    <xf numFmtId="0" fontId="20" fillId="0" borderId="22" xfId="0" applyFont="1" applyFill="1" applyBorder="1" applyAlignment="1"/>
    <xf numFmtId="0" fontId="20" fillId="7" borderId="31" xfId="0" applyFont="1" applyFill="1" applyBorder="1" applyAlignment="1">
      <alignment horizontal="left"/>
    </xf>
    <xf numFmtId="0" fontId="20" fillId="7" borderId="29" xfId="0" applyFont="1" applyFill="1" applyBorder="1" applyAlignment="1">
      <alignment horizontal="left"/>
    </xf>
    <xf numFmtId="3" fontId="20" fillId="7" borderId="30" xfId="0" applyNumberFormat="1" applyFont="1" applyFill="1" applyBorder="1" applyAlignment="1">
      <alignment horizontal="left"/>
    </xf>
    <xf numFmtId="169" fontId="22" fillId="7" borderId="29" xfId="1" applyNumberFormat="1" applyFont="1" applyFill="1" applyBorder="1" applyAlignment="1">
      <alignment horizontal="left"/>
    </xf>
    <xf numFmtId="169" fontId="20" fillId="7" borderId="29" xfId="1" applyNumberFormat="1" applyFont="1" applyFill="1" applyBorder="1" applyAlignment="1">
      <alignment horizontal="left"/>
    </xf>
    <xf numFmtId="181" fontId="20" fillId="7" borderId="29" xfId="1" applyNumberFormat="1" applyFont="1" applyFill="1" applyBorder="1" applyAlignment="1">
      <alignment horizontal="left"/>
    </xf>
    <xf numFmtId="178" fontId="22" fillId="7" borderId="30" xfId="1" applyNumberFormat="1" applyFont="1" applyFill="1" applyBorder="1" applyAlignment="1">
      <alignment horizontal="left"/>
    </xf>
    <xf numFmtId="0" fontId="0" fillId="0" borderId="0" xfId="0"/>
    <xf numFmtId="3" fontId="47" fillId="0" borderId="0" xfId="0" applyNumberFormat="1" applyFont="1"/>
    <xf numFmtId="0" fontId="38" fillId="0" borderId="8" xfId="0" applyNumberFormat="1" applyFont="1" applyFill="1" applyBorder="1" applyAlignment="1">
      <alignment horizontal="center"/>
    </xf>
    <xf numFmtId="3" fontId="51" fillId="0" borderId="17" xfId="0" applyNumberFormat="1" applyFont="1" applyFill="1" applyBorder="1"/>
    <xf numFmtId="169" fontId="46" fillId="0" borderId="40" xfId="0" applyNumberFormat="1" applyFont="1" applyBorder="1"/>
    <xf numFmtId="169" fontId="51" fillId="0" borderId="46" xfId="0" applyNumberFormat="1" applyFont="1" applyBorder="1"/>
    <xf numFmtId="3" fontId="46" fillId="0" borderId="0" xfId="0" applyNumberFormat="1" applyFont="1" applyBorder="1"/>
    <xf numFmtId="49" fontId="0" fillId="0" borderId="0" xfId="0" applyNumberFormat="1"/>
    <xf numFmtId="49" fontId="0" fillId="0" borderId="4" xfId="0" applyNumberFormat="1" applyBorder="1" applyAlignment="1">
      <alignment horizontal="center"/>
    </xf>
    <xf numFmtId="169" fontId="0" fillId="0" borderId="5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169" fontId="0" fillId="0" borderId="6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169" fontId="0" fillId="0" borderId="14" xfId="0" applyNumberFormat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9" xfId="0" applyNumberFormat="1" applyFill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169" fontId="0" fillId="0" borderId="28" xfId="0" applyNumberFormat="1" applyBorder="1" applyAlignment="1">
      <alignment horizontal="center"/>
    </xf>
    <xf numFmtId="3" fontId="0" fillId="0" borderId="36" xfId="0" applyNumberFormat="1" applyFill="1" applyBorder="1" applyAlignment="1">
      <alignment horizontal="center"/>
    </xf>
    <xf numFmtId="17" fontId="22" fillId="0" borderId="17" xfId="0" applyNumberFormat="1" applyFont="1" applyBorder="1" applyAlignment="1">
      <alignment horizontal="center" vertical="center"/>
    </xf>
    <xf numFmtId="17" fontId="22" fillId="0" borderId="17" xfId="0" applyNumberFormat="1" applyFont="1" applyBorder="1" applyAlignment="1">
      <alignment horizontal="center" vertical="center" wrapText="1"/>
    </xf>
    <xf numFmtId="169" fontId="22" fillId="0" borderId="17" xfId="0" applyNumberFormat="1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166" fontId="22" fillId="0" borderId="0" xfId="0" applyNumberFormat="1" applyFont="1" applyFill="1" applyBorder="1" applyAlignment="1">
      <alignment horizontal="center"/>
    </xf>
    <xf numFmtId="169" fontId="20" fillId="0" borderId="7" xfId="0" applyNumberFormat="1" applyFont="1" applyFill="1" applyBorder="1" applyAlignment="1">
      <alignment horizontal="center"/>
    </xf>
    <xf numFmtId="0" fontId="22" fillId="0" borderId="0" xfId="0" applyNumberFormat="1" applyFont="1" applyFill="1" applyBorder="1"/>
    <xf numFmtId="165" fontId="20" fillId="0" borderId="0" xfId="1" applyFont="1" applyFill="1" applyBorder="1" applyAlignment="1">
      <alignment horizontal="center"/>
    </xf>
    <xf numFmtId="169" fontId="22" fillId="0" borderId="0" xfId="1" applyNumberFormat="1" applyFont="1" applyFill="1" applyBorder="1"/>
    <xf numFmtId="166" fontId="22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/>
    <xf numFmtId="169" fontId="37" fillId="0" borderId="0" xfId="1" applyNumberFormat="1" applyFont="1" applyFill="1" applyBorder="1"/>
    <xf numFmtId="169" fontId="37" fillId="0" borderId="0" xfId="0" applyNumberFormat="1" applyFont="1" applyFill="1" applyBorder="1"/>
    <xf numFmtId="10" fontId="20" fillId="0" borderId="0" xfId="2" applyNumberFormat="1" applyFont="1" applyFill="1" applyBorder="1"/>
    <xf numFmtId="171" fontId="20" fillId="0" borderId="0" xfId="0" applyNumberFormat="1" applyFont="1" applyFill="1" applyBorder="1"/>
    <xf numFmtId="165" fontId="22" fillId="0" borderId="0" xfId="0" applyNumberFormat="1" applyFont="1" applyFill="1" applyBorder="1"/>
    <xf numFmtId="169" fontId="20" fillId="0" borderId="6" xfId="1" applyNumberFormat="1" applyFont="1" applyFill="1" applyBorder="1" applyAlignment="1">
      <alignment horizontal="center"/>
    </xf>
    <xf numFmtId="0" fontId="20" fillId="0" borderId="6" xfId="0" applyFont="1" applyFill="1" applyBorder="1"/>
    <xf numFmtId="17" fontId="22" fillId="0" borderId="0" xfId="0" applyNumberFormat="1" applyFont="1" applyFill="1" applyBorder="1" applyAlignment="1">
      <alignment horizontal="left" vertical="center"/>
    </xf>
    <xf numFmtId="1" fontId="22" fillId="0" borderId="0" xfId="0" applyNumberFormat="1" applyFont="1" applyFill="1" applyBorder="1" applyAlignment="1">
      <alignment horizontal="center" vertical="center"/>
    </xf>
    <xf numFmtId="1" fontId="29" fillId="0" borderId="0" xfId="0" applyNumberFormat="1" applyFont="1" applyFill="1" applyBorder="1"/>
    <xf numFmtId="10" fontId="22" fillId="0" borderId="0" xfId="2" applyNumberFormat="1" applyFont="1" applyFill="1" applyBorder="1"/>
    <xf numFmtId="169" fontId="29" fillId="0" borderId="0" xfId="1" applyNumberFormat="1" applyFont="1" applyFill="1" applyBorder="1"/>
    <xf numFmtId="3" fontId="22" fillId="0" borderId="0" xfId="19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center"/>
    </xf>
    <xf numFmtId="0" fontId="22" fillId="0" borderId="6" xfId="0" applyFont="1" applyFill="1" applyBorder="1"/>
    <xf numFmtId="169" fontId="22" fillId="0" borderId="0" xfId="0" applyNumberFormat="1" applyFont="1" applyFill="1" applyBorder="1" applyAlignment="1">
      <alignment horizontal="left"/>
    </xf>
    <xf numFmtId="165" fontId="20" fillId="0" borderId="0" xfId="1" applyFont="1" applyFill="1" applyBorder="1"/>
    <xf numFmtId="169" fontId="20" fillId="0" borderId="7" xfId="0" applyNumberFormat="1" applyFont="1" applyFill="1" applyBorder="1"/>
    <xf numFmtId="3" fontId="22" fillId="0" borderId="6" xfId="0" applyNumberFormat="1" applyFont="1" applyFill="1" applyBorder="1" applyAlignment="1">
      <alignment horizontal="center" vertical="center" wrapText="1"/>
    </xf>
    <xf numFmtId="3" fontId="20" fillId="0" borderId="6" xfId="0" applyNumberFormat="1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169" fontId="20" fillId="0" borderId="0" xfId="1" applyNumberFormat="1" applyFont="1" applyFill="1" applyBorder="1" applyAlignment="1">
      <alignment horizontal="center"/>
    </xf>
    <xf numFmtId="169" fontId="20" fillId="0" borderId="0" xfId="1" applyNumberFormat="1" applyFont="1" applyFill="1" applyBorder="1"/>
    <xf numFmtId="0" fontId="41" fillId="0" borderId="0" xfId="0" applyFont="1" applyFill="1"/>
    <xf numFmtId="166" fontId="22" fillId="0" borderId="0" xfId="0" applyNumberFormat="1" applyFont="1" applyFill="1" applyBorder="1"/>
    <xf numFmtId="166" fontId="20" fillId="0" borderId="0" xfId="0" applyNumberFormat="1" applyFont="1" applyFill="1" applyBorder="1"/>
    <xf numFmtId="0" fontId="70" fillId="0" borderId="0" xfId="0" applyFont="1" applyFill="1" applyBorder="1"/>
    <xf numFmtId="1" fontId="20" fillId="0" borderId="0" xfId="0" applyNumberFormat="1" applyFont="1" applyFill="1" applyBorder="1"/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wrapText="1"/>
    </xf>
    <xf numFmtId="175" fontId="20" fillId="0" borderId="0" xfId="0" applyNumberFormat="1" applyFont="1" applyFill="1" applyBorder="1" applyAlignment="1">
      <alignment horizontal="right"/>
    </xf>
    <xf numFmtId="2" fontId="20" fillId="0" borderId="0" xfId="0" applyNumberFormat="1" applyFont="1" applyFill="1" applyBorder="1" applyAlignment="1">
      <alignment horizontal="right"/>
    </xf>
    <xf numFmtId="1" fontId="20" fillId="0" borderId="0" xfId="2" applyNumberFormat="1" applyFont="1" applyFill="1" applyBorder="1" applyAlignment="1">
      <alignment horizontal="right"/>
    </xf>
    <xf numFmtId="177" fontId="22" fillId="0" borderId="0" xfId="0" applyNumberFormat="1" applyFont="1" applyFill="1" applyBorder="1" applyAlignment="1">
      <alignment horizontal="center" vertical="center" wrapText="1"/>
    </xf>
    <xf numFmtId="17" fontId="70" fillId="0" borderId="0" xfId="0" applyNumberFormat="1" applyFont="1" applyFill="1" applyBorder="1" applyAlignment="1">
      <alignment horizontal="center" vertical="center"/>
    </xf>
    <xf numFmtId="180" fontId="20" fillId="0" borderId="0" xfId="0" applyNumberFormat="1" applyFont="1" applyFill="1" applyBorder="1"/>
    <xf numFmtId="3" fontId="64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/>
    <xf numFmtId="0" fontId="107" fillId="0" borderId="0" xfId="94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>
      <alignment horizontal="right"/>
    </xf>
    <xf numFmtId="2" fontId="22" fillId="0" borderId="0" xfId="2" applyNumberFormat="1" applyFont="1" applyFill="1" applyBorder="1" applyAlignment="1">
      <alignment horizontal="center" vertical="center" wrapText="1"/>
    </xf>
    <xf numFmtId="1" fontId="20" fillId="0" borderId="0" xfId="0" applyNumberFormat="1" applyFont="1" applyFill="1" applyBorder="1" applyAlignment="1">
      <alignment horizontal="right"/>
    </xf>
    <xf numFmtId="1" fontId="20" fillId="0" borderId="0" xfId="0" applyNumberFormat="1" applyFont="1" applyFill="1" applyBorder="1" applyAlignment="1">
      <alignment horizontal="center" vertical="center" wrapText="1"/>
    </xf>
    <xf numFmtId="3" fontId="20" fillId="0" borderId="6" xfId="0" applyNumberFormat="1" applyFont="1" applyFill="1" applyBorder="1" applyAlignment="1">
      <alignment horizontal="center" vertical="center" wrapText="1"/>
    </xf>
    <xf numFmtId="1" fontId="20" fillId="0" borderId="6" xfId="0" applyNumberFormat="1" applyFont="1" applyFill="1" applyBorder="1" applyAlignment="1">
      <alignment horizontal="right"/>
    </xf>
    <xf numFmtId="2" fontId="20" fillId="0" borderId="6" xfId="2" applyNumberFormat="1" applyFont="1" applyFill="1" applyBorder="1"/>
    <xf numFmtId="166" fontId="22" fillId="0" borderId="6" xfId="0" applyNumberFormat="1" applyFont="1" applyFill="1" applyBorder="1" applyAlignment="1">
      <alignment horizontal="center" vertical="center" wrapText="1"/>
    </xf>
    <xf numFmtId="10" fontId="20" fillId="0" borderId="6" xfId="2" applyNumberFormat="1" applyFont="1" applyFill="1" applyBorder="1"/>
    <xf numFmtId="10" fontId="22" fillId="0" borderId="6" xfId="2" applyNumberFormat="1" applyFont="1" applyFill="1" applyBorder="1"/>
    <xf numFmtId="167" fontId="22" fillId="0" borderId="6" xfId="2" applyNumberFormat="1" applyFont="1" applyFill="1" applyBorder="1"/>
    <xf numFmtId="0" fontId="22" fillId="0" borderId="6" xfId="0" applyFont="1" applyFill="1" applyBorder="1" applyAlignment="1">
      <alignment horizontal="right"/>
    </xf>
    <xf numFmtId="3" fontId="22" fillId="0" borderId="1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Fill="1" applyBorder="1" applyAlignment="1">
      <alignment horizontal="center"/>
    </xf>
    <xf numFmtId="169" fontId="20" fillId="0" borderId="1" xfId="1" applyNumberFormat="1" applyFont="1" applyFill="1" applyBorder="1"/>
    <xf numFmtId="3" fontId="64" fillId="0" borderId="1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right"/>
    </xf>
    <xf numFmtId="9" fontId="20" fillId="0" borderId="0" xfId="2" applyFont="1" applyFill="1" applyBorder="1"/>
    <xf numFmtId="169" fontId="22" fillId="0" borderId="7" xfId="0" applyNumberFormat="1" applyFont="1" applyFill="1" applyBorder="1"/>
    <xf numFmtId="169" fontId="22" fillId="0" borderId="7" xfId="1" applyNumberFormat="1" applyFont="1" applyFill="1" applyBorder="1" applyAlignment="1">
      <alignment horizontal="center"/>
    </xf>
    <xf numFmtId="0" fontId="108" fillId="0" borderId="0" xfId="94" applyFont="1" applyFill="1" applyBorder="1" applyAlignment="1" applyProtection="1"/>
    <xf numFmtId="0" fontId="107" fillId="0" borderId="0" xfId="94" applyFont="1" applyFill="1" applyBorder="1" applyAlignment="1" applyProtection="1"/>
    <xf numFmtId="166" fontId="22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wrapText="1"/>
    </xf>
    <xf numFmtId="3" fontId="64" fillId="0" borderId="6" xfId="0" applyNumberFormat="1" applyFont="1" applyFill="1" applyBorder="1" applyAlignment="1">
      <alignment horizontal="center"/>
    </xf>
    <xf numFmtId="0" fontId="20" fillId="0" borderId="6" xfId="0" applyFont="1" applyFill="1" applyBorder="1" applyAlignment="1">
      <alignment horizontal="right"/>
    </xf>
    <xf numFmtId="3" fontId="40" fillId="41" borderId="0" xfId="0" applyNumberFormat="1" applyFont="1" applyFill="1" applyBorder="1" applyAlignment="1">
      <alignment horizontal="center" vertical="center"/>
    </xf>
    <xf numFmtId="169" fontId="40" fillId="41" borderId="0" xfId="10" applyNumberFormat="1" applyFont="1" applyFill="1" applyBorder="1" applyAlignment="1">
      <alignment horizontal="center" vertical="center"/>
    </xf>
    <xf numFmtId="169" fontId="40" fillId="41" borderId="4" xfId="10" applyNumberFormat="1" applyFont="1" applyFill="1" applyBorder="1" applyAlignment="1">
      <alignment horizontal="center" vertical="center"/>
    </xf>
    <xf numFmtId="169" fontId="40" fillId="41" borderId="3" xfId="10" applyNumberFormat="1" applyFont="1" applyFill="1" applyBorder="1" applyAlignment="1">
      <alignment horizontal="center" vertical="center"/>
    </xf>
    <xf numFmtId="169" fontId="40" fillId="41" borderId="5" xfId="10" applyNumberFormat="1" applyFont="1" applyFill="1" applyBorder="1" applyAlignment="1">
      <alignment horizontal="center" vertical="center"/>
    </xf>
    <xf numFmtId="3" fontId="40" fillId="41" borderId="13" xfId="0" applyNumberFormat="1" applyFont="1" applyFill="1" applyBorder="1" applyAlignment="1">
      <alignment horizontal="center" vertical="center"/>
    </xf>
    <xf numFmtId="3" fontId="40" fillId="41" borderId="7" xfId="0" applyNumberFormat="1" applyFont="1" applyFill="1" applyBorder="1" applyAlignment="1">
      <alignment horizontal="center" vertical="center"/>
    </xf>
    <xf numFmtId="3" fontId="40" fillId="41" borderId="14" xfId="0" applyNumberFormat="1" applyFont="1" applyFill="1" applyBorder="1" applyAlignment="1">
      <alignment horizontal="center" vertical="center"/>
    </xf>
    <xf numFmtId="10" fontId="22" fillId="0" borderId="0" xfId="2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center"/>
    </xf>
    <xf numFmtId="10" fontId="20" fillId="0" borderId="0" xfId="2" applyNumberFormat="1" applyFont="1" applyFill="1" applyBorder="1" applyAlignment="1">
      <alignment horizontal="center"/>
    </xf>
    <xf numFmtId="10" fontId="20" fillId="0" borderId="0" xfId="2" applyNumberFormat="1" applyFont="1" applyFill="1" applyBorder="1" applyAlignment="1">
      <alignment wrapText="1"/>
    </xf>
    <xf numFmtId="0" fontId="67" fillId="0" borderId="0" xfId="0" applyFont="1" applyFill="1" applyBorder="1"/>
    <xf numFmtId="10" fontId="67" fillId="0" borderId="0" xfId="2" applyNumberFormat="1" applyFont="1" applyFill="1" applyBorder="1"/>
    <xf numFmtId="167" fontId="20" fillId="0" borderId="0" xfId="0" applyNumberFormat="1" applyFont="1" applyFill="1" applyBorder="1"/>
    <xf numFmtId="165" fontId="20" fillId="0" borderId="0" xfId="0" applyNumberFormat="1" applyFont="1" applyFill="1" applyBorder="1" applyAlignment="1">
      <alignment horizontal="center"/>
    </xf>
    <xf numFmtId="4" fontId="20" fillId="0" borderId="0" xfId="0" applyNumberFormat="1" applyFont="1" applyFill="1" applyBorder="1"/>
    <xf numFmtId="169" fontId="106" fillId="0" borderId="0" xfId="1" applyNumberFormat="1" applyFont="1" applyFill="1" applyBorder="1"/>
    <xf numFmtId="169" fontId="20" fillId="0" borderId="0" xfId="1" applyNumberFormat="1" applyFont="1" applyFill="1" applyBorder="1" applyAlignment="1">
      <alignment horizontal="center" wrapText="1"/>
    </xf>
    <xf numFmtId="3" fontId="20" fillId="0" borderId="6" xfId="0" applyNumberFormat="1" applyFont="1" applyFill="1" applyBorder="1"/>
    <xf numFmtId="1" fontId="22" fillId="0" borderId="6" xfId="0" applyNumberFormat="1" applyFont="1" applyFill="1" applyBorder="1" applyAlignment="1">
      <alignment horizontal="center" vertical="center"/>
    </xf>
    <xf numFmtId="1" fontId="20" fillId="0" borderId="6" xfId="0" applyNumberFormat="1" applyFont="1" applyFill="1" applyBorder="1"/>
    <xf numFmtId="1" fontId="29" fillId="0" borderId="6" xfId="0" applyNumberFormat="1" applyFont="1" applyFill="1" applyBorder="1"/>
    <xf numFmtId="169" fontId="29" fillId="0" borderId="6" xfId="1" applyNumberFormat="1" applyFont="1" applyFill="1" applyBorder="1"/>
    <xf numFmtId="10" fontId="20" fillId="0" borderId="6" xfId="0" applyNumberFormat="1" applyFont="1" applyFill="1" applyBorder="1"/>
    <xf numFmtId="10" fontId="67" fillId="0" borderId="6" xfId="2" applyNumberFormat="1" applyFont="1" applyFill="1" applyBorder="1"/>
    <xf numFmtId="167" fontId="20" fillId="0" borderId="6" xfId="0" applyNumberFormat="1" applyFont="1" applyFill="1" applyBorder="1"/>
    <xf numFmtId="169" fontId="40" fillId="41" borderId="2" xfId="10" applyNumberFormat="1" applyFont="1" applyFill="1" applyBorder="1" applyAlignment="1">
      <alignment horizontal="center" vertical="center"/>
    </xf>
    <xf numFmtId="3" fontId="40" fillId="41" borderId="9" xfId="0" applyNumberFormat="1" applyFont="1" applyFill="1" applyBorder="1" applyAlignment="1">
      <alignment horizontal="center" vertical="center"/>
    </xf>
    <xf numFmtId="167" fontId="20" fillId="0" borderId="1" xfId="2" applyNumberFormat="1" applyFont="1" applyFill="1" applyBorder="1" applyAlignment="1">
      <alignment horizontal="center"/>
    </xf>
    <xf numFmtId="3" fontId="20" fillId="0" borderId="1" xfId="0" applyNumberFormat="1" applyFont="1" applyFill="1" applyBorder="1"/>
    <xf numFmtId="167" fontId="22" fillId="0" borderId="1" xfId="2" applyNumberFormat="1" applyFont="1" applyFill="1" applyBorder="1"/>
    <xf numFmtId="169" fontId="20" fillId="0" borderId="1" xfId="0" applyNumberFormat="1" applyFont="1" applyFill="1" applyBorder="1"/>
    <xf numFmtId="0" fontId="22" fillId="0" borderId="1" xfId="0" applyFont="1" applyFill="1" applyBorder="1"/>
    <xf numFmtId="10" fontId="20" fillId="0" borderId="1" xfId="0" applyNumberFormat="1" applyFont="1" applyFill="1" applyBorder="1"/>
    <xf numFmtId="10" fontId="67" fillId="0" borderId="1" xfId="2" applyNumberFormat="1" applyFont="1" applyFill="1" applyBorder="1"/>
    <xf numFmtId="167" fontId="20" fillId="0" borderId="1" xfId="0" applyNumberFormat="1" applyFont="1" applyFill="1" applyBorder="1"/>
    <xf numFmtId="10" fontId="22" fillId="0" borderId="0" xfId="0" applyNumberFormat="1" applyFont="1" applyFill="1" applyBorder="1"/>
    <xf numFmtId="167" fontId="22" fillId="0" borderId="0" xfId="0" applyNumberFormat="1" applyFont="1" applyFill="1" applyBorder="1"/>
    <xf numFmtId="10" fontId="35" fillId="0" borderId="0" xfId="2" applyNumberFormat="1" applyFont="1" applyFill="1" applyBorder="1"/>
    <xf numFmtId="175" fontId="20" fillId="0" borderId="0" xfId="2" applyNumberFormat="1" applyFont="1" applyFill="1" applyBorder="1" applyAlignment="1">
      <alignment horizontal="center"/>
    </xf>
    <xf numFmtId="0" fontId="20" fillId="0" borderId="7" xfId="0" applyNumberFormat="1" applyFont="1" applyFill="1" applyBorder="1" applyAlignment="1">
      <alignment horizontal="center"/>
    </xf>
    <xf numFmtId="3" fontId="20" fillId="0" borderId="0" xfId="0" applyNumberFormat="1" applyFont="1" applyFill="1" applyAlignment="1">
      <alignment horizontal="center"/>
    </xf>
    <xf numFmtId="165" fontId="20" fillId="0" borderId="6" xfId="1" applyFont="1" applyFill="1" applyBorder="1" applyAlignment="1">
      <alignment horizontal="center"/>
    </xf>
    <xf numFmtId="2" fontId="37" fillId="0" borderId="6" xfId="1" applyNumberFormat="1" applyFont="1" applyFill="1" applyBorder="1"/>
    <xf numFmtId="2" fontId="64" fillId="0" borderId="6" xfId="1" applyNumberFormat="1" applyFont="1" applyFill="1" applyBorder="1"/>
    <xf numFmtId="3" fontId="20" fillId="0" borderId="6" xfId="0" applyNumberFormat="1" applyFont="1" applyFill="1" applyBorder="1" applyAlignment="1">
      <alignment horizontal="left"/>
    </xf>
    <xf numFmtId="169" fontId="22" fillId="0" borderId="1" xfId="0" applyNumberFormat="1" applyFont="1" applyFill="1" applyBorder="1" applyAlignment="1">
      <alignment horizontal="center"/>
    </xf>
    <xf numFmtId="169" fontId="22" fillId="0" borderId="1" xfId="0" applyNumberFormat="1" applyFont="1" applyFill="1" applyBorder="1"/>
    <xf numFmtId="167" fontId="37" fillId="0" borderId="0" xfId="2" applyNumberFormat="1" applyFont="1" applyFill="1" applyBorder="1"/>
    <xf numFmtId="2" fontId="20" fillId="0" borderId="0" xfId="2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0" xfId="1" applyNumberFormat="1" applyFont="1" applyFill="1" applyBorder="1"/>
    <xf numFmtId="0" fontId="68" fillId="0" borderId="0" xfId="0" applyFont="1" applyFill="1" applyBorder="1"/>
    <xf numFmtId="180" fontId="68" fillId="0" borderId="0" xfId="0" applyNumberFormat="1" applyFont="1" applyFill="1" applyBorder="1"/>
    <xf numFmtId="169" fontId="35" fillId="0" borderId="0" xfId="1" applyNumberFormat="1" applyFont="1" applyFill="1" applyBorder="1"/>
    <xf numFmtId="166" fontId="20" fillId="0" borderId="7" xfId="0" applyNumberFormat="1" applyFont="1" applyFill="1" applyBorder="1"/>
    <xf numFmtId="169" fontId="67" fillId="0" borderId="0" xfId="1" applyNumberFormat="1" applyFont="1" applyFill="1" applyBorder="1"/>
    <xf numFmtId="3" fontId="20" fillId="0" borderId="7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 vertical="center" wrapText="1"/>
    </xf>
    <xf numFmtId="169" fontId="35" fillId="0" borderId="7" xfId="1" applyNumberFormat="1" applyFont="1" applyFill="1" applyBorder="1"/>
    <xf numFmtId="169" fontId="20" fillId="0" borderId="7" xfId="0" applyNumberFormat="1" applyFont="1" applyFill="1" applyBorder="1" applyAlignment="1">
      <alignment horizontal="left"/>
    </xf>
    <xf numFmtId="169" fontId="67" fillId="0" borderId="7" xfId="1" applyNumberFormat="1" applyFont="1" applyFill="1" applyBorder="1"/>
    <xf numFmtId="0" fontId="41" fillId="0" borderId="7" xfId="0" applyFont="1" applyFill="1" applyBorder="1"/>
    <xf numFmtId="169" fontId="20" fillId="0" borderId="0" xfId="0" applyNumberFormat="1" applyFont="1" applyFill="1" applyBorder="1" applyAlignment="1">
      <alignment horizontal="right"/>
    </xf>
    <xf numFmtId="169" fontId="22" fillId="0" borderId="7" xfId="1" applyNumberFormat="1" applyFont="1" applyFill="1" applyBorder="1"/>
    <xf numFmtId="3" fontId="20" fillId="0" borderId="7" xfId="1" applyNumberFormat="1" applyFont="1" applyFill="1" applyBorder="1" applyAlignment="1">
      <alignment horizontal="center"/>
    </xf>
    <xf numFmtId="165" fontId="20" fillId="0" borderId="7" xfId="1" applyFont="1" applyFill="1" applyBorder="1"/>
    <xf numFmtId="1" fontId="20" fillId="0" borderId="7" xfId="0" applyNumberFormat="1" applyFont="1" applyFill="1" applyBorder="1" applyAlignment="1">
      <alignment horizontal="center"/>
    </xf>
    <xf numFmtId="169" fontId="64" fillId="0" borderId="0" xfId="0" applyNumberFormat="1" applyFont="1" applyFill="1" applyBorder="1" applyAlignment="1">
      <alignment horizontal="center" vertical="center"/>
    </xf>
    <xf numFmtId="9" fontId="37" fillId="0" borderId="0" xfId="2" applyFont="1" applyFill="1" applyBorder="1"/>
    <xf numFmtId="0" fontId="64" fillId="0" borderId="0" xfId="0" applyFont="1" applyFill="1" applyBorder="1" applyAlignment="1">
      <alignment horizontal="right"/>
    </xf>
    <xf numFmtId="169" fontId="64" fillId="0" borderId="0" xfId="1" applyNumberFormat="1" applyFont="1" applyFill="1" applyBorder="1"/>
    <xf numFmtId="0" fontId="37" fillId="0" borderId="0" xfId="0" applyFont="1" applyFill="1" applyBorder="1" applyAlignment="1">
      <alignment horizontal="center" vertical="center" wrapText="1"/>
    </xf>
    <xf numFmtId="17" fontId="20" fillId="0" borderId="7" xfId="0" applyNumberFormat="1" applyFont="1" applyFill="1" applyBorder="1"/>
    <xf numFmtId="169" fontId="37" fillId="0" borderId="7" xfId="1" applyNumberFormat="1" applyFont="1" applyFill="1" applyBorder="1"/>
    <xf numFmtId="169" fontId="20" fillId="0" borderId="7" xfId="1" applyNumberFormat="1" applyFont="1" applyFill="1" applyBorder="1"/>
    <xf numFmtId="169" fontId="37" fillId="0" borderId="7" xfId="0" applyNumberFormat="1" applyFont="1" applyFill="1" applyBorder="1"/>
    <xf numFmtId="0" fontId="22" fillId="0" borderId="48" xfId="0" applyFont="1" applyBorder="1" applyAlignment="1">
      <alignment horizontal="center"/>
    </xf>
    <xf numFmtId="0" fontId="22" fillId="0" borderId="49" xfId="0" applyFont="1" applyBorder="1" applyAlignment="1">
      <alignment horizontal="center"/>
    </xf>
    <xf numFmtId="0" fontId="22" fillId="0" borderId="50" xfId="0" applyFont="1" applyBorder="1" applyAlignment="1">
      <alignment horizontal="center"/>
    </xf>
    <xf numFmtId="168" fontId="26" fillId="0" borderId="17" xfId="0" applyNumberFormat="1" applyFont="1" applyFill="1" applyBorder="1" applyAlignment="1">
      <alignment horizontal="center" vertical="center" wrapText="1"/>
    </xf>
    <xf numFmtId="10" fontId="30" fillId="5" borderId="0" xfId="2" applyNumberFormat="1" applyFont="1" applyFill="1" applyAlignment="1">
      <alignment horizontal="left"/>
    </xf>
    <xf numFmtId="0" fontId="23" fillId="4" borderId="0" xfId="0" applyFont="1" applyFill="1" applyBorder="1" applyAlignment="1">
      <alignment horizontal="left"/>
    </xf>
    <xf numFmtId="168" fontId="26" fillId="0" borderId="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/>
    <xf numFmtId="0" fontId="5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justify" wrapText="1"/>
    </xf>
    <xf numFmtId="0" fontId="0" fillId="0" borderId="0" xfId="0" applyAlignment="1">
      <alignment horizontal="center" wrapText="1"/>
    </xf>
    <xf numFmtId="0" fontId="29" fillId="8" borderId="0" xfId="0" applyFont="1" applyFill="1" applyAlignment="1">
      <alignment horizontal="center" wrapText="1"/>
    </xf>
  </cellXfs>
  <cellStyles count="53903">
    <cellStyle name="$" xfId="5147"/>
    <cellStyle name="$ 2" xfId="5172"/>
    <cellStyle name="$.00" xfId="5148"/>
    <cellStyle name="$.00 2" xfId="5173"/>
    <cellStyle name="$M" xfId="5149"/>
    <cellStyle name="$M 2" xfId="5174"/>
    <cellStyle name="$M 3" xfId="6106"/>
    <cellStyle name="$M.00" xfId="5150"/>
    <cellStyle name="$M.00 2" xfId="5175"/>
    <cellStyle name="%" xfId="5176"/>
    <cellStyle name="20% - Accent1 2" xfId="6117"/>
    <cellStyle name="20% - Accent2 2" xfId="6118"/>
    <cellStyle name="20% - Accent3 2" xfId="6119"/>
    <cellStyle name="20% - Accent4 2" xfId="6120"/>
    <cellStyle name="20% - Accent5 2" xfId="6121"/>
    <cellStyle name="20% - Accent6 2" xfId="6122"/>
    <cellStyle name="40% - Accent1 2" xfId="6123"/>
    <cellStyle name="40% - Accent2 2" xfId="6124"/>
    <cellStyle name="40% - Accent3 2" xfId="6125"/>
    <cellStyle name="40% - Accent4 2" xfId="6126"/>
    <cellStyle name="40% - Accent5 2" xfId="6127"/>
    <cellStyle name="40% - Accent6 2" xfId="6128"/>
    <cellStyle name="60% - Accent1 2" xfId="6129"/>
    <cellStyle name="60% - Accent2 2" xfId="6130"/>
    <cellStyle name="60% - Accent3 2" xfId="6131"/>
    <cellStyle name="60% - Accent4 2" xfId="6132"/>
    <cellStyle name="60% - Accent5 2" xfId="6133"/>
    <cellStyle name="60% - Accent6 2" xfId="6134"/>
    <cellStyle name="99-4,5M" xfId="5177"/>
    <cellStyle name="Accent1 2" xfId="6135"/>
    <cellStyle name="Accent2 2" xfId="6136"/>
    <cellStyle name="Accent3 2" xfId="6137"/>
    <cellStyle name="Accent4 2" xfId="6138"/>
    <cellStyle name="Accent5 2" xfId="6139"/>
    <cellStyle name="Accent6 2" xfId="6140"/>
    <cellStyle name="Bad 2" xfId="6141"/>
    <cellStyle name="C2" xfId="5178"/>
    <cellStyle name="Calculation 2" xfId="6142"/>
    <cellStyle name="Check Cell 2" xfId="6143"/>
    <cellStyle name="Comma" xfId="1" builtinId="3"/>
    <cellStyle name="Comma 10" xfId="1301"/>
    <cellStyle name="Comma 10 2" xfId="3868"/>
    <cellStyle name="Comma 10 2 2" xfId="5180"/>
    <cellStyle name="Comma 10 2 3" xfId="26004"/>
    <cellStyle name="Comma 10 2 3 2" xfId="47155"/>
    <cellStyle name="Comma 10 2 4" xfId="15432"/>
    <cellStyle name="Comma 10 2 5" xfId="36583"/>
    <cellStyle name="Comma 10 3" xfId="5179"/>
    <cellStyle name="Comma 10 4" xfId="7744"/>
    <cellStyle name="Comma 10 4 2" xfId="28893"/>
    <cellStyle name="Comma 10 4 2 2" xfId="50044"/>
    <cellStyle name="Comma 10 4 3" xfId="18321"/>
    <cellStyle name="Comma 10 4 4" xfId="39472"/>
    <cellStyle name="Comma 10 5" xfId="10306"/>
    <cellStyle name="Comma 10 5 2" xfId="31455"/>
    <cellStyle name="Comma 10 5 2 2" xfId="52606"/>
    <cellStyle name="Comma 10 5 3" xfId="20883"/>
    <cellStyle name="Comma 10 5 4" xfId="42034"/>
    <cellStyle name="Comma 10 6" xfId="23440"/>
    <cellStyle name="Comma 10 6 2" xfId="44591"/>
    <cellStyle name="Comma 10 7" xfId="12868"/>
    <cellStyle name="Comma 10 8" xfId="34019"/>
    <cellStyle name="Comma 11" xfId="2581"/>
    <cellStyle name="Comma 11 2" xfId="5182"/>
    <cellStyle name="Comma 11 3" xfId="5181"/>
    <cellStyle name="Comma 11 4" xfId="24720"/>
    <cellStyle name="Comma 11 4 2" xfId="45871"/>
    <cellStyle name="Comma 11 5" xfId="14148"/>
    <cellStyle name="Comma 11 6" xfId="35299"/>
    <cellStyle name="Comma 12" xfId="5183"/>
    <cellStyle name="Comma 13" xfId="5184"/>
    <cellStyle name="Comma 14" xfId="5185"/>
    <cellStyle name="Comma 15" xfId="5186"/>
    <cellStyle name="Comma 16" xfId="5187"/>
    <cellStyle name="Comma 17" xfId="5188"/>
    <cellStyle name="Comma 18" xfId="5189"/>
    <cellStyle name="Comma 19" xfId="5190"/>
    <cellStyle name="Comma 2" xfId="6"/>
    <cellStyle name="Comma 2 10" xfId="5191"/>
    <cellStyle name="Comma 2 10 2" xfId="5192"/>
    <cellStyle name="Comma 2 11" xfId="5193"/>
    <cellStyle name="Comma 2 11 2" xfId="5194"/>
    <cellStyle name="Comma 2 11 2 2" xfId="5195"/>
    <cellStyle name="Comma 2 11 3" xfId="5196"/>
    <cellStyle name="Comma 2 11 3 2" xfId="5197"/>
    <cellStyle name="Comma 2 11 4" xfId="5198"/>
    <cellStyle name="Comma 2 12" xfId="5199"/>
    <cellStyle name="Comma 2 12 2" xfId="5200"/>
    <cellStyle name="Comma 2 13" xfId="5201"/>
    <cellStyle name="Comma 2 13 2" xfId="5202"/>
    <cellStyle name="Comma 2 14" xfId="5203"/>
    <cellStyle name="Comma 2 14 2" xfId="5204"/>
    <cellStyle name="Comma 2 15" xfId="5205"/>
    <cellStyle name="Comma 2 16" xfId="5206"/>
    <cellStyle name="Comma 2 17" xfId="6341"/>
    <cellStyle name="Comma 2 18" xfId="2593"/>
    <cellStyle name="Comma 2 2" xfId="5152"/>
    <cellStyle name="Comma 2 2 10" xfId="5208"/>
    <cellStyle name="Comma 2 2 11" xfId="5209"/>
    <cellStyle name="Comma 2 2 12" xfId="5210"/>
    <cellStyle name="Comma 2 2 13" xfId="5207"/>
    <cellStyle name="Comma 2 2 2" xfId="5211"/>
    <cellStyle name="Comma 2 2 3" xfId="5212"/>
    <cellStyle name="Comma 2 2 4" xfId="5213"/>
    <cellStyle name="Comma 2 2 5" xfId="5214"/>
    <cellStyle name="Comma 2 2 6" xfId="5215"/>
    <cellStyle name="Comma 2 2 7" xfId="5216"/>
    <cellStyle name="Comma 2 2 8" xfId="5217"/>
    <cellStyle name="Comma 2 2 9" xfId="5218"/>
    <cellStyle name="Comma 2 3" xfId="5219"/>
    <cellStyle name="Comma 2 3 2" xfId="5220"/>
    <cellStyle name="Comma 2 4" xfId="5221"/>
    <cellStyle name="Comma 2 4 2" xfId="5222"/>
    <cellStyle name="Comma 2 5" xfId="5223"/>
    <cellStyle name="Comma 2 5 2" xfId="5224"/>
    <cellStyle name="Comma 2 6" xfId="5225"/>
    <cellStyle name="Comma 2 6 2" xfId="5226"/>
    <cellStyle name="Comma 2 7" xfId="5227"/>
    <cellStyle name="Comma 2 7 2" xfId="5228"/>
    <cellStyle name="Comma 2 8" xfId="5229"/>
    <cellStyle name="Comma 2 8 2" xfId="5230"/>
    <cellStyle name="Comma 2 9" xfId="5231"/>
    <cellStyle name="Comma 2 9 2" xfId="5232"/>
    <cellStyle name="Comma 20" xfId="5233"/>
    <cellStyle name="Comma 21" xfId="5234"/>
    <cellStyle name="Comma 22" xfId="5235"/>
    <cellStyle name="Comma 23" xfId="5236"/>
    <cellStyle name="Comma 24" xfId="5237"/>
    <cellStyle name="Comma 25" xfId="5238"/>
    <cellStyle name="Comma 25 2" xfId="5239"/>
    <cellStyle name="Comma 25 3" xfId="5240"/>
    <cellStyle name="Comma 25 3 2" xfId="5241"/>
    <cellStyle name="Comma 25 4" xfId="5242"/>
    <cellStyle name="Comma 26" xfId="5243"/>
    <cellStyle name="Comma 26 2" xfId="5244"/>
    <cellStyle name="Comma 27" xfId="5245"/>
    <cellStyle name="Comma 27 2" xfId="5246"/>
    <cellStyle name="Comma 28" xfId="5247"/>
    <cellStyle name="Comma 29" xfId="5248"/>
    <cellStyle name="Comma 3" xfId="9"/>
    <cellStyle name="Comma 3 10" xfId="665"/>
    <cellStyle name="Comma 3 10 2" xfId="1945"/>
    <cellStyle name="Comma 3 10 2 2" xfId="4512"/>
    <cellStyle name="Comma 3 10 2 2 2" xfId="26648"/>
    <cellStyle name="Comma 3 10 2 2 2 2" xfId="47799"/>
    <cellStyle name="Comma 3 10 2 2 3" xfId="16076"/>
    <cellStyle name="Comma 3 10 2 2 4" xfId="37227"/>
    <cellStyle name="Comma 3 10 2 3" xfId="8388"/>
    <cellStyle name="Comma 3 10 2 3 2" xfId="29537"/>
    <cellStyle name="Comma 3 10 2 3 2 2" xfId="50688"/>
    <cellStyle name="Comma 3 10 2 3 3" xfId="18965"/>
    <cellStyle name="Comma 3 10 2 3 4" xfId="40116"/>
    <cellStyle name="Comma 3 10 2 4" xfId="10950"/>
    <cellStyle name="Comma 3 10 2 4 2" xfId="32099"/>
    <cellStyle name="Comma 3 10 2 4 2 2" xfId="53250"/>
    <cellStyle name="Comma 3 10 2 4 3" xfId="21527"/>
    <cellStyle name="Comma 3 10 2 4 4" xfId="42678"/>
    <cellStyle name="Comma 3 10 2 5" xfId="24084"/>
    <cellStyle name="Comma 3 10 2 5 2" xfId="45235"/>
    <cellStyle name="Comma 3 10 2 6" xfId="13512"/>
    <cellStyle name="Comma 3 10 2 7" xfId="34663"/>
    <cellStyle name="Comma 3 10 3" xfId="3232"/>
    <cellStyle name="Comma 3 10 3 2" xfId="25368"/>
    <cellStyle name="Comma 3 10 3 2 2" xfId="46519"/>
    <cellStyle name="Comma 3 10 3 3" xfId="14796"/>
    <cellStyle name="Comma 3 10 3 4" xfId="35947"/>
    <cellStyle name="Comma 3 10 4" xfId="7108"/>
    <cellStyle name="Comma 3 10 4 2" xfId="28257"/>
    <cellStyle name="Comma 3 10 4 2 2" xfId="49408"/>
    <cellStyle name="Comma 3 10 4 3" xfId="17685"/>
    <cellStyle name="Comma 3 10 4 4" xfId="38836"/>
    <cellStyle name="Comma 3 10 5" xfId="9670"/>
    <cellStyle name="Comma 3 10 5 2" xfId="30819"/>
    <cellStyle name="Comma 3 10 5 2 2" xfId="51970"/>
    <cellStyle name="Comma 3 10 5 3" xfId="20247"/>
    <cellStyle name="Comma 3 10 5 4" xfId="41398"/>
    <cellStyle name="Comma 3 10 6" xfId="22804"/>
    <cellStyle name="Comma 3 10 6 2" xfId="43955"/>
    <cellStyle name="Comma 3 10 7" xfId="12232"/>
    <cellStyle name="Comma 3 10 8" xfId="33383"/>
    <cellStyle name="Comma 3 11" xfId="1305"/>
    <cellStyle name="Comma 3 11 2" xfId="3872"/>
    <cellStyle name="Comma 3 11 2 2" xfId="26008"/>
    <cellStyle name="Comma 3 11 2 2 2" xfId="47159"/>
    <cellStyle name="Comma 3 11 2 3" xfId="15436"/>
    <cellStyle name="Comma 3 11 2 4" xfId="36587"/>
    <cellStyle name="Comma 3 11 3" xfId="7748"/>
    <cellStyle name="Comma 3 11 3 2" xfId="28897"/>
    <cellStyle name="Comma 3 11 3 2 2" xfId="50048"/>
    <cellStyle name="Comma 3 11 3 3" xfId="18325"/>
    <cellStyle name="Comma 3 11 3 4" xfId="39476"/>
    <cellStyle name="Comma 3 11 4" xfId="10310"/>
    <cellStyle name="Comma 3 11 4 2" xfId="31459"/>
    <cellStyle name="Comma 3 11 4 2 2" xfId="52610"/>
    <cellStyle name="Comma 3 11 4 3" xfId="20887"/>
    <cellStyle name="Comma 3 11 4 4" xfId="42038"/>
    <cellStyle name="Comma 3 11 5" xfId="23444"/>
    <cellStyle name="Comma 3 11 5 2" xfId="44595"/>
    <cellStyle name="Comma 3 11 6" xfId="12872"/>
    <cellStyle name="Comma 3 11 7" xfId="34023"/>
    <cellStyle name="Comma 3 12" xfId="2587"/>
    <cellStyle name="Comma 3 12 2" xfId="24725"/>
    <cellStyle name="Comma 3 12 2 2" xfId="45876"/>
    <cellStyle name="Comma 3 12 3" xfId="14153"/>
    <cellStyle name="Comma 3 12 4" xfId="35304"/>
    <cellStyle name="Comma 3 13" xfId="5151"/>
    <cellStyle name="Comma 3 14" xfId="6468"/>
    <cellStyle name="Comma 3 14 2" xfId="27617"/>
    <cellStyle name="Comma 3 14 2 2" xfId="48768"/>
    <cellStyle name="Comma 3 14 3" xfId="17045"/>
    <cellStyle name="Comma 3 14 4" xfId="38196"/>
    <cellStyle name="Comma 3 15" xfId="9030"/>
    <cellStyle name="Comma 3 15 2" xfId="30179"/>
    <cellStyle name="Comma 3 15 2 2" xfId="51330"/>
    <cellStyle name="Comma 3 15 3" xfId="19607"/>
    <cellStyle name="Comma 3 15 4" xfId="40758"/>
    <cellStyle name="Comma 3 16" xfId="11586"/>
    <cellStyle name="Comma 3 16 2" xfId="22164"/>
    <cellStyle name="Comma 3 16 3" xfId="43315"/>
    <cellStyle name="Comma 3 17" xfId="32736"/>
    <cellStyle name="Comma 3 17 2" xfId="53886"/>
    <cellStyle name="Comma 3 18" xfId="11592"/>
    <cellStyle name="Comma 3 19" xfId="32743"/>
    <cellStyle name="Comma 3 2" xfId="24"/>
    <cellStyle name="Comma 3 2 10" xfId="1311"/>
    <cellStyle name="Comma 3 2 10 2" xfId="3878"/>
    <cellStyle name="Comma 3 2 10 2 2" xfId="26014"/>
    <cellStyle name="Comma 3 2 10 2 2 2" xfId="47165"/>
    <cellStyle name="Comma 3 2 10 2 3" xfId="15442"/>
    <cellStyle name="Comma 3 2 10 2 4" xfId="36593"/>
    <cellStyle name="Comma 3 2 10 3" xfId="7754"/>
    <cellStyle name="Comma 3 2 10 3 2" xfId="28903"/>
    <cellStyle name="Comma 3 2 10 3 2 2" xfId="50054"/>
    <cellStyle name="Comma 3 2 10 3 3" xfId="18331"/>
    <cellStyle name="Comma 3 2 10 3 4" xfId="39482"/>
    <cellStyle name="Comma 3 2 10 4" xfId="10316"/>
    <cellStyle name="Comma 3 2 10 4 2" xfId="31465"/>
    <cellStyle name="Comma 3 2 10 4 2 2" xfId="52616"/>
    <cellStyle name="Comma 3 2 10 4 3" xfId="20893"/>
    <cellStyle name="Comma 3 2 10 4 4" xfId="42044"/>
    <cellStyle name="Comma 3 2 10 5" xfId="23450"/>
    <cellStyle name="Comma 3 2 10 5 2" xfId="44601"/>
    <cellStyle name="Comma 3 2 10 6" xfId="12878"/>
    <cellStyle name="Comma 3 2 10 7" xfId="34029"/>
    <cellStyle name="Comma 3 2 11" xfId="2596"/>
    <cellStyle name="Comma 3 2 11 2" xfId="24732"/>
    <cellStyle name="Comma 3 2 11 2 2" xfId="45883"/>
    <cellStyle name="Comma 3 2 11 3" xfId="14160"/>
    <cellStyle name="Comma 3 2 11 4" xfId="35311"/>
    <cellStyle name="Comma 3 2 12" xfId="5250"/>
    <cellStyle name="Comma 3 2 13" xfId="6474"/>
    <cellStyle name="Comma 3 2 13 2" xfId="27623"/>
    <cellStyle name="Comma 3 2 13 2 2" xfId="48774"/>
    <cellStyle name="Comma 3 2 13 3" xfId="17051"/>
    <cellStyle name="Comma 3 2 13 4" xfId="38202"/>
    <cellStyle name="Comma 3 2 14" xfId="9036"/>
    <cellStyle name="Comma 3 2 14 2" xfId="30185"/>
    <cellStyle name="Comma 3 2 14 2 2" xfId="51336"/>
    <cellStyle name="Comma 3 2 14 3" xfId="19613"/>
    <cellStyle name="Comma 3 2 14 4" xfId="40764"/>
    <cellStyle name="Comma 3 2 15" xfId="11588"/>
    <cellStyle name="Comma 3 2 15 2" xfId="22170"/>
    <cellStyle name="Comma 3 2 15 3" xfId="43321"/>
    <cellStyle name="Comma 3 2 16" xfId="32738"/>
    <cellStyle name="Comma 3 2 16 2" xfId="53888"/>
    <cellStyle name="Comma 3 2 17" xfId="11598"/>
    <cellStyle name="Comma 3 2 18" xfId="32749"/>
    <cellStyle name="Comma 3 2 19" xfId="53902"/>
    <cellStyle name="Comma 3 2 2" xfId="47"/>
    <cellStyle name="Comma 3 2 2 10" xfId="5251"/>
    <cellStyle name="Comma 3 2 2 11" xfId="6496"/>
    <cellStyle name="Comma 3 2 2 11 2" xfId="27645"/>
    <cellStyle name="Comma 3 2 2 11 2 2" xfId="48796"/>
    <cellStyle name="Comma 3 2 2 11 3" xfId="17073"/>
    <cellStyle name="Comma 3 2 2 11 4" xfId="38224"/>
    <cellStyle name="Comma 3 2 2 12" xfId="9058"/>
    <cellStyle name="Comma 3 2 2 12 2" xfId="30207"/>
    <cellStyle name="Comma 3 2 2 12 2 2" xfId="51358"/>
    <cellStyle name="Comma 3 2 2 12 3" xfId="19635"/>
    <cellStyle name="Comma 3 2 2 12 4" xfId="40786"/>
    <cellStyle name="Comma 3 2 2 13" xfId="22192"/>
    <cellStyle name="Comma 3 2 2 13 2" xfId="43343"/>
    <cellStyle name="Comma 3 2 2 14" xfId="11620"/>
    <cellStyle name="Comma 3 2 2 15" xfId="32771"/>
    <cellStyle name="Comma 3 2 2 2" xfId="69"/>
    <cellStyle name="Comma 3 2 2 2 10" xfId="9080"/>
    <cellStyle name="Comma 3 2 2 2 10 2" xfId="30229"/>
    <cellStyle name="Comma 3 2 2 2 10 2 2" xfId="51380"/>
    <cellStyle name="Comma 3 2 2 2 10 3" xfId="19657"/>
    <cellStyle name="Comma 3 2 2 2 10 4" xfId="40808"/>
    <cellStyle name="Comma 3 2 2 2 11" xfId="22214"/>
    <cellStyle name="Comma 3 2 2 2 11 2" xfId="43365"/>
    <cellStyle name="Comma 3 2 2 2 12" xfId="11642"/>
    <cellStyle name="Comma 3 2 2 2 13" xfId="32793"/>
    <cellStyle name="Comma 3 2 2 2 2" xfId="153"/>
    <cellStyle name="Comma 3 2 2 2 2 10" xfId="11722"/>
    <cellStyle name="Comma 3 2 2 2 2 11" xfId="32873"/>
    <cellStyle name="Comma 3 2 2 2 2 2" xfId="314"/>
    <cellStyle name="Comma 3 2 2 2 2 2 10" xfId="33033"/>
    <cellStyle name="Comma 3 2 2 2 2 2 2" xfId="635"/>
    <cellStyle name="Comma 3 2 2 2 2 2 2 2" xfId="1275"/>
    <cellStyle name="Comma 3 2 2 2 2 2 2 2 2" xfId="2555"/>
    <cellStyle name="Comma 3 2 2 2 2 2 2 2 2 2" xfId="5122"/>
    <cellStyle name="Comma 3 2 2 2 2 2 2 2 2 2 2" xfId="27258"/>
    <cellStyle name="Comma 3 2 2 2 2 2 2 2 2 2 2 2" xfId="48409"/>
    <cellStyle name="Comma 3 2 2 2 2 2 2 2 2 2 3" xfId="16686"/>
    <cellStyle name="Comma 3 2 2 2 2 2 2 2 2 2 4" xfId="37837"/>
    <cellStyle name="Comma 3 2 2 2 2 2 2 2 2 3" xfId="8998"/>
    <cellStyle name="Comma 3 2 2 2 2 2 2 2 2 3 2" xfId="30147"/>
    <cellStyle name="Comma 3 2 2 2 2 2 2 2 2 3 2 2" xfId="51298"/>
    <cellStyle name="Comma 3 2 2 2 2 2 2 2 2 3 3" xfId="19575"/>
    <cellStyle name="Comma 3 2 2 2 2 2 2 2 2 3 4" xfId="40726"/>
    <cellStyle name="Comma 3 2 2 2 2 2 2 2 2 4" xfId="11560"/>
    <cellStyle name="Comma 3 2 2 2 2 2 2 2 2 4 2" xfId="32709"/>
    <cellStyle name="Comma 3 2 2 2 2 2 2 2 2 4 2 2" xfId="53860"/>
    <cellStyle name="Comma 3 2 2 2 2 2 2 2 2 4 3" xfId="22137"/>
    <cellStyle name="Comma 3 2 2 2 2 2 2 2 2 4 4" xfId="43288"/>
    <cellStyle name="Comma 3 2 2 2 2 2 2 2 2 5" xfId="24694"/>
    <cellStyle name="Comma 3 2 2 2 2 2 2 2 2 5 2" xfId="45845"/>
    <cellStyle name="Comma 3 2 2 2 2 2 2 2 2 6" xfId="14122"/>
    <cellStyle name="Comma 3 2 2 2 2 2 2 2 2 7" xfId="35273"/>
    <cellStyle name="Comma 3 2 2 2 2 2 2 2 3" xfId="3842"/>
    <cellStyle name="Comma 3 2 2 2 2 2 2 2 3 2" xfId="25978"/>
    <cellStyle name="Comma 3 2 2 2 2 2 2 2 3 2 2" xfId="47129"/>
    <cellStyle name="Comma 3 2 2 2 2 2 2 2 3 3" xfId="15406"/>
    <cellStyle name="Comma 3 2 2 2 2 2 2 2 3 4" xfId="36557"/>
    <cellStyle name="Comma 3 2 2 2 2 2 2 2 4" xfId="7718"/>
    <cellStyle name="Comma 3 2 2 2 2 2 2 2 4 2" xfId="28867"/>
    <cellStyle name="Comma 3 2 2 2 2 2 2 2 4 2 2" xfId="50018"/>
    <cellStyle name="Comma 3 2 2 2 2 2 2 2 4 3" xfId="18295"/>
    <cellStyle name="Comma 3 2 2 2 2 2 2 2 4 4" xfId="39446"/>
    <cellStyle name="Comma 3 2 2 2 2 2 2 2 5" xfId="10280"/>
    <cellStyle name="Comma 3 2 2 2 2 2 2 2 5 2" xfId="31429"/>
    <cellStyle name="Comma 3 2 2 2 2 2 2 2 5 2 2" xfId="52580"/>
    <cellStyle name="Comma 3 2 2 2 2 2 2 2 5 3" xfId="20857"/>
    <cellStyle name="Comma 3 2 2 2 2 2 2 2 5 4" xfId="42008"/>
    <cellStyle name="Comma 3 2 2 2 2 2 2 2 6" xfId="23414"/>
    <cellStyle name="Comma 3 2 2 2 2 2 2 2 6 2" xfId="44565"/>
    <cellStyle name="Comma 3 2 2 2 2 2 2 2 7" xfId="12842"/>
    <cellStyle name="Comma 3 2 2 2 2 2 2 2 8" xfId="33993"/>
    <cellStyle name="Comma 3 2 2 2 2 2 2 3" xfId="1915"/>
    <cellStyle name="Comma 3 2 2 2 2 2 2 3 2" xfId="4482"/>
    <cellStyle name="Comma 3 2 2 2 2 2 2 3 2 2" xfId="26618"/>
    <cellStyle name="Comma 3 2 2 2 2 2 2 3 2 2 2" xfId="47769"/>
    <cellStyle name="Comma 3 2 2 2 2 2 2 3 2 3" xfId="16046"/>
    <cellStyle name="Comma 3 2 2 2 2 2 2 3 2 4" xfId="37197"/>
    <cellStyle name="Comma 3 2 2 2 2 2 2 3 3" xfId="8358"/>
    <cellStyle name="Comma 3 2 2 2 2 2 2 3 3 2" xfId="29507"/>
    <cellStyle name="Comma 3 2 2 2 2 2 2 3 3 2 2" xfId="50658"/>
    <cellStyle name="Comma 3 2 2 2 2 2 2 3 3 3" xfId="18935"/>
    <cellStyle name="Comma 3 2 2 2 2 2 2 3 3 4" xfId="40086"/>
    <cellStyle name="Comma 3 2 2 2 2 2 2 3 4" xfId="10920"/>
    <cellStyle name="Comma 3 2 2 2 2 2 2 3 4 2" xfId="32069"/>
    <cellStyle name="Comma 3 2 2 2 2 2 2 3 4 2 2" xfId="53220"/>
    <cellStyle name="Comma 3 2 2 2 2 2 2 3 4 3" xfId="21497"/>
    <cellStyle name="Comma 3 2 2 2 2 2 2 3 4 4" xfId="42648"/>
    <cellStyle name="Comma 3 2 2 2 2 2 2 3 5" xfId="24054"/>
    <cellStyle name="Comma 3 2 2 2 2 2 2 3 5 2" xfId="45205"/>
    <cellStyle name="Comma 3 2 2 2 2 2 2 3 6" xfId="13482"/>
    <cellStyle name="Comma 3 2 2 2 2 2 2 3 7" xfId="34633"/>
    <cellStyle name="Comma 3 2 2 2 2 2 2 4" xfId="3202"/>
    <cellStyle name="Comma 3 2 2 2 2 2 2 4 2" xfId="25338"/>
    <cellStyle name="Comma 3 2 2 2 2 2 2 4 2 2" xfId="46489"/>
    <cellStyle name="Comma 3 2 2 2 2 2 2 4 3" xfId="14766"/>
    <cellStyle name="Comma 3 2 2 2 2 2 2 4 4" xfId="35917"/>
    <cellStyle name="Comma 3 2 2 2 2 2 2 5" xfId="7078"/>
    <cellStyle name="Comma 3 2 2 2 2 2 2 5 2" xfId="28227"/>
    <cellStyle name="Comma 3 2 2 2 2 2 2 5 2 2" xfId="49378"/>
    <cellStyle name="Comma 3 2 2 2 2 2 2 5 3" xfId="17655"/>
    <cellStyle name="Comma 3 2 2 2 2 2 2 5 4" xfId="38806"/>
    <cellStyle name="Comma 3 2 2 2 2 2 2 6" xfId="9640"/>
    <cellStyle name="Comma 3 2 2 2 2 2 2 6 2" xfId="30789"/>
    <cellStyle name="Comma 3 2 2 2 2 2 2 6 2 2" xfId="51940"/>
    <cellStyle name="Comma 3 2 2 2 2 2 2 6 3" xfId="20217"/>
    <cellStyle name="Comma 3 2 2 2 2 2 2 6 4" xfId="41368"/>
    <cellStyle name="Comma 3 2 2 2 2 2 2 7" xfId="22774"/>
    <cellStyle name="Comma 3 2 2 2 2 2 2 7 2" xfId="43925"/>
    <cellStyle name="Comma 3 2 2 2 2 2 2 8" xfId="12202"/>
    <cellStyle name="Comma 3 2 2 2 2 2 2 9" xfId="33353"/>
    <cellStyle name="Comma 3 2 2 2 2 2 3" xfId="955"/>
    <cellStyle name="Comma 3 2 2 2 2 2 3 2" xfId="2235"/>
    <cellStyle name="Comma 3 2 2 2 2 2 3 2 2" xfId="4802"/>
    <cellStyle name="Comma 3 2 2 2 2 2 3 2 2 2" xfId="26938"/>
    <cellStyle name="Comma 3 2 2 2 2 2 3 2 2 2 2" xfId="48089"/>
    <cellStyle name="Comma 3 2 2 2 2 2 3 2 2 3" xfId="16366"/>
    <cellStyle name="Comma 3 2 2 2 2 2 3 2 2 4" xfId="37517"/>
    <cellStyle name="Comma 3 2 2 2 2 2 3 2 3" xfId="8678"/>
    <cellStyle name="Comma 3 2 2 2 2 2 3 2 3 2" xfId="29827"/>
    <cellStyle name="Comma 3 2 2 2 2 2 3 2 3 2 2" xfId="50978"/>
    <cellStyle name="Comma 3 2 2 2 2 2 3 2 3 3" xfId="19255"/>
    <cellStyle name="Comma 3 2 2 2 2 2 3 2 3 4" xfId="40406"/>
    <cellStyle name="Comma 3 2 2 2 2 2 3 2 4" xfId="11240"/>
    <cellStyle name="Comma 3 2 2 2 2 2 3 2 4 2" xfId="32389"/>
    <cellStyle name="Comma 3 2 2 2 2 2 3 2 4 2 2" xfId="53540"/>
    <cellStyle name="Comma 3 2 2 2 2 2 3 2 4 3" xfId="21817"/>
    <cellStyle name="Comma 3 2 2 2 2 2 3 2 4 4" xfId="42968"/>
    <cellStyle name="Comma 3 2 2 2 2 2 3 2 5" xfId="24374"/>
    <cellStyle name="Comma 3 2 2 2 2 2 3 2 5 2" xfId="45525"/>
    <cellStyle name="Comma 3 2 2 2 2 2 3 2 6" xfId="13802"/>
    <cellStyle name="Comma 3 2 2 2 2 2 3 2 7" xfId="34953"/>
    <cellStyle name="Comma 3 2 2 2 2 2 3 3" xfId="3522"/>
    <cellStyle name="Comma 3 2 2 2 2 2 3 3 2" xfId="25658"/>
    <cellStyle name="Comma 3 2 2 2 2 2 3 3 2 2" xfId="46809"/>
    <cellStyle name="Comma 3 2 2 2 2 2 3 3 3" xfId="15086"/>
    <cellStyle name="Comma 3 2 2 2 2 2 3 3 4" xfId="36237"/>
    <cellStyle name="Comma 3 2 2 2 2 2 3 4" xfId="7398"/>
    <cellStyle name="Comma 3 2 2 2 2 2 3 4 2" xfId="28547"/>
    <cellStyle name="Comma 3 2 2 2 2 2 3 4 2 2" xfId="49698"/>
    <cellStyle name="Comma 3 2 2 2 2 2 3 4 3" xfId="17975"/>
    <cellStyle name="Comma 3 2 2 2 2 2 3 4 4" xfId="39126"/>
    <cellStyle name="Comma 3 2 2 2 2 2 3 5" xfId="9960"/>
    <cellStyle name="Comma 3 2 2 2 2 2 3 5 2" xfId="31109"/>
    <cellStyle name="Comma 3 2 2 2 2 2 3 5 2 2" xfId="52260"/>
    <cellStyle name="Comma 3 2 2 2 2 2 3 5 3" xfId="20537"/>
    <cellStyle name="Comma 3 2 2 2 2 2 3 5 4" xfId="41688"/>
    <cellStyle name="Comma 3 2 2 2 2 2 3 6" xfId="23094"/>
    <cellStyle name="Comma 3 2 2 2 2 2 3 6 2" xfId="44245"/>
    <cellStyle name="Comma 3 2 2 2 2 2 3 7" xfId="12522"/>
    <cellStyle name="Comma 3 2 2 2 2 2 3 8" xfId="33673"/>
    <cellStyle name="Comma 3 2 2 2 2 2 4" xfId="1595"/>
    <cellStyle name="Comma 3 2 2 2 2 2 4 2" xfId="4162"/>
    <cellStyle name="Comma 3 2 2 2 2 2 4 2 2" xfId="26298"/>
    <cellStyle name="Comma 3 2 2 2 2 2 4 2 2 2" xfId="47449"/>
    <cellStyle name="Comma 3 2 2 2 2 2 4 2 3" xfId="15726"/>
    <cellStyle name="Comma 3 2 2 2 2 2 4 2 4" xfId="36877"/>
    <cellStyle name="Comma 3 2 2 2 2 2 4 3" xfId="8038"/>
    <cellStyle name="Comma 3 2 2 2 2 2 4 3 2" xfId="29187"/>
    <cellStyle name="Comma 3 2 2 2 2 2 4 3 2 2" xfId="50338"/>
    <cellStyle name="Comma 3 2 2 2 2 2 4 3 3" xfId="18615"/>
    <cellStyle name="Comma 3 2 2 2 2 2 4 3 4" xfId="39766"/>
    <cellStyle name="Comma 3 2 2 2 2 2 4 4" xfId="10600"/>
    <cellStyle name="Comma 3 2 2 2 2 2 4 4 2" xfId="31749"/>
    <cellStyle name="Comma 3 2 2 2 2 2 4 4 2 2" xfId="52900"/>
    <cellStyle name="Comma 3 2 2 2 2 2 4 4 3" xfId="21177"/>
    <cellStyle name="Comma 3 2 2 2 2 2 4 4 4" xfId="42328"/>
    <cellStyle name="Comma 3 2 2 2 2 2 4 5" xfId="23734"/>
    <cellStyle name="Comma 3 2 2 2 2 2 4 5 2" xfId="44885"/>
    <cellStyle name="Comma 3 2 2 2 2 2 4 6" xfId="13162"/>
    <cellStyle name="Comma 3 2 2 2 2 2 4 7" xfId="34313"/>
    <cellStyle name="Comma 3 2 2 2 2 2 5" xfId="2882"/>
    <cellStyle name="Comma 3 2 2 2 2 2 5 2" xfId="25018"/>
    <cellStyle name="Comma 3 2 2 2 2 2 5 2 2" xfId="46169"/>
    <cellStyle name="Comma 3 2 2 2 2 2 5 3" xfId="14446"/>
    <cellStyle name="Comma 3 2 2 2 2 2 5 4" xfId="35597"/>
    <cellStyle name="Comma 3 2 2 2 2 2 6" xfId="6758"/>
    <cellStyle name="Comma 3 2 2 2 2 2 6 2" xfId="27907"/>
    <cellStyle name="Comma 3 2 2 2 2 2 6 2 2" xfId="49058"/>
    <cellStyle name="Comma 3 2 2 2 2 2 6 3" xfId="17335"/>
    <cellStyle name="Comma 3 2 2 2 2 2 6 4" xfId="38486"/>
    <cellStyle name="Comma 3 2 2 2 2 2 7" xfId="9320"/>
    <cellStyle name="Comma 3 2 2 2 2 2 7 2" xfId="30469"/>
    <cellStyle name="Comma 3 2 2 2 2 2 7 2 2" xfId="51620"/>
    <cellStyle name="Comma 3 2 2 2 2 2 7 3" xfId="19897"/>
    <cellStyle name="Comma 3 2 2 2 2 2 7 4" xfId="41048"/>
    <cellStyle name="Comma 3 2 2 2 2 2 8" xfId="22454"/>
    <cellStyle name="Comma 3 2 2 2 2 2 8 2" xfId="43605"/>
    <cellStyle name="Comma 3 2 2 2 2 2 9" xfId="11882"/>
    <cellStyle name="Comma 3 2 2 2 2 3" xfId="475"/>
    <cellStyle name="Comma 3 2 2 2 2 3 2" xfId="1115"/>
    <cellStyle name="Comma 3 2 2 2 2 3 2 2" xfId="2395"/>
    <cellStyle name="Comma 3 2 2 2 2 3 2 2 2" xfId="4962"/>
    <cellStyle name="Comma 3 2 2 2 2 3 2 2 2 2" xfId="27098"/>
    <cellStyle name="Comma 3 2 2 2 2 3 2 2 2 2 2" xfId="48249"/>
    <cellStyle name="Comma 3 2 2 2 2 3 2 2 2 3" xfId="16526"/>
    <cellStyle name="Comma 3 2 2 2 2 3 2 2 2 4" xfId="37677"/>
    <cellStyle name="Comma 3 2 2 2 2 3 2 2 3" xfId="8838"/>
    <cellStyle name="Comma 3 2 2 2 2 3 2 2 3 2" xfId="29987"/>
    <cellStyle name="Comma 3 2 2 2 2 3 2 2 3 2 2" xfId="51138"/>
    <cellStyle name="Comma 3 2 2 2 2 3 2 2 3 3" xfId="19415"/>
    <cellStyle name="Comma 3 2 2 2 2 3 2 2 3 4" xfId="40566"/>
    <cellStyle name="Comma 3 2 2 2 2 3 2 2 4" xfId="11400"/>
    <cellStyle name="Comma 3 2 2 2 2 3 2 2 4 2" xfId="32549"/>
    <cellStyle name="Comma 3 2 2 2 2 3 2 2 4 2 2" xfId="53700"/>
    <cellStyle name="Comma 3 2 2 2 2 3 2 2 4 3" xfId="21977"/>
    <cellStyle name="Comma 3 2 2 2 2 3 2 2 4 4" xfId="43128"/>
    <cellStyle name="Comma 3 2 2 2 2 3 2 2 5" xfId="24534"/>
    <cellStyle name="Comma 3 2 2 2 2 3 2 2 5 2" xfId="45685"/>
    <cellStyle name="Comma 3 2 2 2 2 3 2 2 6" xfId="13962"/>
    <cellStyle name="Comma 3 2 2 2 2 3 2 2 7" xfId="35113"/>
    <cellStyle name="Comma 3 2 2 2 2 3 2 3" xfId="3682"/>
    <cellStyle name="Comma 3 2 2 2 2 3 2 3 2" xfId="25818"/>
    <cellStyle name="Comma 3 2 2 2 2 3 2 3 2 2" xfId="46969"/>
    <cellStyle name="Comma 3 2 2 2 2 3 2 3 3" xfId="15246"/>
    <cellStyle name="Comma 3 2 2 2 2 3 2 3 4" xfId="36397"/>
    <cellStyle name="Comma 3 2 2 2 2 3 2 4" xfId="7558"/>
    <cellStyle name="Comma 3 2 2 2 2 3 2 4 2" xfId="28707"/>
    <cellStyle name="Comma 3 2 2 2 2 3 2 4 2 2" xfId="49858"/>
    <cellStyle name="Comma 3 2 2 2 2 3 2 4 3" xfId="18135"/>
    <cellStyle name="Comma 3 2 2 2 2 3 2 4 4" xfId="39286"/>
    <cellStyle name="Comma 3 2 2 2 2 3 2 5" xfId="10120"/>
    <cellStyle name="Comma 3 2 2 2 2 3 2 5 2" xfId="31269"/>
    <cellStyle name="Comma 3 2 2 2 2 3 2 5 2 2" xfId="52420"/>
    <cellStyle name="Comma 3 2 2 2 2 3 2 5 3" xfId="20697"/>
    <cellStyle name="Comma 3 2 2 2 2 3 2 5 4" xfId="41848"/>
    <cellStyle name="Comma 3 2 2 2 2 3 2 6" xfId="23254"/>
    <cellStyle name="Comma 3 2 2 2 2 3 2 6 2" xfId="44405"/>
    <cellStyle name="Comma 3 2 2 2 2 3 2 7" xfId="12682"/>
    <cellStyle name="Comma 3 2 2 2 2 3 2 8" xfId="33833"/>
    <cellStyle name="Comma 3 2 2 2 2 3 3" xfId="1755"/>
    <cellStyle name="Comma 3 2 2 2 2 3 3 2" xfId="4322"/>
    <cellStyle name="Comma 3 2 2 2 2 3 3 2 2" xfId="26458"/>
    <cellStyle name="Comma 3 2 2 2 2 3 3 2 2 2" xfId="47609"/>
    <cellStyle name="Comma 3 2 2 2 2 3 3 2 3" xfId="15886"/>
    <cellStyle name="Comma 3 2 2 2 2 3 3 2 4" xfId="37037"/>
    <cellStyle name="Comma 3 2 2 2 2 3 3 3" xfId="8198"/>
    <cellStyle name="Comma 3 2 2 2 2 3 3 3 2" xfId="29347"/>
    <cellStyle name="Comma 3 2 2 2 2 3 3 3 2 2" xfId="50498"/>
    <cellStyle name="Comma 3 2 2 2 2 3 3 3 3" xfId="18775"/>
    <cellStyle name="Comma 3 2 2 2 2 3 3 3 4" xfId="39926"/>
    <cellStyle name="Comma 3 2 2 2 2 3 3 4" xfId="10760"/>
    <cellStyle name="Comma 3 2 2 2 2 3 3 4 2" xfId="31909"/>
    <cellStyle name="Comma 3 2 2 2 2 3 3 4 2 2" xfId="53060"/>
    <cellStyle name="Comma 3 2 2 2 2 3 3 4 3" xfId="21337"/>
    <cellStyle name="Comma 3 2 2 2 2 3 3 4 4" xfId="42488"/>
    <cellStyle name="Comma 3 2 2 2 2 3 3 5" xfId="23894"/>
    <cellStyle name="Comma 3 2 2 2 2 3 3 5 2" xfId="45045"/>
    <cellStyle name="Comma 3 2 2 2 2 3 3 6" xfId="13322"/>
    <cellStyle name="Comma 3 2 2 2 2 3 3 7" xfId="34473"/>
    <cellStyle name="Comma 3 2 2 2 2 3 4" xfId="3042"/>
    <cellStyle name="Comma 3 2 2 2 2 3 4 2" xfId="25178"/>
    <cellStyle name="Comma 3 2 2 2 2 3 4 2 2" xfId="46329"/>
    <cellStyle name="Comma 3 2 2 2 2 3 4 3" xfId="14606"/>
    <cellStyle name="Comma 3 2 2 2 2 3 4 4" xfId="35757"/>
    <cellStyle name="Comma 3 2 2 2 2 3 5" xfId="6918"/>
    <cellStyle name="Comma 3 2 2 2 2 3 5 2" xfId="28067"/>
    <cellStyle name="Comma 3 2 2 2 2 3 5 2 2" xfId="49218"/>
    <cellStyle name="Comma 3 2 2 2 2 3 5 3" xfId="17495"/>
    <cellStyle name="Comma 3 2 2 2 2 3 5 4" xfId="38646"/>
    <cellStyle name="Comma 3 2 2 2 2 3 6" xfId="9480"/>
    <cellStyle name="Comma 3 2 2 2 2 3 6 2" xfId="30629"/>
    <cellStyle name="Comma 3 2 2 2 2 3 6 2 2" xfId="51780"/>
    <cellStyle name="Comma 3 2 2 2 2 3 6 3" xfId="20057"/>
    <cellStyle name="Comma 3 2 2 2 2 3 6 4" xfId="41208"/>
    <cellStyle name="Comma 3 2 2 2 2 3 7" xfId="22614"/>
    <cellStyle name="Comma 3 2 2 2 2 3 7 2" xfId="43765"/>
    <cellStyle name="Comma 3 2 2 2 2 3 8" xfId="12042"/>
    <cellStyle name="Comma 3 2 2 2 2 3 9" xfId="33193"/>
    <cellStyle name="Comma 3 2 2 2 2 4" xfId="795"/>
    <cellStyle name="Comma 3 2 2 2 2 4 2" xfId="2075"/>
    <cellStyle name="Comma 3 2 2 2 2 4 2 2" xfId="4642"/>
    <cellStyle name="Comma 3 2 2 2 2 4 2 2 2" xfId="26778"/>
    <cellStyle name="Comma 3 2 2 2 2 4 2 2 2 2" xfId="47929"/>
    <cellStyle name="Comma 3 2 2 2 2 4 2 2 3" xfId="16206"/>
    <cellStyle name="Comma 3 2 2 2 2 4 2 2 4" xfId="37357"/>
    <cellStyle name="Comma 3 2 2 2 2 4 2 3" xfId="8518"/>
    <cellStyle name="Comma 3 2 2 2 2 4 2 3 2" xfId="29667"/>
    <cellStyle name="Comma 3 2 2 2 2 4 2 3 2 2" xfId="50818"/>
    <cellStyle name="Comma 3 2 2 2 2 4 2 3 3" xfId="19095"/>
    <cellStyle name="Comma 3 2 2 2 2 4 2 3 4" xfId="40246"/>
    <cellStyle name="Comma 3 2 2 2 2 4 2 4" xfId="11080"/>
    <cellStyle name="Comma 3 2 2 2 2 4 2 4 2" xfId="32229"/>
    <cellStyle name="Comma 3 2 2 2 2 4 2 4 2 2" xfId="53380"/>
    <cellStyle name="Comma 3 2 2 2 2 4 2 4 3" xfId="21657"/>
    <cellStyle name="Comma 3 2 2 2 2 4 2 4 4" xfId="42808"/>
    <cellStyle name="Comma 3 2 2 2 2 4 2 5" xfId="24214"/>
    <cellStyle name="Comma 3 2 2 2 2 4 2 5 2" xfId="45365"/>
    <cellStyle name="Comma 3 2 2 2 2 4 2 6" xfId="13642"/>
    <cellStyle name="Comma 3 2 2 2 2 4 2 7" xfId="34793"/>
    <cellStyle name="Comma 3 2 2 2 2 4 3" xfId="3362"/>
    <cellStyle name="Comma 3 2 2 2 2 4 3 2" xfId="25498"/>
    <cellStyle name="Comma 3 2 2 2 2 4 3 2 2" xfId="46649"/>
    <cellStyle name="Comma 3 2 2 2 2 4 3 3" xfId="14926"/>
    <cellStyle name="Comma 3 2 2 2 2 4 3 4" xfId="36077"/>
    <cellStyle name="Comma 3 2 2 2 2 4 4" xfId="7238"/>
    <cellStyle name="Comma 3 2 2 2 2 4 4 2" xfId="28387"/>
    <cellStyle name="Comma 3 2 2 2 2 4 4 2 2" xfId="49538"/>
    <cellStyle name="Comma 3 2 2 2 2 4 4 3" xfId="17815"/>
    <cellStyle name="Comma 3 2 2 2 2 4 4 4" xfId="38966"/>
    <cellStyle name="Comma 3 2 2 2 2 4 5" xfId="9800"/>
    <cellStyle name="Comma 3 2 2 2 2 4 5 2" xfId="30949"/>
    <cellStyle name="Comma 3 2 2 2 2 4 5 2 2" xfId="52100"/>
    <cellStyle name="Comma 3 2 2 2 2 4 5 3" xfId="20377"/>
    <cellStyle name="Comma 3 2 2 2 2 4 5 4" xfId="41528"/>
    <cellStyle name="Comma 3 2 2 2 2 4 6" xfId="22934"/>
    <cellStyle name="Comma 3 2 2 2 2 4 6 2" xfId="44085"/>
    <cellStyle name="Comma 3 2 2 2 2 4 7" xfId="12362"/>
    <cellStyle name="Comma 3 2 2 2 2 4 8" xfId="33513"/>
    <cellStyle name="Comma 3 2 2 2 2 5" xfId="1435"/>
    <cellStyle name="Comma 3 2 2 2 2 5 2" xfId="4002"/>
    <cellStyle name="Comma 3 2 2 2 2 5 2 2" xfId="26138"/>
    <cellStyle name="Comma 3 2 2 2 2 5 2 2 2" xfId="47289"/>
    <cellStyle name="Comma 3 2 2 2 2 5 2 3" xfId="15566"/>
    <cellStyle name="Comma 3 2 2 2 2 5 2 4" xfId="36717"/>
    <cellStyle name="Comma 3 2 2 2 2 5 3" xfId="7878"/>
    <cellStyle name="Comma 3 2 2 2 2 5 3 2" xfId="29027"/>
    <cellStyle name="Comma 3 2 2 2 2 5 3 2 2" xfId="50178"/>
    <cellStyle name="Comma 3 2 2 2 2 5 3 3" xfId="18455"/>
    <cellStyle name="Comma 3 2 2 2 2 5 3 4" xfId="39606"/>
    <cellStyle name="Comma 3 2 2 2 2 5 4" xfId="10440"/>
    <cellStyle name="Comma 3 2 2 2 2 5 4 2" xfId="31589"/>
    <cellStyle name="Comma 3 2 2 2 2 5 4 2 2" xfId="52740"/>
    <cellStyle name="Comma 3 2 2 2 2 5 4 3" xfId="21017"/>
    <cellStyle name="Comma 3 2 2 2 2 5 4 4" xfId="42168"/>
    <cellStyle name="Comma 3 2 2 2 2 5 5" xfId="23574"/>
    <cellStyle name="Comma 3 2 2 2 2 5 5 2" xfId="44725"/>
    <cellStyle name="Comma 3 2 2 2 2 5 6" xfId="13002"/>
    <cellStyle name="Comma 3 2 2 2 2 5 7" xfId="34153"/>
    <cellStyle name="Comma 3 2 2 2 2 6" xfId="2721"/>
    <cellStyle name="Comma 3 2 2 2 2 6 2" xfId="24857"/>
    <cellStyle name="Comma 3 2 2 2 2 6 2 2" xfId="46008"/>
    <cellStyle name="Comma 3 2 2 2 2 6 3" xfId="14285"/>
    <cellStyle name="Comma 3 2 2 2 2 6 4" xfId="35436"/>
    <cellStyle name="Comma 3 2 2 2 2 7" xfId="6598"/>
    <cellStyle name="Comma 3 2 2 2 2 7 2" xfId="27747"/>
    <cellStyle name="Comma 3 2 2 2 2 7 2 2" xfId="48898"/>
    <cellStyle name="Comma 3 2 2 2 2 7 3" xfId="17175"/>
    <cellStyle name="Comma 3 2 2 2 2 7 4" xfId="38326"/>
    <cellStyle name="Comma 3 2 2 2 2 8" xfId="9160"/>
    <cellStyle name="Comma 3 2 2 2 2 8 2" xfId="30309"/>
    <cellStyle name="Comma 3 2 2 2 2 8 2 2" xfId="51460"/>
    <cellStyle name="Comma 3 2 2 2 2 8 3" xfId="19737"/>
    <cellStyle name="Comma 3 2 2 2 2 8 4" xfId="40888"/>
    <cellStyle name="Comma 3 2 2 2 2 9" xfId="22294"/>
    <cellStyle name="Comma 3 2 2 2 2 9 2" xfId="43445"/>
    <cellStyle name="Comma 3 2 2 2 3" xfId="233"/>
    <cellStyle name="Comma 3 2 2 2 3 10" xfId="32953"/>
    <cellStyle name="Comma 3 2 2 2 3 2" xfId="555"/>
    <cellStyle name="Comma 3 2 2 2 3 2 2" xfId="1195"/>
    <cellStyle name="Comma 3 2 2 2 3 2 2 2" xfId="2475"/>
    <cellStyle name="Comma 3 2 2 2 3 2 2 2 2" xfId="5042"/>
    <cellStyle name="Comma 3 2 2 2 3 2 2 2 2 2" xfId="27178"/>
    <cellStyle name="Comma 3 2 2 2 3 2 2 2 2 2 2" xfId="48329"/>
    <cellStyle name="Comma 3 2 2 2 3 2 2 2 2 3" xfId="16606"/>
    <cellStyle name="Comma 3 2 2 2 3 2 2 2 2 4" xfId="37757"/>
    <cellStyle name="Comma 3 2 2 2 3 2 2 2 3" xfId="8918"/>
    <cellStyle name="Comma 3 2 2 2 3 2 2 2 3 2" xfId="30067"/>
    <cellStyle name="Comma 3 2 2 2 3 2 2 2 3 2 2" xfId="51218"/>
    <cellStyle name="Comma 3 2 2 2 3 2 2 2 3 3" xfId="19495"/>
    <cellStyle name="Comma 3 2 2 2 3 2 2 2 3 4" xfId="40646"/>
    <cellStyle name="Comma 3 2 2 2 3 2 2 2 4" xfId="11480"/>
    <cellStyle name="Comma 3 2 2 2 3 2 2 2 4 2" xfId="32629"/>
    <cellStyle name="Comma 3 2 2 2 3 2 2 2 4 2 2" xfId="53780"/>
    <cellStyle name="Comma 3 2 2 2 3 2 2 2 4 3" xfId="22057"/>
    <cellStyle name="Comma 3 2 2 2 3 2 2 2 4 4" xfId="43208"/>
    <cellStyle name="Comma 3 2 2 2 3 2 2 2 5" xfId="24614"/>
    <cellStyle name="Comma 3 2 2 2 3 2 2 2 5 2" xfId="45765"/>
    <cellStyle name="Comma 3 2 2 2 3 2 2 2 6" xfId="14042"/>
    <cellStyle name="Comma 3 2 2 2 3 2 2 2 7" xfId="35193"/>
    <cellStyle name="Comma 3 2 2 2 3 2 2 3" xfId="3762"/>
    <cellStyle name="Comma 3 2 2 2 3 2 2 3 2" xfId="25898"/>
    <cellStyle name="Comma 3 2 2 2 3 2 2 3 2 2" xfId="47049"/>
    <cellStyle name="Comma 3 2 2 2 3 2 2 3 3" xfId="15326"/>
    <cellStyle name="Comma 3 2 2 2 3 2 2 3 4" xfId="36477"/>
    <cellStyle name="Comma 3 2 2 2 3 2 2 4" xfId="7638"/>
    <cellStyle name="Comma 3 2 2 2 3 2 2 4 2" xfId="28787"/>
    <cellStyle name="Comma 3 2 2 2 3 2 2 4 2 2" xfId="49938"/>
    <cellStyle name="Comma 3 2 2 2 3 2 2 4 3" xfId="18215"/>
    <cellStyle name="Comma 3 2 2 2 3 2 2 4 4" xfId="39366"/>
    <cellStyle name="Comma 3 2 2 2 3 2 2 5" xfId="10200"/>
    <cellStyle name="Comma 3 2 2 2 3 2 2 5 2" xfId="31349"/>
    <cellStyle name="Comma 3 2 2 2 3 2 2 5 2 2" xfId="52500"/>
    <cellStyle name="Comma 3 2 2 2 3 2 2 5 3" xfId="20777"/>
    <cellStyle name="Comma 3 2 2 2 3 2 2 5 4" xfId="41928"/>
    <cellStyle name="Comma 3 2 2 2 3 2 2 6" xfId="23334"/>
    <cellStyle name="Comma 3 2 2 2 3 2 2 6 2" xfId="44485"/>
    <cellStyle name="Comma 3 2 2 2 3 2 2 7" xfId="12762"/>
    <cellStyle name="Comma 3 2 2 2 3 2 2 8" xfId="33913"/>
    <cellStyle name="Comma 3 2 2 2 3 2 3" xfId="1835"/>
    <cellStyle name="Comma 3 2 2 2 3 2 3 2" xfId="4402"/>
    <cellStyle name="Comma 3 2 2 2 3 2 3 2 2" xfId="26538"/>
    <cellStyle name="Comma 3 2 2 2 3 2 3 2 2 2" xfId="47689"/>
    <cellStyle name="Comma 3 2 2 2 3 2 3 2 3" xfId="15966"/>
    <cellStyle name="Comma 3 2 2 2 3 2 3 2 4" xfId="37117"/>
    <cellStyle name="Comma 3 2 2 2 3 2 3 3" xfId="8278"/>
    <cellStyle name="Comma 3 2 2 2 3 2 3 3 2" xfId="29427"/>
    <cellStyle name="Comma 3 2 2 2 3 2 3 3 2 2" xfId="50578"/>
    <cellStyle name="Comma 3 2 2 2 3 2 3 3 3" xfId="18855"/>
    <cellStyle name="Comma 3 2 2 2 3 2 3 3 4" xfId="40006"/>
    <cellStyle name="Comma 3 2 2 2 3 2 3 4" xfId="10840"/>
    <cellStyle name="Comma 3 2 2 2 3 2 3 4 2" xfId="31989"/>
    <cellStyle name="Comma 3 2 2 2 3 2 3 4 2 2" xfId="53140"/>
    <cellStyle name="Comma 3 2 2 2 3 2 3 4 3" xfId="21417"/>
    <cellStyle name="Comma 3 2 2 2 3 2 3 4 4" xfId="42568"/>
    <cellStyle name="Comma 3 2 2 2 3 2 3 5" xfId="23974"/>
    <cellStyle name="Comma 3 2 2 2 3 2 3 5 2" xfId="45125"/>
    <cellStyle name="Comma 3 2 2 2 3 2 3 6" xfId="13402"/>
    <cellStyle name="Comma 3 2 2 2 3 2 3 7" xfId="34553"/>
    <cellStyle name="Comma 3 2 2 2 3 2 4" xfId="3122"/>
    <cellStyle name="Comma 3 2 2 2 3 2 4 2" xfId="25258"/>
    <cellStyle name="Comma 3 2 2 2 3 2 4 2 2" xfId="46409"/>
    <cellStyle name="Comma 3 2 2 2 3 2 4 3" xfId="14686"/>
    <cellStyle name="Comma 3 2 2 2 3 2 4 4" xfId="35837"/>
    <cellStyle name="Comma 3 2 2 2 3 2 5" xfId="6998"/>
    <cellStyle name="Comma 3 2 2 2 3 2 5 2" xfId="28147"/>
    <cellStyle name="Comma 3 2 2 2 3 2 5 2 2" xfId="49298"/>
    <cellStyle name="Comma 3 2 2 2 3 2 5 3" xfId="17575"/>
    <cellStyle name="Comma 3 2 2 2 3 2 5 4" xfId="38726"/>
    <cellStyle name="Comma 3 2 2 2 3 2 6" xfId="9560"/>
    <cellStyle name="Comma 3 2 2 2 3 2 6 2" xfId="30709"/>
    <cellStyle name="Comma 3 2 2 2 3 2 6 2 2" xfId="51860"/>
    <cellStyle name="Comma 3 2 2 2 3 2 6 3" xfId="20137"/>
    <cellStyle name="Comma 3 2 2 2 3 2 6 4" xfId="41288"/>
    <cellStyle name="Comma 3 2 2 2 3 2 7" xfId="22694"/>
    <cellStyle name="Comma 3 2 2 2 3 2 7 2" xfId="43845"/>
    <cellStyle name="Comma 3 2 2 2 3 2 8" xfId="12122"/>
    <cellStyle name="Comma 3 2 2 2 3 2 9" xfId="33273"/>
    <cellStyle name="Comma 3 2 2 2 3 3" xfId="875"/>
    <cellStyle name="Comma 3 2 2 2 3 3 2" xfId="2155"/>
    <cellStyle name="Comma 3 2 2 2 3 3 2 2" xfId="4722"/>
    <cellStyle name="Comma 3 2 2 2 3 3 2 2 2" xfId="26858"/>
    <cellStyle name="Comma 3 2 2 2 3 3 2 2 2 2" xfId="48009"/>
    <cellStyle name="Comma 3 2 2 2 3 3 2 2 3" xfId="16286"/>
    <cellStyle name="Comma 3 2 2 2 3 3 2 2 4" xfId="37437"/>
    <cellStyle name="Comma 3 2 2 2 3 3 2 3" xfId="8598"/>
    <cellStyle name="Comma 3 2 2 2 3 3 2 3 2" xfId="29747"/>
    <cellStyle name="Comma 3 2 2 2 3 3 2 3 2 2" xfId="50898"/>
    <cellStyle name="Comma 3 2 2 2 3 3 2 3 3" xfId="19175"/>
    <cellStyle name="Comma 3 2 2 2 3 3 2 3 4" xfId="40326"/>
    <cellStyle name="Comma 3 2 2 2 3 3 2 4" xfId="11160"/>
    <cellStyle name="Comma 3 2 2 2 3 3 2 4 2" xfId="32309"/>
    <cellStyle name="Comma 3 2 2 2 3 3 2 4 2 2" xfId="53460"/>
    <cellStyle name="Comma 3 2 2 2 3 3 2 4 3" xfId="21737"/>
    <cellStyle name="Comma 3 2 2 2 3 3 2 4 4" xfId="42888"/>
    <cellStyle name="Comma 3 2 2 2 3 3 2 5" xfId="24294"/>
    <cellStyle name="Comma 3 2 2 2 3 3 2 5 2" xfId="45445"/>
    <cellStyle name="Comma 3 2 2 2 3 3 2 6" xfId="13722"/>
    <cellStyle name="Comma 3 2 2 2 3 3 2 7" xfId="34873"/>
    <cellStyle name="Comma 3 2 2 2 3 3 3" xfId="3442"/>
    <cellStyle name="Comma 3 2 2 2 3 3 3 2" xfId="25578"/>
    <cellStyle name="Comma 3 2 2 2 3 3 3 2 2" xfId="46729"/>
    <cellStyle name="Comma 3 2 2 2 3 3 3 3" xfId="15006"/>
    <cellStyle name="Comma 3 2 2 2 3 3 3 4" xfId="36157"/>
    <cellStyle name="Comma 3 2 2 2 3 3 4" xfId="7318"/>
    <cellStyle name="Comma 3 2 2 2 3 3 4 2" xfId="28467"/>
    <cellStyle name="Comma 3 2 2 2 3 3 4 2 2" xfId="49618"/>
    <cellStyle name="Comma 3 2 2 2 3 3 4 3" xfId="17895"/>
    <cellStyle name="Comma 3 2 2 2 3 3 4 4" xfId="39046"/>
    <cellStyle name="Comma 3 2 2 2 3 3 5" xfId="9880"/>
    <cellStyle name="Comma 3 2 2 2 3 3 5 2" xfId="31029"/>
    <cellStyle name="Comma 3 2 2 2 3 3 5 2 2" xfId="52180"/>
    <cellStyle name="Comma 3 2 2 2 3 3 5 3" xfId="20457"/>
    <cellStyle name="Comma 3 2 2 2 3 3 5 4" xfId="41608"/>
    <cellStyle name="Comma 3 2 2 2 3 3 6" xfId="23014"/>
    <cellStyle name="Comma 3 2 2 2 3 3 6 2" xfId="44165"/>
    <cellStyle name="Comma 3 2 2 2 3 3 7" xfId="12442"/>
    <cellStyle name="Comma 3 2 2 2 3 3 8" xfId="33593"/>
    <cellStyle name="Comma 3 2 2 2 3 4" xfId="1515"/>
    <cellStyle name="Comma 3 2 2 2 3 4 2" xfId="4082"/>
    <cellStyle name="Comma 3 2 2 2 3 4 2 2" xfId="26218"/>
    <cellStyle name="Comma 3 2 2 2 3 4 2 2 2" xfId="47369"/>
    <cellStyle name="Comma 3 2 2 2 3 4 2 3" xfId="15646"/>
    <cellStyle name="Comma 3 2 2 2 3 4 2 4" xfId="36797"/>
    <cellStyle name="Comma 3 2 2 2 3 4 3" xfId="7958"/>
    <cellStyle name="Comma 3 2 2 2 3 4 3 2" xfId="29107"/>
    <cellStyle name="Comma 3 2 2 2 3 4 3 2 2" xfId="50258"/>
    <cellStyle name="Comma 3 2 2 2 3 4 3 3" xfId="18535"/>
    <cellStyle name="Comma 3 2 2 2 3 4 3 4" xfId="39686"/>
    <cellStyle name="Comma 3 2 2 2 3 4 4" xfId="10520"/>
    <cellStyle name="Comma 3 2 2 2 3 4 4 2" xfId="31669"/>
    <cellStyle name="Comma 3 2 2 2 3 4 4 2 2" xfId="52820"/>
    <cellStyle name="Comma 3 2 2 2 3 4 4 3" xfId="21097"/>
    <cellStyle name="Comma 3 2 2 2 3 4 4 4" xfId="42248"/>
    <cellStyle name="Comma 3 2 2 2 3 4 5" xfId="23654"/>
    <cellStyle name="Comma 3 2 2 2 3 4 5 2" xfId="44805"/>
    <cellStyle name="Comma 3 2 2 2 3 4 6" xfId="13082"/>
    <cellStyle name="Comma 3 2 2 2 3 4 7" xfId="34233"/>
    <cellStyle name="Comma 3 2 2 2 3 5" xfId="2801"/>
    <cellStyle name="Comma 3 2 2 2 3 5 2" xfId="24937"/>
    <cellStyle name="Comma 3 2 2 2 3 5 2 2" xfId="46088"/>
    <cellStyle name="Comma 3 2 2 2 3 5 3" xfId="14365"/>
    <cellStyle name="Comma 3 2 2 2 3 5 4" xfId="35516"/>
    <cellStyle name="Comma 3 2 2 2 3 6" xfId="6678"/>
    <cellStyle name="Comma 3 2 2 2 3 6 2" xfId="27827"/>
    <cellStyle name="Comma 3 2 2 2 3 6 2 2" xfId="48978"/>
    <cellStyle name="Comma 3 2 2 2 3 6 3" xfId="17255"/>
    <cellStyle name="Comma 3 2 2 2 3 6 4" xfId="38406"/>
    <cellStyle name="Comma 3 2 2 2 3 7" xfId="9240"/>
    <cellStyle name="Comma 3 2 2 2 3 7 2" xfId="30389"/>
    <cellStyle name="Comma 3 2 2 2 3 7 2 2" xfId="51540"/>
    <cellStyle name="Comma 3 2 2 2 3 7 3" xfId="19817"/>
    <cellStyle name="Comma 3 2 2 2 3 7 4" xfId="40968"/>
    <cellStyle name="Comma 3 2 2 2 3 8" xfId="22374"/>
    <cellStyle name="Comma 3 2 2 2 3 8 2" xfId="43525"/>
    <cellStyle name="Comma 3 2 2 2 3 9" xfId="11802"/>
    <cellStyle name="Comma 3 2 2 2 4" xfId="395"/>
    <cellStyle name="Comma 3 2 2 2 4 2" xfId="1035"/>
    <cellStyle name="Comma 3 2 2 2 4 2 2" xfId="2315"/>
    <cellStyle name="Comma 3 2 2 2 4 2 2 2" xfId="4882"/>
    <cellStyle name="Comma 3 2 2 2 4 2 2 2 2" xfId="27018"/>
    <cellStyle name="Comma 3 2 2 2 4 2 2 2 2 2" xfId="48169"/>
    <cellStyle name="Comma 3 2 2 2 4 2 2 2 3" xfId="16446"/>
    <cellStyle name="Comma 3 2 2 2 4 2 2 2 4" xfId="37597"/>
    <cellStyle name="Comma 3 2 2 2 4 2 2 3" xfId="8758"/>
    <cellStyle name="Comma 3 2 2 2 4 2 2 3 2" xfId="29907"/>
    <cellStyle name="Comma 3 2 2 2 4 2 2 3 2 2" xfId="51058"/>
    <cellStyle name="Comma 3 2 2 2 4 2 2 3 3" xfId="19335"/>
    <cellStyle name="Comma 3 2 2 2 4 2 2 3 4" xfId="40486"/>
    <cellStyle name="Comma 3 2 2 2 4 2 2 4" xfId="11320"/>
    <cellStyle name="Comma 3 2 2 2 4 2 2 4 2" xfId="32469"/>
    <cellStyle name="Comma 3 2 2 2 4 2 2 4 2 2" xfId="53620"/>
    <cellStyle name="Comma 3 2 2 2 4 2 2 4 3" xfId="21897"/>
    <cellStyle name="Comma 3 2 2 2 4 2 2 4 4" xfId="43048"/>
    <cellStyle name="Comma 3 2 2 2 4 2 2 5" xfId="24454"/>
    <cellStyle name="Comma 3 2 2 2 4 2 2 5 2" xfId="45605"/>
    <cellStyle name="Comma 3 2 2 2 4 2 2 6" xfId="13882"/>
    <cellStyle name="Comma 3 2 2 2 4 2 2 7" xfId="35033"/>
    <cellStyle name="Comma 3 2 2 2 4 2 3" xfId="3602"/>
    <cellStyle name="Comma 3 2 2 2 4 2 3 2" xfId="25738"/>
    <cellStyle name="Comma 3 2 2 2 4 2 3 2 2" xfId="46889"/>
    <cellStyle name="Comma 3 2 2 2 4 2 3 3" xfId="15166"/>
    <cellStyle name="Comma 3 2 2 2 4 2 3 4" xfId="36317"/>
    <cellStyle name="Comma 3 2 2 2 4 2 4" xfId="7478"/>
    <cellStyle name="Comma 3 2 2 2 4 2 4 2" xfId="28627"/>
    <cellStyle name="Comma 3 2 2 2 4 2 4 2 2" xfId="49778"/>
    <cellStyle name="Comma 3 2 2 2 4 2 4 3" xfId="18055"/>
    <cellStyle name="Comma 3 2 2 2 4 2 4 4" xfId="39206"/>
    <cellStyle name="Comma 3 2 2 2 4 2 5" xfId="10040"/>
    <cellStyle name="Comma 3 2 2 2 4 2 5 2" xfId="31189"/>
    <cellStyle name="Comma 3 2 2 2 4 2 5 2 2" xfId="52340"/>
    <cellStyle name="Comma 3 2 2 2 4 2 5 3" xfId="20617"/>
    <cellStyle name="Comma 3 2 2 2 4 2 5 4" xfId="41768"/>
    <cellStyle name="Comma 3 2 2 2 4 2 6" xfId="23174"/>
    <cellStyle name="Comma 3 2 2 2 4 2 6 2" xfId="44325"/>
    <cellStyle name="Comma 3 2 2 2 4 2 7" xfId="12602"/>
    <cellStyle name="Comma 3 2 2 2 4 2 8" xfId="33753"/>
    <cellStyle name="Comma 3 2 2 2 4 3" xfId="1675"/>
    <cellStyle name="Comma 3 2 2 2 4 3 2" xfId="4242"/>
    <cellStyle name="Comma 3 2 2 2 4 3 2 2" xfId="26378"/>
    <cellStyle name="Comma 3 2 2 2 4 3 2 2 2" xfId="47529"/>
    <cellStyle name="Comma 3 2 2 2 4 3 2 3" xfId="15806"/>
    <cellStyle name="Comma 3 2 2 2 4 3 2 4" xfId="36957"/>
    <cellStyle name="Comma 3 2 2 2 4 3 3" xfId="8118"/>
    <cellStyle name="Comma 3 2 2 2 4 3 3 2" xfId="29267"/>
    <cellStyle name="Comma 3 2 2 2 4 3 3 2 2" xfId="50418"/>
    <cellStyle name="Comma 3 2 2 2 4 3 3 3" xfId="18695"/>
    <cellStyle name="Comma 3 2 2 2 4 3 3 4" xfId="39846"/>
    <cellStyle name="Comma 3 2 2 2 4 3 4" xfId="10680"/>
    <cellStyle name="Comma 3 2 2 2 4 3 4 2" xfId="31829"/>
    <cellStyle name="Comma 3 2 2 2 4 3 4 2 2" xfId="52980"/>
    <cellStyle name="Comma 3 2 2 2 4 3 4 3" xfId="21257"/>
    <cellStyle name="Comma 3 2 2 2 4 3 4 4" xfId="42408"/>
    <cellStyle name="Comma 3 2 2 2 4 3 5" xfId="23814"/>
    <cellStyle name="Comma 3 2 2 2 4 3 5 2" xfId="44965"/>
    <cellStyle name="Comma 3 2 2 2 4 3 6" xfId="13242"/>
    <cellStyle name="Comma 3 2 2 2 4 3 7" xfId="34393"/>
    <cellStyle name="Comma 3 2 2 2 4 4" xfId="2962"/>
    <cellStyle name="Comma 3 2 2 2 4 4 2" xfId="25098"/>
    <cellStyle name="Comma 3 2 2 2 4 4 2 2" xfId="46249"/>
    <cellStyle name="Comma 3 2 2 2 4 4 3" xfId="14526"/>
    <cellStyle name="Comma 3 2 2 2 4 4 4" xfId="35677"/>
    <cellStyle name="Comma 3 2 2 2 4 5" xfId="6838"/>
    <cellStyle name="Comma 3 2 2 2 4 5 2" xfId="27987"/>
    <cellStyle name="Comma 3 2 2 2 4 5 2 2" xfId="49138"/>
    <cellStyle name="Comma 3 2 2 2 4 5 3" xfId="17415"/>
    <cellStyle name="Comma 3 2 2 2 4 5 4" xfId="38566"/>
    <cellStyle name="Comma 3 2 2 2 4 6" xfId="9400"/>
    <cellStyle name="Comma 3 2 2 2 4 6 2" xfId="30549"/>
    <cellStyle name="Comma 3 2 2 2 4 6 2 2" xfId="51700"/>
    <cellStyle name="Comma 3 2 2 2 4 6 3" xfId="19977"/>
    <cellStyle name="Comma 3 2 2 2 4 6 4" xfId="41128"/>
    <cellStyle name="Comma 3 2 2 2 4 7" xfId="22534"/>
    <cellStyle name="Comma 3 2 2 2 4 7 2" xfId="43685"/>
    <cellStyle name="Comma 3 2 2 2 4 8" xfId="11962"/>
    <cellStyle name="Comma 3 2 2 2 4 9" xfId="33113"/>
    <cellStyle name="Comma 3 2 2 2 5" xfId="715"/>
    <cellStyle name="Comma 3 2 2 2 5 2" xfId="1995"/>
    <cellStyle name="Comma 3 2 2 2 5 2 2" xfId="4562"/>
    <cellStyle name="Comma 3 2 2 2 5 2 2 2" xfId="26698"/>
    <cellStyle name="Comma 3 2 2 2 5 2 2 2 2" xfId="47849"/>
    <cellStyle name="Comma 3 2 2 2 5 2 2 3" xfId="16126"/>
    <cellStyle name="Comma 3 2 2 2 5 2 2 4" xfId="37277"/>
    <cellStyle name="Comma 3 2 2 2 5 2 3" xfId="8438"/>
    <cellStyle name="Comma 3 2 2 2 5 2 3 2" xfId="29587"/>
    <cellStyle name="Comma 3 2 2 2 5 2 3 2 2" xfId="50738"/>
    <cellStyle name="Comma 3 2 2 2 5 2 3 3" xfId="19015"/>
    <cellStyle name="Comma 3 2 2 2 5 2 3 4" xfId="40166"/>
    <cellStyle name="Comma 3 2 2 2 5 2 4" xfId="11000"/>
    <cellStyle name="Comma 3 2 2 2 5 2 4 2" xfId="32149"/>
    <cellStyle name="Comma 3 2 2 2 5 2 4 2 2" xfId="53300"/>
    <cellStyle name="Comma 3 2 2 2 5 2 4 3" xfId="21577"/>
    <cellStyle name="Comma 3 2 2 2 5 2 4 4" xfId="42728"/>
    <cellStyle name="Comma 3 2 2 2 5 2 5" xfId="24134"/>
    <cellStyle name="Comma 3 2 2 2 5 2 5 2" xfId="45285"/>
    <cellStyle name="Comma 3 2 2 2 5 2 6" xfId="13562"/>
    <cellStyle name="Comma 3 2 2 2 5 2 7" xfId="34713"/>
    <cellStyle name="Comma 3 2 2 2 5 3" xfId="3282"/>
    <cellStyle name="Comma 3 2 2 2 5 3 2" xfId="25418"/>
    <cellStyle name="Comma 3 2 2 2 5 3 2 2" xfId="46569"/>
    <cellStyle name="Comma 3 2 2 2 5 3 3" xfId="14846"/>
    <cellStyle name="Comma 3 2 2 2 5 3 4" xfId="35997"/>
    <cellStyle name="Comma 3 2 2 2 5 4" xfId="7158"/>
    <cellStyle name="Comma 3 2 2 2 5 4 2" xfId="28307"/>
    <cellStyle name="Comma 3 2 2 2 5 4 2 2" xfId="49458"/>
    <cellStyle name="Comma 3 2 2 2 5 4 3" xfId="17735"/>
    <cellStyle name="Comma 3 2 2 2 5 4 4" xfId="38886"/>
    <cellStyle name="Comma 3 2 2 2 5 5" xfId="9720"/>
    <cellStyle name="Comma 3 2 2 2 5 5 2" xfId="30869"/>
    <cellStyle name="Comma 3 2 2 2 5 5 2 2" xfId="52020"/>
    <cellStyle name="Comma 3 2 2 2 5 5 3" xfId="20297"/>
    <cellStyle name="Comma 3 2 2 2 5 5 4" xfId="41448"/>
    <cellStyle name="Comma 3 2 2 2 5 6" xfId="22854"/>
    <cellStyle name="Comma 3 2 2 2 5 6 2" xfId="44005"/>
    <cellStyle name="Comma 3 2 2 2 5 7" xfId="12282"/>
    <cellStyle name="Comma 3 2 2 2 5 8" xfId="33433"/>
    <cellStyle name="Comma 3 2 2 2 6" xfId="1355"/>
    <cellStyle name="Comma 3 2 2 2 6 2" xfId="3922"/>
    <cellStyle name="Comma 3 2 2 2 6 2 2" xfId="26058"/>
    <cellStyle name="Comma 3 2 2 2 6 2 2 2" xfId="47209"/>
    <cellStyle name="Comma 3 2 2 2 6 2 3" xfId="15486"/>
    <cellStyle name="Comma 3 2 2 2 6 2 4" xfId="36637"/>
    <cellStyle name="Comma 3 2 2 2 6 3" xfId="7798"/>
    <cellStyle name="Comma 3 2 2 2 6 3 2" xfId="28947"/>
    <cellStyle name="Comma 3 2 2 2 6 3 2 2" xfId="50098"/>
    <cellStyle name="Comma 3 2 2 2 6 3 3" xfId="18375"/>
    <cellStyle name="Comma 3 2 2 2 6 3 4" xfId="39526"/>
    <cellStyle name="Comma 3 2 2 2 6 4" xfId="10360"/>
    <cellStyle name="Comma 3 2 2 2 6 4 2" xfId="31509"/>
    <cellStyle name="Comma 3 2 2 2 6 4 2 2" xfId="52660"/>
    <cellStyle name="Comma 3 2 2 2 6 4 3" xfId="20937"/>
    <cellStyle name="Comma 3 2 2 2 6 4 4" xfId="42088"/>
    <cellStyle name="Comma 3 2 2 2 6 5" xfId="23494"/>
    <cellStyle name="Comma 3 2 2 2 6 5 2" xfId="44645"/>
    <cellStyle name="Comma 3 2 2 2 6 6" xfId="12922"/>
    <cellStyle name="Comma 3 2 2 2 6 7" xfId="34073"/>
    <cellStyle name="Comma 3 2 2 2 7" xfId="2640"/>
    <cellStyle name="Comma 3 2 2 2 7 2" xfId="24776"/>
    <cellStyle name="Comma 3 2 2 2 7 2 2" xfId="45927"/>
    <cellStyle name="Comma 3 2 2 2 7 3" xfId="14204"/>
    <cellStyle name="Comma 3 2 2 2 7 4" xfId="35355"/>
    <cellStyle name="Comma 3 2 2 2 8" xfId="5252"/>
    <cellStyle name="Comma 3 2 2 2 9" xfId="6518"/>
    <cellStyle name="Comma 3 2 2 2 9 2" xfId="27667"/>
    <cellStyle name="Comma 3 2 2 2 9 2 2" xfId="48818"/>
    <cellStyle name="Comma 3 2 2 2 9 3" xfId="17095"/>
    <cellStyle name="Comma 3 2 2 2 9 4" xfId="38246"/>
    <cellStyle name="Comma 3 2 2 3" xfId="91"/>
    <cellStyle name="Comma 3 2 2 3 10" xfId="9102"/>
    <cellStyle name="Comma 3 2 2 3 10 2" xfId="30251"/>
    <cellStyle name="Comma 3 2 2 3 10 2 2" xfId="51402"/>
    <cellStyle name="Comma 3 2 2 3 10 3" xfId="19679"/>
    <cellStyle name="Comma 3 2 2 3 10 4" xfId="40830"/>
    <cellStyle name="Comma 3 2 2 3 11" xfId="22236"/>
    <cellStyle name="Comma 3 2 2 3 11 2" xfId="43387"/>
    <cellStyle name="Comma 3 2 2 3 12" xfId="11664"/>
    <cellStyle name="Comma 3 2 2 3 13" xfId="32815"/>
    <cellStyle name="Comma 3 2 2 3 2" xfId="175"/>
    <cellStyle name="Comma 3 2 2 3 2 10" xfId="11744"/>
    <cellStyle name="Comma 3 2 2 3 2 11" xfId="32895"/>
    <cellStyle name="Comma 3 2 2 3 2 2" xfId="336"/>
    <cellStyle name="Comma 3 2 2 3 2 2 10" xfId="33055"/>
    <cellStyle name="Comma 3 2 2 3 2 2 2" xfId="657"/>
    <cellStyle name="Comma 3 2 2 3 2 2 2 2" xfId="1297"/>
    <cellStyle name="Comma 3 2 2 3 2 2 2 2 2" xfId="2577"/>
    <cellStyle name="Comma 3 2 2 3 2 2 2 2 2 2" xfId="5144"/>
    <cellStyle name="Comma 3 2 2 3 2 2 2 2 2 2 2" xfId="27280"/>
    <cellStyle name="Comma 3 2 2 3 2 2 2 2 2 2 2 2" xfId="48431"/>
    <cellStyle name="Comma 3 2 2 3 2 2 2 2 2 2 3" xfId="16708"/>
    <cellStyle name="Comma 3 2 2 3 2 2 2 2 2 2 4" xfId="37859"/>
    <cellStyle name="Comma 3 2 2 3 2 2 2 2 2 3" xfId="9020"/>
    <cellStyle name="Comma 3 2 2 3 2 2 2 2 2 3 2" xfId="30169"/>
    <cellStyle name="Comma 3 2 2 3 2 2 2 2 2 3 2 2" xfId="51320"/>
    <cellStyle name="Comma 3 2 2 3 2 2 2 2 2 3 3" xfId="19597"/>
    <cellStyle name="Comma 3 2 2 3 2 2 2 2 2 3 4" xfId="40748"/>
    <cellStyle name="Comma 3 2 2 3 2 2 2 2 2 4" xfId="11582"/>
    <cellStyle name="Comma 3 2 2 3 2 2 2 2 2 4 2" xfId="32731"/>
    <cellStyle name="Comma 3 2 2 3 2 2 2 2 2 4 2 2" xfId="53882"/>
    <cellStyle name="Comma 3 2 2 3 2 2 2 2 2 4 3" xfId="22159"/>
    <cellStyle name="Comma 3 2 2 3 2 2 2 2 2 4 4" xfId="43310"/>
    <cellStyle name="Comma 3 2 2 3 2 2 2 2 2 5" xfId="24716"/>
    <cellStyle name="Comma 3 2 2 3 2 2 2 2 2 5 2" xfId="45867"/>
    <cellStyle name="Comma 3 2 2 3 2 2 2 2 2 6" xfId="14144"/>
    <cellStyle name="Comma 3 2 2 3 2 2 2 2 2 7" xfId="35295"/>
    <cellStyle name="Comma 3 2 2 3 2 2 2 2 3" xfId="3864"/>
    <cellStyle name="Comma 3 2 2 3 2 2 2 2 3 2" xfId="26000"/>
    <cellStyle name="Comma 3 2 2 3 2 2 2 2 3 2 2" xfId="47151"/>
    <cellStyle name="Comma 3 2 2 3 2 2 2 2 3 3" xfId="15428"/>
    <cellStyle name="Comma 3 2 2 3 2 2 2 2 3 4" xfId="36579"/>
    <cellStyle name="Comma 3 2 2 3 2 2 2 2 4" xfId="7740"/>
    <cellStyle name="Comma 3 2 2 3 2 2 2 2 4 2" xfId="28889"/>
    <cellStyle name="Comma 3 2 2 3 2 2 2 2 4 2 2" xfId="50040"/>
    <cellStyle name="Comma 3 2 2 3 2 2 2 2 4 3" xfId="18317"/>
    <cellStyle name="Comma 3 2 2 3 2 2 2 2 4 4" xfId="39468"/>
    <cellStyle name="Comma 3 2 2 3 2 2 2 2 5" xfId="10302"/>
    <cellStyle name="Comma 3 2 2 3 2 2 2 2 5 2" xfId="31451"/>
    <cellStyle name="Comma 3 2 2 3 2 2 2 2 5 2 2" xfId="52602"/>
    <cellStyle name="Comma 3 2 2 3 2 2 2 2 5 3" xfId="20879"/>
    <cellStyle name="Comma 3 2 2 3 2 2 2 2 5 4" xfId="42030"/>
    <cellStyle name="Comma 3 2 2 3 2 2 2 2 6" xfId="23436"/>
    <cellStyle name="Comma 3 2 2 3 2 2 2 2 6 2" xfId="44587"/>
    <cellStyle name="Comma 3 2 2 3 2 2 2 2 7" xfId="12864"/>
    <cellStyle name="Comma 3 2 2 3 2 2 2 2 8" xfId="34015"/>
    <cellStyle name="Comma 3 2 2 3 2 2 2 3" xfId="1937"/>
    <cellStyle name="Comma 3 2 2 3 2 2 2 3 2" xfId="4504"/>
    <cellStyle name="Comma 3 2 2 3 2 2 2 3 2 2" xfId="26640"/>
    <cellStyle name="Comma 3 2 2 3 2 2 2 3 2 2 2" xfId="47791"/>
    <cellStyle name="Comma 3 2 2 3 2 2 2 3 2 3" xfId="16068"/>
    <cellStyle name="Comma 3 2 2 3 2 2 2 3 2 4" xfId="37219"/>
    <cellStyle name="Comma 3 2 2 3 2 2 2 3 3" xfId="8380"/>
    <cellStyle name="Comma 3 2 2 3 2 2 2 3 3 2" xfId="29529"/>
    <cellStyle name="Comma 3 2 2 3 2 2 2 3 3 2 2" xfId="50680"/>
    <cellStyle name="Comma 3 2 2 3 2 2 2 3 3 3" xfId="18957"/>
    <cellStyle name="Comma 3 2 2 3 2 2 2 3 3 4" xfId="40108"/>
    <cellStyle name="Comma 3 2 2 3 2 2 2 3 4" xfId="10942"/>
    <cellStyle name="Comma 3 2 2 3 2 2 2 3 4 2" xfId="32091"/>
    <cellStyle name="Comma 3 2 2 3 2 2 2 3 4 2 2" xfId="53242"/>
    <cellStyle name="Comma 3 2 2 3 2 2 2 3 4 3" xfId="21519"/>
    <cellStyle name="Comma 3 2 2 3 2 2 2 3 4 4" xfId="42670"/>
    <cellStyle name="Comma 3 2 2 3 2 2 2 3 5" xfId="24076"/>
    <cellStyle name="Comma 3 2 2 3 2 2 2 3 5 2" xfId="45227"/>
    <cellStyle name="Comma 3 2 2 3 2 2 2 3 6" xfId="13504"/>
    <cellStyle name="Comma 3 2 2 3 2 2 2 3 7" xfId="34655"/>
    <cellStyle name="Comma 3 2 2 3 2 2 2 4" xfId="3224"/>
    <cellStyle name="Comma 3 2 2 3 2 2 2 4 2" xfId="25360"/>
    <cellStyle name="Comma 3 2 2 3 2 2 2 4 2 2" xfId="46511"/>
    <cellStyle name="Comma 3 2 2 3 2 2 2 4 3" xfId="14788"/>
    <cellStyle name="Comma 3 2 2 3 2 2 2 4 4" xfId="35939"/>
    <cellStyle name="Comma 3 2 2 3 2 2 2 5" xfId="7100"/>
    <cellStyle name="Comma 3 2 2 3 2 2 2 5 2" xfId="28249"/>
    <cellStyle name="Comma 3 2 2 3 2 2 2 5 2 2" xfId="49400"/>
    <cellStyle name="Comma 3 2 2 3 2 2 2 5 3" xfId="17677"/>
    <cellStyle name="Comma 3 2 2 3 2 2 2 5 4" xfId="38828"/>
    <cellStyle name="Comma 3 2 2 3 2 2 2 6" xfId="9662"/>
    <cellStyle name="Comma 3 2 2 3 2 2 2 6 2" xfId="30811"/>
    <cellStyle name="Comma 3 2 2 3 2 2 2 6 2 2" xfId="51962"/>
    <cellStyle name="Comma 3 2 2 3 2 2 2 6 3" xfId="20239"/>
    <cellStyle name="Comma 3 2 2 3 2 2 2 6 4" xfId="41390"/>
    <cellStyle name="Comma 3 2 2 3 2 2 2 7" xfId="22796"/>
    <cellStyle name="Comma 3 2 2 3 2 2 2 7 2" xfId="43947"/>
    <cellStyle name="Comma 3 2 2 3 2 2 2 8" xfId="12224"/>
    <cellStyle name="Comma 3 2 2 3 2 2 2 9" xfId="33375"/>
    <cellStyle name="Comma 3 2 2 3 2 2 3" xfId="977"/>
    <cellStyle name="Comma 3 2 2 3 2 2 3 2" xfId="2257"/>
    <cellStyle name="Comma 3 2 2 3 2 2 3 2 2" xfId="4824"/>
    <cellStyle name="Comma 3 2 2 3 2 2 3 2 2 2" xfId="26960"/>
    <cellStyle name="Comma 3 2 2 3 2 2 3 2 2 2 2" xfId="48111"/>
    <cellStyle name="Comma 3 2 2 3 2 2 3 2 2 3" xfId="16388"/>
    <cellStyle name="Comma 3 2 2 3 2 2 3 2 2 4" xfId="37539"/>
    <cellStyle name="Comma 3 2 2 3 2 2 3 2 3" xfId="8700"/>
    <cellStyle name="Comma 3 2 2 3 2 2 3 2 3 2" xfId="29849"/>
    <cellStyle name="Comma 3 2 2 3 2 2 3 2 3 2 2" xfId="51000"/>
    <cellStyle name="Comma 3 2 2 3 2 2 3 2 3 3" xfId="19277"/>
    <cellStyle name="Comma 3 2 2 3 2 2 3 2 3 4" xfId="40428"/>
    <cellStyle name="Comma 3 2 2 3 2 2 3 2 4" xfId="11262"/>
    <cellStyle name="Comma 3 2 2 3 2 2 3 2 4 2" xfId="32411"/>
    <cellStyle name="Comma 3 2 2 3 2 2 3 2 4 2 2" xfId="53562"/>
    <cellStyle name="Comma 3 2 2 3 2 2 3 2 4 3" xfId="21839"/>
    <cellStyle name="Comma 3 2 2 3 2 2 3 2 4 4" xfId="42990"/>
    <cellStyle name="Comma 3 2 2 3 2 2 3 2 5" xfId="24396"/>
    <cellStyle name="Comma 3 2 2 3 2 2 3 2 5 2" xfId="45547"/>
    <cellStyle name="Comma 3 2 2 3 2 2 3 2 6" xfId="13824"/>
    <cellStyle name="Comma 3 2 2 3 2 2 3 2 7" xfId="34975"/>
    <cellStyle name="Comma 3 2 2 3 2 2 3 3" xfId="3544"/>
    <cellStyle name="Comma 3 2 2 3 2 2 3 3 2" xfId="25680"/>
    <cellStyle name="Comma 3 2 2 3 2 2 3 3 2 2" xfId="46831"/>
    <cellStyle name="Comma 3 2 2 3 2 2 3 3 3" xfId="15108"/>
    <cellStyle name="Comma 3 2 2 3 2 2 3 3 4" xfId="36259"/>
    <cellStyle name="Comma 3 2 2 3 2 2 3 4" xfId="7420"/>
    <cellStyle name="Comma 3 2 2 3 2 2 3 4 2" xfId="28569"/>
    <cellStyle name="Comma 3 2 2 3 2 2 3 4 2 2" xfId="49720"/>
    <cellStyle name="Comma 3 2 2 3 2 2 3 4 3" xfId="17997"/>
    <cellStyle name="Comma 3 2 2 3 2 2 3 4 4" xfId="39148"/>
    <cellStyle name="Comma 3 2 2 3 2 2 3 5" xfId="9982"/>
    <cellStyle name="Comma 3 2 2 3 2 2 3 5 2" xfId="31131"/>
    <cellStyle name="Comma 3 2 2 3 2 2 3 5 2 2" xfId="52282"/>
    <cellStyle name="Comma 3 2 2 3 2 2 3 5 3" xfId="20559"/>
    <cellStyle name="Comma 3 2 2 3 2 2 3 5 4" xfId="41710"/>
    <cellStyle name="Comma 3 2 2 3 2 2 3 6" xfId="23116"/>
    <cellStyle name="Comma 3 2 2 3 2 2 3 6 2" xfId="44267"/>
    <cellStyle name="Comma 3 2 2 3 2 2 3 7" xfId="12544"/>
    <cellStyle name="Comma 3 2 2 3 2 2 3 8" xfId="33695"/>
    <cellStyle name="Comma 3 2 2 3 2 2 4" xfId="1617"/>
    <cellStyle name="Comma 3 2 2 3 2 2 4 2" xfId="4184"/>
    <cellStyle name="Comma 3 2 2 3 2 2 4 2 2" xfId="26320"/>
    <cellStyle name="Comma 3 2 2 3 2 2 4 2 2 2" xfId="47471"/>
    <cellStyle name="Comma 3 2 2 3 2 2 4 2 3" xfId="15748"/>
    <cellStyle name="Comma 3 2 2 3 2 2 4 2 4" xfId="36899"/>
    <cellStyle name="Comma 3 2 2 3 2 2 4 3" xfId="8060"/>
    <cellStyle name="Comma 3 2 2 3 2 2 4 3 2" xfId="29209"/>
    <cellStyle name="Comma 3 2 2 3 2 2 4 3 2 2" xfId="50360"/>
    <cellStyle name="Comma 3 2 2 3 2 2 4 3 3" xfId="18637"/>
    <cellStyle name="Comma 3 2 2 3 2 2 4 3 4" xfId="39788"/>
    <cellStyle name="Comma 3 2 2 3 2 2 4 4" xfId="10622"/>
    <cellStyle name="Comma 3 2 2 3 2 2 4 4 2" xfId="31771"/>
    <cellStyle name="Comma 3 2 2 3 2 2 4 4 2 2" xfId="52922"/>
    <cellStyle name="Comma 3 2 2 3 2 2 4 4 3" xfId="21199"/>
    <cellStyle name="Comma 3 2 2 3 2 2 4 4 4" xfId="42350"/>
    <cellStyle name="Comma 3 2 2 3 2 2 4 5" xfId="23756"/>
    <cellStyle name="Comma 3 2 2 3 2 2 4 5 2" xfId="44907"/>
    <cellStyle name="Comma 3 2 2 3 2 2 4 6" xfId="13184"/>
    <cellStyle name="Comma 3 2 2 3 2 2 4 7" xfId="34335"/>
    <cellStyle name="Comma 3 2 2 3 2 2 5" xfId="2904"/>
    <cellStyle name="Comma 3 2 2 3 2 2 5 2" xfId="25040"/>
    <cellStyle name="Comma 3 2 2 3 2 2 5 2 2" xfId="46191"/>
    <cellStyle name="Comma 3 2 2 3 2 2 5 3" xfId="14468"/>
    <cellStyle name="Comma 3 2 2 3 2 2 5 4" xfId="35619"/>
    <cellStyle name="Comma 3 2 2 3 2 2 6" xfId="6780"/>
    <cellStyle name="Comma 3 2 2 3 2 2 6 2" xfId="27929"/>
    <cellStyle name="Comma 3 2 2 3 2 2 6 2 2" xfId="49080"/>
    <cellStyle name="Comma 3 2 2 3 2 2 6 3" xfId="17357"/>
    <cellStyle name="Comma 3 2 2 3 2 2 6 4" xfId="38508"/>
    <cellStyle name="Comma 3 2 2 3 2 2 7" xfId="9342"/>
    <cellStyle name="Comma 3 2 2 3 2 2 7 2" xfId="30491"/>
    <cellStyle name="Comma 3 2 2 3 2 2 7 2 2" xfId="51642"/>
    <cellStyle name="Comma 3 2 2 3 2 2 7 3" xfId="19919"/>
    <cellStyle name="Comma 3 2 2 3 2 2 7 4" xfId="41070"/>
    <cellStyle name="Comma 3 2 2 3 2 2 8" xfId="22476"/>
    <cellStyle name="Comma 3 2 2 3 2 2 8 2" xfId="43627"/>
    <cellStyle name="Comma 3 2 2 3 2 2 9" xfId="11904"/>
    <cellStyle name="Comma 3 2 2 3 2 3" xfId="497"/>
    <cellStyle name="Comma 3 2 2 3 2 3 2" xfId="1137"/>
    <cellStyle name="Comma 3 2 2 3 2 3 2 2" xfId="2417"/>
    <cellStyle name="Comma 3 2 2 3 2 3 2 2 2" xfId="4984"/>
    <cellStyle name="Comma 3 2 2 3 2 3 2 2 2 2" xfId="27120"/>
    <cellStyle name="Comma 3 2 2 3 2 3 2 2 2 2 2" xfId="48271"/>
    <cellStyle name="Comma 3 2 2 3 2 3 2 2 2 3" xfId="16548"/>
    <cellStyle name="Comma 3 2 2 3 2 3 2 2 2 4" xfId="37699"/>
    <cellStyle name="Comma 3 2 2 3 2 3 2 2 3" xfId="8860"/>
    <cellStyle name="Comma 3 2 2 3 2 3 2 2 3 2" xfId="30009"/>
    <cellStyle name="Comma 3 2 2 3 2 3 2 2 3 2 2" xfId="51160"/>
    <cellStyle name="Comma 3 2 2 3 2 3 2 2 3 3" xfId="19437"/>
    <cellStyle name="Comma 3 2 2 3 2 3 2 2 3 4" xfId="40588"/>
    <cellStyle name="Comma 3 2 2 3 2 3 2 2 4" xfId="11422"/>
    <cellStyle name="Comma 3 2 2 3 2 3 2 2 4 2" xfId="32571"/>
    <cellStyle name="Comma 3 2 2 3 2 3 2 2 4 2 2" xfId="53722"/>
    <cellStyle name="Comma 3 2 2 3 2 3 2 2 4 3" xfId="21999"/>
    <cellStyle name="Comma 3 2 2 3 2 3 2 2 4 4" xfId="43150"/>
    <cellStyle name="Comma 3 2 2 3 2 3 2 2 5" xfId="24556"/>
    <cellStyle name="Comma 3 2 2 3 2 3 2 2 5 2" xfId="45707"/>
    <cellStyle name="Comma 3 2 2 3 2 3 2 2 6" xfId="13984"/>
    <cellStyle name="Comma 3 2 2 3 2 3 2 2 7" xfId="35135"/>
    <cellStyle name="Comma 3 2 2 3 2 3 2 3" xfId="3704"/>
    <cellStyle name="Comma 3 2 2 3 2 3 2 3 2" xfId="25840"/>
    <cellStyle name="Comma 3 2 2 3 2 3 2 3 2 2" xfId="46991"/>
    <cellStyle name="Comma 3 2 2 3 2 3 2 3 3" xfId="15268"/>
    <cellStyle name="Comma 3 2 2 3 2 3 2 3 4" xfId="36419"/>
    <cellStyle name="Comma 3 2 2 3 2 3 2 4" xfId="7580"/>
    <cellStyle name="Comma 3 2 2 3 2 3 2 4 2" xfId="28729"/>
    <cellStyle name="Comma 3 2 2 3 2 3 2 4 2 2" xfId="49880"/>
    <cellStyle name="Comma 3 2 2 3 2 3 2 4 3" xfId="18157"/>
    <cellStyle name="Comma 3 2 2 3 2 3 2 4 4" xfId="39308"/>
    <cellStyle name="Comma 3 2 2 3 2 3 2 5" xfId="10142"/>
    <cellStyle name="Comma 3 2 2 3 2 3 2 5 2" xfId="31291"/>
    <cellStyle name="Comma 3 2 2 3 2 3 2 5 2 2" xfId="52442"/>
    <cellStyle name="Comma 3 2 2 3 2 3 2 5 3" xfId="20719"/>
    <cellStyle name="Comma 3 2 2 3 2 3 2 5 4" xfId="41870"/>
    <cellStyle name="Comma 3 2 2 3 2 3 2 6" xfId="23276"/>
    <cellStyle name="Comma 3 2 2 3 2 3 2 6 2" xfId="44427"/>
    <cellStyle name="Comma 3 2 2 3 2 3 2 7" xfId="12704"/>
    <cellStyle name="Comma 3 2 2 3 2 3 2 8" xfId="33855"/>
    <cellStyle name="Comma 3 2 2 3 2 3 3" xfId="1777"/>
    <cellStyle name="Comma 3 2 2 3 2 3 3 2" xfId="4344"/>
    <cellStyle name="Comma 3 2 2 3 2 3 3 2 2" xfId="26480"/>
    <cellStyle name="Comma 3 2 2 3 2 3 3 2 2 2" xfId="47631"/>
    <cellStyle name="Comma 3 2 2 3 2 3 3 2 3" xfId="15908"/>
    <cellStyle name="Comma 3 2 2 3 2 3 3 2 4" xfId="37059"/>
    <cellStyle name="Comma 3 2 2 3 2 3 3 3" xfId="8220"/>
    <cellStyle name="Comma 3 2 2 3 2 3 3 3 2" xfId="29369"/>
    <cellStyle name="Comma 3 2 2 3 2 3 3 3 2 2" xfId="50520"/>
    <cellStyle name="Comma 3 2 2 3 2 3 3 3 3" xfId="18797"/>
    <cellStyle name="Comma 3 2 2 3 2 3 3 3 4" xfId="39948"/>
    <cellStyle name="Comma 3 2 2 3 2 3 3 4" xfId="10782"/>
    <cellStyle name="Comma 3 2 2 3 2 3 3 4 2" xfId="31931"/>
    <cellStyle name="Comma 3 2 2 3 2 3 3 4 2 2" xfId="53082"/>
    <cellStyle name="Comma 3 2 2 3 2 3 3 4 3" xfId="21359"/>
    <cellStyle name="Comma 3 2 2 3 2 3 3 4 4" xfId="42510"/>
    <cellStyle name="Comma 3 2 2 3 2 3 3 5" xfId="23916"/>
    <cellStyle name="Comma 3 2 2 3 2 3 3 5 2" xfId="45067"/>
    <cellStyle name="Comma 3 2 2 3 2 3 3 6" xfId="13344"/>
    <cellStyle name="Comma 3 2 2 3 2 3 3 7" xfId="34495"/>
    <cellStyle name="Comma 3 2 2 3 2 3 4" xfId="3064"/>
    <cellStyle name="Comma 3 2 2 3 2 3 4 2" xfId="25200"/>
    <cellStyle name="Comma 3 2 2 3 2 3 4 2 2" xfId="46351"/>
    <cellStyle name="Comma 3 2 2 3 2 3 4 3" xfId="14628"/>
    <cellStyle name="Comma 3 2 2 3 2 3 4 4" xfId="35779"/>
    <cellStyle name="Comma 3 2 2 3 2 3 5" xfId="6940"/>
    <cellStyle name="Comma 3 2 2 3 2 3 5 2" xfId="28089"/>
    <cellStyle name="Comma 3 2 2 3 2 3 5 2 2" xfId="49240"/>
    <cellStyle name="Comma 3 2 2 3 2 3 5 3" xfId="17517"/>
    <cellStyle name="Comma 3 2 2 3 2 3 5 4" xfId="38668"/>
    <cellStyle name="Comma 3 2 2 3 2 3 6" xfId="9502"/>
    <cellStyle name="Comma 3 2 2 3 2 3 6 2" xfId="30651"/>
    <cellStyle name="Comma 3 2 2 3 2 3 6 2 2" xfId="51802"/>
    <cellStyle name="Comma 3 2 2 3 2 3 6 3" xfId="20079"/>
    <cellStyle name="Comma 3 2 2 3 2 3 6 4" xfId="41230"/>
    <cellStyle name="Comma 3 2 2 3 2 3 7" xfId="22636"/>
    <cellStyle name="Comma 3 2 2 3 2 3 7 2" xfId="43787"/>
    <cellStyle name="Comma 3 2 2 3 2 3 8" xfId="12064"/>
    <cellStyle name="Comma 3 2 2 3 2 3 9" xfId="33215"/>
    <cellStyle name="Comma 3 2 2 3 2 4" xfId="817"/>
    <cellStyle name="Comma 3 2 2 3 2 4 2" xfId="2097"/>
    <cellStyle name="Comma 3 2 2 3 2 4 2 2" xfId="4664"/>
    <cellStyle name="Comma 3 2 2 3 2 4 2 2 2" xfId="26800"/>
    <cellStyle name="Comma 3 2 2 3 2 4 2 2 2 2" xfId="47951"/>
    <cellStyle name="Comma 3 2 2 3 2 4 2 2 3" xfId="16228"/>
    <cellStyle name="Comma 3 2 2 3 2 4 2 2 4" xfId="37379"/>
    <cellStyle name="Comma 3 2 2 3 2 4 2 3" xfId="8540"/>
    <cellStyle name="Comma 3 2 2 3 2 4 2 3 2" xfId="29689"/>
    <cellStyle name="Comma 3 2 2 3 2 4 2 3 2 2" xfId="50840"/>
    <cellStyle name="Comma 3 2 2 3 2 4 2 3 3" xfId="19117"/>
    <cellStyle name="Comma 3 2 2 3 2 4 2 3 4" xfId="40268"/>
    <cellStyle name="Comma 3 2 2 3 2 4 2 4" xfId="11102"/>
    <cellStyle name="Comma 3 2 2 3 2 4 2 4 2" xfId="32251"/>
    <cellStyle name="Comma 3 2 2 3 2 4 2 4 2 2" xfId="53402"/>
    <cellStyle name="Comma 3 2 2 3 2 4 2 4 3" xfId="21679"/>
    <cellStyle name="Comma 3 2 2 3 2 4 2 4 4" xfId="42830"/>
    <cellStyle name="Comma 3 2 2 3 2 4 2 5" xfId="24236"/>
    <cellStyle name="Comma 3 2 2 3 2 4 2 5 2" xfId="45387"/>
    <cellStyle name="Comma 3 2 2 3 2 4 2 6" xfId="13664"/>
    <cellStyle name="Comma 3 2 2 3 2 4 2 7" xfId="34815"/>
    <cellStyle name="Comma 3 2 2 3 2 4 3" xfId="3384"/>
    <cellStyle name="Comma 3 2 2 3 2 4 3 2" xfId="25520"/>
    <cellStyle name="Comma 3 2 2 3 2 4 3 2 2" xfId="46671"/>
    <cellStyle name="Comma 3 2 2 3 2 4 3 3" xfId="14948"/>
    <cellStyle name="Comma 3 2 2 3 2 4 3 4" xfId="36099"/>
    <cellStyle name="Comma 3 2 2 3 2 4 4" xfId="7260"/>
    <cellStyle name="Comma 3 2 2 3 2 4 4 2" xfId="28409"/>
    <cellStyle name="Comma 3 2 2 3 2 4 4 2 2" xfId="49560"/>
    <cellStyle name="Comma 3 2 2 3 2 4 4 3" xfId="17837"/>
    <cellStyle name="Comma 3 2 2 3 2 4 4 4" xfId="38988"/>
    <cellStyle name="Comma 3 2 2 3 2 4 5" xfId="9822"/>
    <cellStyle name="Comma 3 2 2 3 2 4 5 2" xfId="30971"/>
    <cellStyle name="Comma 3 2 2 3 2 4 5 2 2" xfId="52122"/>
    <cellStyle name="Comma 3 2 2 3 2 4 5 3" xfId="20399"/>
    <cellStyle name="Comma 3 2 2 3 2 4 5 4" xfId="41550"/>
    <cellStyle name="Comma 3 2 2 3 2 4 6" xfId="22956"/>
    <cellStyle name="Comma 3 2 2 3 2 4 6 2" xfId="44107"/>
    <cellStyle name="Comma 3 2 2 3 2 4 7" xfId="12384"/>
    <cellStyle name="Comma 3 2 2 3 2 4 8" xfId="33535"/>
    <cellStyle name="Comma 3 2 2 3 2 5" xfId="1457"/>
    <cellStyle name="Comma 3 2 2 3 2 5 2" xfId="4024"/>
    <cellStyle name="Comma 3 2 2 3 2 5 2 2" xfId="26160"/>
    <cellStyle name="Comma 3 2 2 3 2 5 2 2 2" xfId="47311"/>
    <cellStyle name="Comma 3 2 2 3 2 5 2 3" xfId="15588"/>
    <cellStyle name="Comma 3 2 2 3 2 5 2 4" xfId="36739"/>
    <cellStyle name="Comma 3 2 2 3 2 5 3" xfId="7900"/>
    <cellStyle name="Comma 3 2 2 3 2 5 3 2" xfId="29049"/>
    <cellStyle name="Comma 3 2 2 3 2 5 3 2 2" xfId="50200"/>
    <cellStyle name="Comma 3 2 2 3 2 5 3 3" xfId="18477"/>
    <cellStyle name="Comma 3 2 2 3 2 5 3 4" xfId="39628"/>
    <cellStyle name="Comma 3 2 2 3 2 5 4" xfId="10462"/>
    <cellStyle name="Comma 3 2 2 3 2 5 4 2" xfId="31611"/>
    <cellStyle name="Comma 3 2 2 3 2 5 4 2 2" xfId="52762"/>
    <cellStyle name="Comma 3 2 2 3 2 5 4 3" xfId="21039"/>
    <cellStyle name="Comma 3 2 2 3 2 5 4 4" xfId="42190"/>
    <cellStyle name="Comma 3 2 2 3 2 5 5" xfId="23596"/>
    <cellStyle name="Comma 3 2 2 3 2 5 5 2" xfId="44747"/>
    <cellStyle name="Comma 3 2 2 3 2 5 6" xfId="13024"/>
    <cellStyle name="Comma 3 2 2 3 2 5 7" xfId="34175"/>
    <cellStyle name="Comma 3 2 2 3 2 6" xfId="2743"/>
    <cellStyle name="Comma 3 2 2 3 2 6 2" xfId="24879"/>
    <cellStyle name="Comma 3 2 2 3 2 6 2 2" xfId="46030"/>
    <cellStyle name="Comma 3 2 2 3 2 6 3" xfId="14307"/>
    <cellStyle name="Comma 3 2 2 3 2 6 4" xfId="35458"/>
    <cellStyle name="Comma 3 2 2 3 2 7" xfId="6620"/>
    <cellStyle name="Comma 3 2 2 3 2 7 2" xfId="27769"/>
    <cellStyle name="Comma 3 2 2 3 2 7 2 2" xfId="48920"/>
    <cellStyle name="Comma 3 2 2 3 2 7 3" xfId="17197"/>
    <cellStyle name="Comma 3 2 2 3 2 7 4" xfId="38348"/>
    <cellStyle name="Comma 3 2 2 3 2 8" xfId="9182"/>
    <cellStyle name="Comma 3 2 2 3 2 8 2" xfId="30331"/>
    <cellStyle name="Comma 3 2 2 3 2 8 2 2" xfId="51482"/>
    <cellStyle name="Comma 3 2 2 3 2 8 3" xfId="19759"/>
    <cellStyle name="Comma 3 2 2 3 2 8 4" xfId="40910"/>
    <cellStyle name="Comma 3 2 2 3 2 9" xfId="22316"/>
    <cellStyle name="Comma 3 2 2 3 2 9 2" xfId="43467"/>
    <cellStyle name="Comma 3 2 2 3 3" xfId="255"/>
    <cellStyle name="Comma 3 2 2 3 3 10" xfId="32975"/>
    <cellStyle name="Comma 3 2 2 3 3 2" xfId="577"/>
    <cellStyle name="Comma 3 2 2 3 3 2 2" xfId="1217"/>
    <cellStyle name="Comma 3 2 2 3 3 2 2 2" xfId="2497"/>
    <cellStyle name="Comma 3 2 2 3 3 2 2 2 2" xfId="5064"/>
    <cellStyle name="Comma 3 2 2 3 3 2 2 2 2 2" xfId="27200"/>
    <cellStyle name="Comma 3 2 2 3 3 2 2 2 2 2 2" xfId="48351"/>
    <cellStyle name="Comma 3 2 2 3 3 2 2 2 2 3" xfId="16628"/>
    <cellStyle name="Comma 3 2 2 3 3 2 2 2 2 4" xfId="37779"/>
    <cellStyle name="Comma 3 2 2 3 3 2 2 2 3" xfId="8940"/>
    <cellStyle name="Comma 3 2 2 3 3 2 2 2 3 2" xfId="30089"/>
    <cellStyle name="Comma 3 2 2 3 3 2 2 2 3 2 2" xfId="51240"/>
    <cellStyle name="Comma 3 2 2 3 3 2 2 2 3 3" xfId="19517"/>
    <cellStyle name="Comma 3 2 2 3 3 2 2 2 3 4" xfId="40668"/>
    <cellStyle name="Comma 3 2 2 3 3 2 2 2 4" xfId="11502"/>
    <cellStyle name="Comma 3 2 2 3 3 2 2 2 4 2" xfId="32651"/>
    <cellStyle name="Comma 3 2 2 3 3 2 2 2 4 2 2" xfId="53802"/>
    <cellStyle name="Comma 3 2 2 3 3 2 2 2 4 3" xfId="22079"/>
    <cellStyle name="Comma 3 2 2 3 3 2 2 2 4 4" xfId="43230"/>
    <cellStyle name="Comma 3 2 2 3 3 2 2 2 5" xfId="24636"/>
    <cellStyle name="Comma 3 2 2 3 3 2 2 2 5 2" xfId="45787"/>
    <cellStyle name="Comma 3 2 2 3 3 2 2 2 6" xfId="14064"/>
    <cellStyle name="Comma 3 2 2 3 3 2 2 2 7" xfId="35215"/>
    <cellStyle name="Comma 3 2 2 3 3 2 2 3" xfId="3784"/>
    <cellStyle name="Comma 3 2 2 3 3 2 2 3 2" xfId="25920"/>
    <cellStyle name="Comma 3 2 2 3 3 2 2 3 2 2" xfId="47071"/>
    <cellStyle name="Comma 3 2 2 3 3 2 2 3 3" xfId="15348"/>
    <cellStyle name="Comma 3 2 2 3 3 2 2 3 4" xfId="36499"/>
    <cellStyle name="Comma 3 2 2 3 3 2 2 4" xfId="7660"/>
    <cellStyle name="Comma 3 2 2 3 3 2 2 4 2" xfId="28809"/>
    <cellStyle name="Comma 3 2 2 3 3 2 2 4 2 2" xfId="49960"/>
    <cellStyle name="Comma 3 2 2 3 3 2 2 4 3" xfId="18237"/>
    <cellStyle name="Comma 3 2 2 3 3 2 2 4 4" xfId="39388"/>
    <cellStyle name="Comma 3 2 2 3 3 2 2 5" xfId="10222"/>
    <cellStyle name="Comma 3 2 2 3 3 2 2 5 2" xfId="31371"/>
    <cellStyle name="Comma 3 2 2 3 3 2 2 5 2 2" xfId="52522"/>
    <cellStyle name="Comma 3 2 2 3 3 2 2 5 3" xfId="20799"/>
    <cellStyle name="Comma 3 2 2 3 3 2 2 5 4" xfId="41950"/>
    <cellStyle name="Comma 3 2 2 3 3 2 2 6" xfId="23356"/>
    <cellStyle name="Comma 3 2 2 3 3 2 2 6 2" xfId="44507"/>
    <cellStyle name="Comma 3 2 2 3 3 2 2 7" xfId="12784"/>
    <cellStyle name="Comma 3 2 2 3 3 2 2 8" xfId="33935"/>
    <cellStyle name="Comma 3 2 2 3 3 2 3" xfId="1857"/>
    <cellStyle name="Comma 3 2 2 3 3 2 3 2" xfId="4424"/>
    <cellStyle name="Comma 3 2 2 3 3 2 3 2 2" xfId="26560"/>
    <cellStyle name="Comma 3 2 2 3 3 2 3 2 2 2" xfId="47711"/>
    <cellStyle name="Comma 3 2 2 3 3 2 3 2 3" xfId="15988"/>
    <cellStyle name="Comma 3 2 2 3 3 2 3 2 4" xfId="37139"/>
    <cellStyle name="Comma 3 2 2 3 3 2 3 3" xfId="8300"/>
    <cellStyle name="Comma 3 2 2 3 3 2 3 3 2" xfId="29449"/>
    <cellStyle name="Comma 3 2 2 3 3 2 3 3 2 2" xfId="50600"/>
    <cellStyle name="Comma 3 2 2 3 3 2 3 3 3" xfId="18877"/>
    <cellStyle name="Comma 3 2 2 3 3 2 3 3 4" xfId="40028"/>
    <cellStyle name="Comma 3 2 2 3 3 2 3 4" xfId="10862"/>
    <cellStyle name="Comma 3 2 2 3 3 2 3 4 2" xfId="32011"/>
    <cellStyle name="Comma 3 2 2 3 3 2 3 4 2 2" xfId="53162"/>
    <cellStyle name="Comma 3 2 2 3 3 2 3 4 3" xfId="21439"/>
    <cellStyle name="Comma 3 2 2 3 3 2 3 4 4" xfId="42590"/>
    <cellStyle name="Comma 3 2 2 3 3 2 3 5" xfId="23996"/>
    <cellStyle name="Comma 3 2 2 3 3 2 3 5 2" xfId="45147"/>
    <cellStyle name="Comma 3 2 2 3 3 2 3 6" xfId="13424"/>
    <cellStyle name="Comma 3 2 2 3 3 2 3 7" xfId="34575"/>
    <cellStyle name="Comma 3 2 2 3 3 2 4" xfId="3144"/>
    <cellStyle name="Comma 3 2 2 3 3 2 4 2" xfId="25280"/>
    <cellStyle name="Comma 3 2 2 3 3 2 4 2 2" xfId="46431"/>
    <cellStyle name="Comma 3 2 2 3 3 2 4 3" xfId="14708"/>
    <cellStyle name="Comma 3 2 2 3 3 2 4 4" xfId="35859"/>
    <cellStyle name="Comma 3 2 2 3 3 2 5" xfId="7020"/>
    <cellStyle name="Comma 3 2 2 3 3 2 5 2" xfId="28169"/>
    <cellStyle name="Comma 3 2 2 3 3 2 5 2 2" xfId="49320"/>
    <cellStyle name="Comma 3 2 2 3 3 2 5 3" xfId="17597"/>
    <cellStyle name="Comma 3 2 2 3 3 2 5 4" xfId="38748"/>
    <cellStyle name="Comma 3 2 2 3 3 2 6" xfId="9582"/>
    <cellStyle name="Comma 3 2 2 3 3 2 6 2" xfId="30731"/>
    <cellStyle name="Comma 3 2 2 3 3 2 6 2 2" xfId="51882"/>
    <cellStyle name="Comma 3 2 2 3 3 2 6 3" xfId="20159"/>
    <cellStyle name="Comma 3 2 2 3 3 2 6 4" xfId="41310"/>
    <cellStyle name="Comma 3 2 2 3 3 2 7" xfId="22716"/>
    <cellStyle name="Comma 3 2 2 3 3 2 7 2" xfId="43867"/>
    <cellStyle name="Comma 3 2 2 3 3 2 8" xfId="12144"/>
    <cellStyle name="Comma 3 2 2 3 3 2 9" xfId="33295"/>
    <cellStyle name="Comma 3 2 2 3 3 3" xfId="897"/>
    <cellStyle name="Comma 3 2 2 3 3 3 2" xfId="2177"/>
    <cellStyle name="Comma 3 2 2 3 3 3 2 2" xfId="4744"/>
    <cellStyle name="Comma 3 2 2 3 3 3 2 2 2" xfId="26880"/>
    <cellStyle name="Comma 3 2 2 3 3 3 2 2 2 2" xfId="48031"/>
    <cellStyle name="Comma 3 2 2 3 3 3 2 2 3" xfId="16308"/>
    <cellStyle name="Comma 3 2 2 3 3 3 2 2 4" xfId="37459"/>
    <cellStyle name="Comma 3 2 2 3 3 3 2 3" xfId="8620"/>
    <cellStyle name="Comma 3 2 2 3 3 3 2 3 2" xfId="29769"/>
    <cellStyle name="Comma 3 2 2 3 3 3 2 3 2 2" xfId="50920"/>
    <cellStyle name="Comma 3 2 2 3 3 3 2 3 3" xfId="19197"/>
    <cellStyle name="Comma 3 2 2 3 3 3 2 3 4" xfId="40348"/>
    <cellStyle name="Comma 3 2 2 3 3 3 2 4" xfId="11182"/>
    <cellStyle name="Comma 3 2 2 3 3 3 2 4 2" xfId="32331"/>
    <cellStyle name="Comma 3 2 2 3 3 3 2 4 2 2" xfId="53482"/>
    <cellStyle name="Comma 3 2 2 3 3 3 2 4 3" xfId="21759"/>
    <cellStyle name="Comma 3 2 2 3 3 3 2 4 4" xfId="42910"/>
    <cellStyle name="Comma 3 2 2 3 3 3 2 5" xfId="24316"/>
    <cellStyle name="Comma 3 2 2 3 3 3 2 5 2" xfId="45467"/>
    <cellStyle name="Comma 3 2 2 3 3 3 2 6" xfId="13744"/>
    <cellStyle name="Comma 3 2 2 3 3 3 2 7" xfId="34895"/>
    <cellStyle name="Comma 3 2 2 3 3 3 3" xfId="3464"/>
    <cellStyle name="Comma 3 2 2 3 3 3 3 2" xfId="25600"/>
    <cellStyle name="Comma 3 2 2 3 3 3 3 2 2" xfId="46751"/>
    <cellStyle name="Comma 3 2 2 3 3 3 3 3" xfId="15028"/>
    <cellStyle name="Comma 3 2 2 3 3 3 3 4" xfId="36179"/>
    <cellStyle name="Comma 3 2 2 3 3 3 4" xfId="7340"/>
    <cellStyle name="Comma 3 2 2 3 3 3 4 2" xfId="28489"/>
    <cellStyle name="Comma 3 2 2 3 3 3 4 2 2" xfId="49640"/>
    <cellStyle name="Comma 3 2 2 3 3 3 4 3" xfId="17917"/>
    <cellStyle name="Comma 3 2 2 3 3 3 4 4" xfId="39068"/>
    <cellStyle name="Comma 3 2 2 3 3 3 5" xfId="9902"/>
    <cellStyle name="Comma 3 2 2 3 3 3 5 2" xfId="31051"/>
    <cellStyle name="Comma 3 2 2 3 3 3 5 2 2" xfId="52202"/>
    <cellStyle name="Comma 3 2 2 3 3 3 5 3" xfId="20479"/>
    <cellStyle name="Comma 3 2 2 3 3 3 5 4" xfId="41630"/>
    <cellStyle name="Comma 3 2 2 3 3 3 6" xfId="23036"/>
    <cellStyle name="Comma 3 2 2 3 3 3 6 2" xfId="44187"/>
    <cellStyle name="Comma 3 2 2 3 3 3 7" xfId="12464"/>
    <cellStyle name="Comma 3 2 2 3 3 3 8" xfId="33615"/>
    <cellStyle name="Comma 3 2 2 3 3 4" xfId="1537"/>
    <cellStyle name="Comma 3 2 2 3 3 4 2" xfId="4104"/>
    <cellStyle name="Comma 3 2 2 3 3 4 2 2" xfId="26240"/>
    <cellStyle name="Comma 3 2 2 3 3 4 2 2 2" xfId="47391"/>
    <cellStyle name="Comma 3 2 2 3 3 4 2 3" xfId="15668"/>
    <cellStyle name="Comma 3 2 2 3 3 4 2 4" xfId="36819"/>
    <cellStyle name="Comma 3 2 2 3 3 4 3" xfId="7980"/>
    <cellStyle name="Comma 3 2 2 3 3 4 3 2" xfId="29129"/>
    <cellStyle name="Comma 3 2 2 3 3 4 3 2 2" xfId="50280"/>
    <cellStyle name="Comma 3 2 2 3 3 4 3 3" xfId="18557"/>
    <cellStyle name="Comma 3 2 2 3 3 4 3 4" xfId="39708"/>
    <cellStyle name="Comma 3 2 2 3 3 4 4" xfId="10542"/>
    <cellStyle name="Comma 3 2 2 3 3 4 4 2" xfId="31691"/>
    <cellStyle name="Comma 3 2 2 3 3 4 4 2 2" xfId="52842"/>
    <cellStyle name="Comma 3 2 2 3 3 4 4 3" xfId="21119"/>
    <cellStyle name="Comma 3 2 2 3 3 4 4 4" xfId="42270"/>
    <cellStyle name="Comma 3 2 2 3 3 4 5" xfId="23676"/>
    <cellStyle name="Comma 3 2 2 3 3 4 5 2" xfId="44827"/>
    <cellStyle name="Comma 3 2 2 3 3 4 6" xfId="13104"/>
    <cellStyle name="Comma 3 2 2 3 3 4 7" xfId="34255"/>
    <cellStyle name="Comma 3 2 2 3 3 5" xfId="2823"/>
    <cellStyle name="Comma 3 2 2 3 3 5 2" xfId="24959"/>
    <cellStyle name="Comma 3 2 2 3 3 5 2 2" xfId="46110"/>
    <cellStyle name="Comma 3 2 2 3 3 5 3" xfId="14387"/>
    <cellStyle name="Comma 3 2 2 3 3 5 4" xfId="35538"/>
    <cellStyle name="Comma 3 2 2 3 3 6" xfId="6700"/>
    <cellStyle name="Comma 3 2 2 3 3 6 2" xfId="27849"/>
    <cellStyle name="Comma 3 2 2 3 3 6 2 2" xfId="49000"/>
    <cellStyle name="Comma 3 2 2 3 3 6 3" xfId="17277"/>
    <cellStyle name="Comma 3 2 2 3 3 6 4" xfId="38428"/>
    <cellStyle name="Comma 3 2 2 3 3 7" xfId="9262"/>
    <cellStyle name="Comma 3 2 2 3 3 7 2" xfId="30411"/>
    <cellStyle name="Comma 3 2 2 3 3 7 2 2" xfId="51562"/>
    <cellStyle name="Comma 3 2 2 3 3 7 3" xfId="19839"/>
    <cellStyle name="Comma 3 2 2 3 3 7 4" xfId="40990"/>
    <cellStyle name="Comma 3 2 2 3 3 8" xfId="22396"/>
    <cellStyle name="Comma 3 2 2 3 3 8 2" xfId="43547"/>
    <cellStyle name="Comma 3 2 2 3 3 9" xfId="11824"/>
    <cellStyle name="Comma 3 2 2 3 4" xfId="417"/>
    <cellStyle name="Comma 3 2 2 3 4 2" xfId="1057"/>
    <cellStyle name="Comma 3 2 2 3 4 2 2" xfId="2337"/>
    <cellStyle name="Comma 3 2 2 3 4 2 2 2" xfId="4904"/>
    <cellStyle name="Comma 3 2 2 3 4 2 2 2 2" xfId="27040"/>
    <cellStyle name="Comma 3 2 2 3 4 2 2 2 2 2" xfId="48191"/>
    <cellStyle name="Comma 3 2 2 3 4 2 2 2 3" xfId="16468"/>
    <cellStyle name="Comma 3 2 2 3 4 2 2 2 4" xfId="37619"/>
    <cellStyle name="Comma 3 2 2 3 4 2 2 3" xfId="8780"/>
    <cellStyle name="Comma 3 2 2 3 4 2 2 3 2" xfId="29929"/>
    <cellStyle name="Comma 3 2 2 3 4 2 2 3 2 2" xfId="51080"/>
    <cellStyle name="Comma 3 2 2 3 4 2 2 3 3" xfId="19357"/>
    <cellStyle name="Comma 3 2 2 3 4 2 2 3 4" xfId="40508"/>
    <cellStyle name="Comma 3 2 2 3 4 2 2 4" xfId="11342"/>
    <cellStyle name="Comma 3 2 2 3 4 2 2 4 2" xfId="32491"/>
    <cellStyle name="Comma 3 2 2 3 4 2 2 4 2 2" xfId="53642"/>
    <cellStyle name="Comma 3 2 2 3 4 2 2 4 3" xfId="21919"/>
    <cellStyle name="Comma 3 2 2 3 4 2 2 4 4" xfId="43070"/>
    <cellStyle name="Comma 3 2 2 3 4 2 2 5" xfId="24476"/>
    <cellStyle name="Comma 3 2 2 3 4 2 2 5 2" xfId="45627"/>
    <cellStyle name="Comma 3 2 2 3 4 2 2 6" xfId="13904"/>
    <cellStyle name="Comma 3 2 2 3 4 2 2 7" xfId="35055"/>
    <cellStyle name="Comma 3 2 2 3 4 2 3" xfId="3624"/>
    <cellStyle name="Comma 3 2 2 3 4 2 3 2" xfId="25760"/>
    <cellStyle name="Comma 3 2 2 3 4 2 3 2 2" xfId="46911"/>
    <cellStyle name="Comma 3 2 2 3 4 2 3 3" xfId="15188"/>
    <cellStyle name="Comma 3 2 2 3 4 2 3 4" xfId="36339"/>
    <cellStyle name="Comma 3 2 2 3 4 2 4" xfId="7500"/>
    <cellStyle name="Comma 3 2 2 3 4 2 4 2" xfId="28649"/>
    <cellStyle name="Comma 3 2 2 3 4 2 4 2 2" xfId="49800"/>
    <cellStyle name="Comma 3 2 2 3 4 2 4 3" xfId="18077"/>
    <cellStyle name="Comma 3 2 2 3 4 2 4 4" xfId="39228"/>
    <cellStyle name="Comma 3 2 2 3 4 2 5" xfId="10062"/>
    <cellStyle name="Comma 3 2 2 3 4 2 5 2" xfId="31211"/>
    <cellStyle name="Comma 3 2 2 3 4 2 5 2 2" xfId="52362"/>
    <cellStyle name="Comma 3 2 2 3 4 2 5 3" xfId="20639"/>
    <cellStyle name="Comma 3 2 2 3 4 2 5 4" xfId="41790"/>
    <cellStyle name="Comma 3 2 2 3 4 2 6" xfId="23196"/>
    <cellStyle name="Comma 3 2 2 3 4 2 6 2" xfId="44347"/>
    <cellStyle name="Comma 3 2 2 3 4 2 7" xfId="12624"/>
    <cellStyle name="Comma 3 2 2 3 4 2 8" xfId="33775"/>
    <cellStyle name="Comma 3 2 2 3 4 3" xfId="1697"/>
    <cellStyle name="Comma 3 2 2 3 4 3 2" xfId="4264"/>
    <cellStyle name="Comma 3 2 2 3 4 3 2 2" xfId="26400"/>
    <cellStyle name="Comma 3 2 2 3 4 3 2 2 2" xfId="47551"/>
    <cellStyle name="Comma 3 2 2 3 4 3 2 3" xfId="15828"/>
    <cellStyle name="Comma 3 2 2 3 4 3 2 4" xfId="36979"/>
    <cellStyle name="Comma 3 2 2 3 4 3 3" xfId="8140"/>
    <cellStyle name="Comma 3 2 2 3 4 3 3 2" xfId="29289"/>
    <cellStyle name="Comma 3 2 2 3 4 3 3 2 2" xfId="50440"/>
    <cellStyle name="Comma 3 2 2 3 4 3 3 3" xfId="18717"/>
    <cellStyle name="Comma 3 2 2 3 4 3 3 4" xfId="39868"/>
    <cellStyle name="Comma 3 2 2 3 4 3 4" xfId="10702"/>
    <cellStyle name="Comma 3 2 2 3 4 3 4 2" xfId="31851"/>
    <cellStyle name="Comma 3 2 2 3 4 3 4 2 2" xfId="53002"/>
    <cellStyle name="Comma 3 2 2 3 4 3 4 3" xfId="21279"/>
    <cellStyle name="Comma 3 2 2 3 4 3 4 4" xfId="42430"/>
    <cellStyle name="Comma 3 2 2 3 4 3 5" xfId="23836"/>
    <cellStyle name="Comma 3 2 2 3 4 3 5 2" xfId="44987"/>
    <cellStyle name="Comma 3 2 2 3 4 3 6" xfId="13264"/>
    <cellStyle name="Comma 3 2 2 3 4 3 7" xfId="34415"/>
    <cellStyle name="Comma 3 2 2 3 4 4" xfId="2984"/>
    <cellStyle name="Comma 3 2 2 3 4 4 2" xfId="25120"/>
    <cellStyle name="Comma 3 2 2 3 4 4 2 2" xfId="46271"/>
    <cellStyle name="Comma 3 2 2 3 4 4 3" xfId="14548"/>
    <cellStyle name="Comma 3 2 2 3 4 4 4" xfId="35699"/>
    <cellStyle name="Comma 3 2 2 3 4 5" xfId="6860"/>
    <cellStyle name="Comma 3 2 2 3 4 5 2" xfId="28009"/>
    <cellStyle name="Comma 3 2 2 3 4 5 2 2" xfId="49160"/>
    <cellStyle name="Comma 3 2 2 3 4 5 3" xfId="17437"/>
    <cellStyle name="Comma 3 2 2 3 4 5 4" xfId="38588"/>
    <cellStyle name="Comma 3 2 2 3 4 6" xfId="9422"/>
    <cellStyle name="Comma 3 2 2 3 4 6 2" xfId="30571"/>
    <cellStyle name="Comma 3 2 2 3 4 6 2 2" xfId="51722"/>
    <cellStyle name="Comma 3 2 2 3 4 6 3" xfId="19999"/>
    <cellStyle name="Comma 3 2 2 3 4 6 4" xfId="41150"/>
    <cellStyle name="Comma 3 2 2 3 4 7" xfId="22556"/>
    <cellStyle name="Comma 3 2 2 3 4 7 2" xfId="43707"/>
    <cellStyle name="Comma 3 2 2 3 4 8" xfId="11984"/>
    <cellStyle name="Comma 3 2 2 3 4 9" xfId="33135"/>
    <cellStyle name="Comma 3 2 2 3 5" xfId="737"/>
    <cellStyle name="Comma 3 2 2 3 5 2" xfId="2017"/>
    <cellStyle name="Comma 3 2 2 3 5 2 2" xfId="4584"/>
    <cellStyle name="Comma 3 2 2 3 5 2 2 2" xfId="26720"/>
    <cellStyle name="Comma 3 2 2 3 5 2 2 2 2" xfId="47871"/>
    <cellStyle name="Comma 3 2 2 3 5 2 2 3" xfId="16148"/>
    <cellStyle name="Comma 3 2 2 3 5 2 2 4" xfId="37299"/>
    <cellStyle name="Comma 3 2 2 3 5 2 3" xfId="8460"/>
    <cellStyle name="Comma 3 2 2 3 5 2 3 2" xfId="29609"/>
    <cellStyle name="Comma 3 2 2 3 5 2 3 2 2" xfId="50760"/>
    <cellStyle name="Comma 3 2 2 3 5 2 3 3" xfId="19037"/>
    <cellStyle name="Comma 3 2 2 3 5 2 3 4" xfId="40188"/>
    <cellStyle name="Comma 3 2 2 3 5 2 4" xfId="11022"/>
    <cellStyle name="Comma 3 2 2 3 5 2 4 2" xfId="32171"/>
    <cellStyle name="Comma 3 2 2 3 5 2 4 2 2" xfId="53322"/>
    <cellStyle name="Comma 3 2 2 3 5 2 4 3" xfId="21599"/>
    <cellStyle name="Comma 3 2 2 3 5 2 4 4" xfId="42750"/>
    <cellStyle name="Comma 3 2 2 3 5 2 5" xfId="24156"/>
    <cellStyle name="Comma 3 2 2 3 5 2 5 2" xfId="45307"/>
    <cellStyle name="Comma 3 2 2 3 5 2 6" xfId="13584"/>
    <cellStyle name="Comma 3 2 2 3 5 2 7" xfId="34735"/>
    <cellStyle name="Comma 3 2 2 3 5 3" xfId="3304"/>
    <cellStyle name="Comma 3 2 2 3 5 3 2" xfId="25440"/>
    <cellStyle name="Comma 3 2 2 3 5 3 2 2" xfId="46591"/>
    <cellStyle name="Comma 3 2 2 3 5 3 3" xfId="14868"/>
    <cellStyle name="Comma 3 2 2 3 5 3 4" xfId="36019"/>
    <cellStyle name="Comma 3 2 2 3 5 4" xfId="7180"/>
    <cellStyle name="Comma 3 2 2 3 5 4 2" xfId="28329"/>
    <cellStyle name="Comma 3 2 2 3 5 4 2 2" xfId="49480"/>
    <cellStyle name="Comma 3 2 2 3 5 4 3" xfId="17757"/>
    <cellStyle name="Comma 3 2 2 3 5 4 4" xfId="38908"/>
    <cellStyle name="Comma 3 2 2 3 5 5" xfId="9742"/>
    <cellStyle name="Comma 3 2 2 3 5 5 2" xfId="30891"/>
    <cellStyle name="Comma 3 2 2 3 5 5 2 2" xfId="52042"/>
    <cellStyle name="Comma 3 2 2 3 5 5 3" xfId="20319"/>
    <cellStyle name="Comma 3 2 2 3 5 5 4" xfId="41470"/>
    <cellStyle name="Comma 3 2 2 3 5 6" xfId="22876"/>
    <cellStyle name="Comma 3 2 2 3 5 6 2" xfId="44027"/>
    <cellStyle name="Comma 3 2 2 3 5 7" xfId="12304"/>
    <cellStyle name="Comma 3 2 2 3 5 8" xfId="33455"/>
    <cellStyle name="Comma 3 2 2 3 6" xfId="1377"/>
    <cellStyle name="Comma 3 2 2 3 6 2" xfId="3944"/>
    <cellStyle name="Comma 3 2 2 3 6 2 2" xfId="26080"/>
    <cellStyle name="Comma 3 2 2 3 6 2 2 2" xfId="47231"/>
    <cellStyle name="Comma 3 2 2 3 6 2 3" xfId="15508"/>
    <cellStyle name="Comma 3 2 2 3 6 2 4" xfId="36659"/>
    <cellStyle name="Comma 3 2 2 3 6 3" xfId="7820"/>
    <cellStyle name="Comma 3 2 2 3 6 3 2" xfId="28969"/>
    <cellStyle name="Comma 3 2 2 3 6 3 2 2" xfId="50120"/>
    <cellStyle name="Comma 3 2 2 3 6 3 3" xfId="18397"/>
    <cellStyle name="Comma 3 2 2 3 6 3 4" xfId="39548"/>
    <cellStyle name="Comma 3 2 2 3 6 4" xfId="10382"/>
    <cellStyle name="Comma 3 2 2 3 6 4 2" xfId="31531"/>
    <cellStyle name="Comma 3 2 2 3 6 4 2 2" xfId="52682"/>
    <cellStyle name="Comma 3 2 2 3 6 4 3" xfId="20959"/>
    <cellStyle name="Comma 3 2 2 3 6 4 4" xfId="42110"/>
    <cellStyle name="Comma 3 2 2 3 6 5" xfId="23516"/>
    <cellStyle name="Comma 3 2 2 3 6 5 2" xfId="44667"/>
    <cellStyle name="Comma 3 2 2 3 6 6" xfId="12944"/>
    <cellStyle name="Comma 3 2 2 3 6 7" xfId="34095"/>
    <cellStyle name="Comma 3 2 2 3 7" xfId="2662"/>
    <cellStyle name="Comma 3 2 2 3 7 2" xfId="24798"/>
    <cellStyle name="Comma 3 2 2 3 7 2 2" xfId="45949"/>
    <cellStyle name="Comma 3 2 2 3 7 3" xfId="14226"/>
    <cellStyle name="Comma 3 2 2 3 7 4" xfId="35377"/>
    <cellStyle name="Comma 3 2 2 3 8" xfId="5253"/>
    <cellStyle name="Comma 3 2 2 3 9" xfId="6540"/>
    <cellStyle name="Comma 3 2 2 3 9 2" xfId="27689"/>
    <cellStyle name="Comma 3 2 2 3 9 2 2" xfId="48840"/>
    <cellStyle name="Comma 3 2 2 3 9 3" xfId="17117"/>
    <cellStyle name="Comma 3 2 2 3 9 4" xfId="38268"/>
    <cellStyle name="Comma 3 2 2 4" xfId="131"/>
    <cellStyle name="Comma 3 2 2 4 10" xfId="22272"/>
    <cellStyle name="Comma 3 2 2 4 10 2" xfId="43423"/>
    <cellStyle name="Comma 3 2 2 4 11" xfId="11700"/>
    <cellStyle name="Comma 3 2 2 4 12" xfId="32851"/>
    <cellStyle name="Comma 3 2 2 4 2" xfId="292"/>
    <cellStyle name="Comma 3 2 2 4 2 10" xfId="33011"/>
    <cellStyle name="Comma 3 2 2 4 2 2" xfId="613"/>
    <cellStyle name="Comma 3 2 2 4 2 2 2" xfId="1253"/>
    <cellStyle name="Comma 3 2 2 4 2 2 2 2" xfId="2533"/>
    <cellStyle name="Comma 3 2 2 4 2 2 2 2 2" xfId="5100"/>
    <cellStyle name="Comma 3 2 2 4 2 2 2 2 2 2" xfId="27236"/>
    <cellStyle name="Comma 3 2 2 4 2 2 2 2 2 2 2" xfId="48387"/>
    <cellStyle name="Comma 3 2 2 4 2 2 2 2 2 3" xfId="16664"/>
    <cellStyle name="Comma 3 2 2 4 2 2 2 2 2 4" xfId="37815"/>
    <cellStyle name="Comma 3 2 2 4 2 2 2 2 3" xfId="8976"/>
    <cellStyle name="Comma 3 2 2 4 2 2 2 2 3 2" xfId="30125"/>
    <cellStyle name="Comma 3 2 2 4 2 2 2 2 3 2 2" xfId="51276"/>
    <cellStyle name="Comma 3 2 2 4 2 2 2 2 3 3" xfId="19553"/>
    <cellStyle name="Comma 3 2 2 4 2 2 2 2 3 4" xfId="40704"/>
    <cellStyle name="Comma 3 2 2 4 2 2 2 2 4" xfId="11538"/>
    <cellStyle name="Comma 3 2 2 4 2 2 2 2 4 2" xfId="32687"/>
    <cellStyle name="Comma 3 2 2 4 2 2 2 2 4 2 2" xfId="53838"/>
    <cellStyle name="Comma 3 2 2 4 2 2 2 2 4 3" xfId="22115"/>
    <cellStyle name="Comma 3 2 2 4 2 2 2 2 4 4" xfId="43266"/>
    <cellStyle name="Comma 3 2 2 4 2 2 2 2 5" xfId="24672"/>
    <cellStyle name="Comma 3 2 2 4 2 2 2 2 5 2" xfId="45823"/>
    <cellStyle name="Comma 3 2 2 4 2 2 2 2 6" xfId="14100"/>
    <cellStyle name="Comma 3 2 2 4 2 2 2 2 7" xfId="35251"/>
    <cellStyle name="Comma 3 2 2 4 2 2 2 3" xfId="3820"/>
    <cellStyle name="Comma 3 2 2 4 2 2 2 3 2" xfId="25956"/>
    <cellStyle name="Comma 3 2 2 4 2 2 2 3 2 2" xfId="47107"/>
    <cellStyle name="Comma 3 2 2 4 2 2 2 3 3" xfId="15384"/>
    <cellStyle name="Comma 3 2 2 4 2 2 2 3 4" xfId="36535"/>
    <cellStyle name="Comma 3 2 2 4 2 2 2 4" xfId="7696"/>
    <cellStyle name="Comma 3 2 2 4 2 2 2 4 2" xfId="28845"/>
    <cellStyle name="Comma 3 2 2 4 2 2 2 4 2 2" xfId="49996"/>
    <cellStyle name="Comma 3 2 2 4 2 2 2 4 3" xfId="18273"/>
    <cellStyle name="Comma 3 2 2 4 2 2 2 4 4" xfId="39424"/>
    <cellStyle name="Comma 3 2 2 4 2 2 2 5" xfId="10258"/>
    <cellStyle name="Comma 3 2 2 4 2 2 2 5 2" xfId="31407"/>
    <cellStyle name="Comma 3 2 2 4 2 2 2 5 2 2" xfId="52558"/>
    <cellStyle name="Comma 3 2 2 4 2 2 2 5 3" xfId="20835"/>
    <cellStyle name="Comma 3 2 2 4 2 2 2 5 4" xfId="41986"/>
    <cellStyle name="Comma 3 2 2 4 2 2 2 6" xfId="23392"/>
    <cellStyle name="Comma 3 2 2 4 2 2 2 6 2" xfId="44543"/>
    <cellStyle name="Comma 3 2 2 4 2 2 2 7" xfId="12820"/>
    <cellStyle name="Comma 3 2 2 4 2 2 2 8" xfId="33971"/>
    <cellStyle name="Comma 3 2 2 4 2 2 3" xfId="1893"/>
    <cellStyle name="Comma 3 2 2 4 2 2 3 2" xfId="4460"/>
    <cellStyle name="Comma 3 2 2 4 2 2 3 2 2" xfId="26596"/>
    <cellStyle name="Comma 3 2 2 4 2 2 3 2 2 2" xfId="47747"/>
    <cellStyle name="Comma 3 2 2 4 2 2 3 2 3" xfId="16024"/>
    <cellStyle name="Comma 3 2 2 4 2 2 3 2 4" xfId="37175"/>
    <cellStyle name="Comma 3 2 2 4 2 2 3 3" xfId="8336"/>
    <cellStyle name="Comma 3 2 2 4 2 2 3 3 2" xfId="29485"/>
    <cellStyle name="Comma 3 2 2 4 2 2 3 3 2 2" xfId="50636"/>
    <cellStyle name="Comma 3 2 2 4 2 2 3 3 3" xfId="18913"/>
    <cellStyle name="Comma 3 2 2 4 2 2 3 3 4" xfId="40064"/>
    <cellStyle name="Comma 3 2 2 4 2 2 3 4" xfId="10898"/>
    <cellStyle name="Comma 3 2 2 4 2 2 3 4 2" xfId="32047"/>
    <cellStyle name="Comma 3 2 2 4 2 2 3 4 2 2" xfId="53198"/>
    <cellStyle name="Comma 3 2 2 4 2 2 3 4 3" xfId="21475"/>
    <cellStyle name="Comma 3 2 2 4 2 2 3 4 4" xfId="42626"/>
    <cellStyle name="Comma 3 2 2 4 2 2 3 5" xfId="24032"/>
    <cellStyle name="Comma 3 2 2 4 2 2 3 5 2" xfId="45183"/>
    <cellStyle name="Comma 3 2 2 4 2 2 3 6" xfId="13460"/>
    <cellStyle name="Comma 3 2 2 4 2 2 3 7" xfId="34611"/>
    <cellStyle name="Comma 3 2 2 4 2 2 4" xfId="3180"/>
    <cellStyle name="Comma 3 2 2 4 2 2 4 2" xfId="25316"/>
    <cellStyle name="Comma 3 2 2 4 2 2 4 2 2" xfId="46467"/>
    <cellStyle name="Comma 3 2 2 4 2 2 4 3" xfId="14744"/>
    <cellStyle name="Comma 3 2 2 4 2 2 4 4" xfId="35895"/>
    <cellStyle name="Comma 3 2 2 4 2 2 5" xfId="7056"/>
    <cellStyle name="Comma 3 2 2 4 2 2 5 2" xfId="28205"/>
    <cellStyle name="Comma 3 2 2 4 2 2 5 2 2" xfId="49356"/>
    <cellStyle name="Comma 3 2 2 4 2 2 5 3" xfId="17633"/>
    <cellStyle name="Comma 3 2 2 4 2 2 5 4" xfId="38784"/>
    <cellStyle name="Comma 3 2 2 4 2 2 6" xfId="9618"/>
    <cellStyle name="Comma 3 2 2 4 2 2 6 2" xfId="30767"/>
    <cellStyle name="Comma 3 2 2 4 2 2 6 2 2" xfId="51918"/>
    <cellStyle name="Comma 3 2 2 4 2 2 6 3" xfId="20195"/>
    <cellStyle name="Comma 3 2 2 4 2 2 6 4" xfId="41346"/>
    <cellStyle name="Comma 3 2 2 4 2 2 7" xfId="22752"/>
    <cellStyle name="Comma 3 2 2 4 2 2 7 2" xfId="43903"/>
    <cellStyle name="Comma 3 2 2 4 2 2 8" xfId="12180"/>
    <cellStyle name="Comma 3 2 2 4 2 2 9" xfId="33331"/>
    <cellStyle name="Comma 3 2 2 4 2 3" xfId="933"/>
    <cellStyle name="Comma 3 2 2 4 2 3 2" xfId="2213"/>
    <cellStyle name="Comma 3 2 2 4 2 3 2 2" xfId="4780"/>
    <cellStyle name="Comma 3 2 2 4 2 3 2 2 2" xfId="26916"/>
    <cellStyle name="Comma 3 2 2 4 2 3 2 2 2 2" xfId="48067"/>
    <cellStyle name="Comma 3 2 2 4 2 3 2 2 3" xfId="16344"/>
    <cellStyle name="Comma 3 2 2 4 2 3 2 2 4" xfId="37495"/>
    <cellStyle name="Comma 3 2 2 4 2 3 2 3" xfId="8656"/>
    <cellStyle name="Comma 3 2 2 4 2 3 2 3 2" xfId="29805"/>
    <cellStyle name="Comma 3 2 2 4 2 3 2 3 2 2" xfId="50956"/>
    <cellStyle name="Comma 3 2 2 4 2 3 2 3 3" xfId="19233"/>
    <cellStyle name="Comma 3 2 2 4 2 3 2 3 4" xfId="40384"/>
    <cellStyle name="Comma 3 2 2 4 2 3 2 4" xfId="11218"/>
    <cellStyle name="Comma 3 2 2 4 2 3 2 4 2" xfId="32367"/>
    <cellStyle name="Comma 3 2 2 4 2 3 2 4 2 2" xfId="53518"/>
    <cellStyle name="Comma 3 2 2 4 2 3 2 4 3" xfId="21795"/>
    <cellStyle name="Comma 3 2 2 4 2 3 2 4 4" xfId="42946"/>
    <cellStyle name="Comma 3 2 2 4 2 3 2 5" xfId="24352"/>
    <cellStyle name="Comma 3 2 2 4 2 3 2 5 2" xfId="45503"/>
    <cellStyle name="Comma 3 2 2 4 2 3 2 6" xfId="13780"/>
    <cellStyle name="Comma 3 2 2 4 2 3 2 7" xfId="34931"/>
    <cellStyle name="Comma 3 2 2 4 2 3 3" xfId="3500"/>
    <cellStyle name="Comma 3 2 2 4 2 3 3 2" xfId="25636"/>
    <cellStyle name="Comma 3 2 2 4 2 3 3 2 2" xfId="46787"/>
    <cellStyle name="Comma 3 2 2 4 2 3 3 3" xfId="15064"/>
    <cellStyle name="Comma 3 2 2 4 2 3 3 4" xfId="36215"/>
    <cellStyle name="Comma 3 2 2 4 2 3 4" xfId="7376"/>
    <cellStyle name="Comma 3 2 2 4 2 3 4 2" xfId="28525"/>
    <cellStyle name="Comma 3 2 2 4 2 3 4 2 2" xfId="49676"/>
    <cellStyle name="Comma 3 2 2 4 2 3 4 3" xfId="17953"/>
    <cellStyle name="Comma 3 2 2 4 2 3 4 4" xfId="39104"/>
    <cellStyle name="Comma 3 2 2 4 2 3 5" xfId="9938"/>
    <cellStyle name="Comma 3 2 2 4 2 3 5 2" xfId="31087"/>
    <cellStyle name="Comma 3 2 2 4 2 3 5 2 2" xfId="52238"/>
    <cellStyle name="Comma 3 2 2 4 2 3 5 3" xfId="20515"/>
    <cellStyle name="Comma 3 2 2 4 2 3 5 4" xfId="41666"/>
    <cellStyle name="Comma 3 2 2 4 2 3 6" xfId="23072"/>
    <cellStyle name="Comma 3 2 2 4 2 3 6 2" xfId="44223"/>
    <cellStyle name="Comma 3 2 2 4 2 3 7" xfId="12500"/>
    <cellStyle name="Comma 3 2 2 4 2 3 8" xfId="33651"/>
    <cellStyle name="Comma 3 2 2 4 2 4" xfId="1573"/>
    <cellStyle name="Comma 3 2 2 4 2 4 2" xfId="4140"/>
    <cellStyle name="Comma 3 2 2 4 2 4 2 2" xfId="26276"/>
    <cellStyle name="Comma 3 2 2 4 2 4 2 2 2" xfId="47427"/>
    <cellStyle name="Comma 3 2 2 4 2 4 2 3" xfId="15704"/>
    <cellStyle name="Comma 3 2 2 4 2 4 2 4" xfId="36855"/>
    <cellStyle name="Comma 3 2 2 4 2 4 3" xfId="8016"/>
    <cellStyle name="Comma 3 2 2 4 2 4 3 2" xfId="29165"/>
    <cellStyle name="Comma 3 2 2 4 2 4 3 2 2" xfId="50316"/>
    <cellStyle name="Comma 3 2 2 4 2 4 3 3" xfId="18593"/>
    <cellStyle name="Comma 3 2 2 4 2 4 3 4" xfId="39744"/>
    <cellStyle name="Comma 3 2 2 4 2 4 4" xfId="10578"/>
    <cellStyle name="Comma 3 2 2 4 2 4 4 2" xfId="31727"/>
    <cellStyle name="Comma 3 2 2 4 2 4 4 2 2" xfId="52878"/>
    <cellStyle name="Comma 3 2 2 4 2 4 4 3" xfId="21155"/>
    <cellStyle name="Comma 3 2 2 4 2 4 4 4" xfId="42306"/>
    <cellStyle name="Comma 3 2 2 4 2 4 5" xfId="23712"/>
    <cellStyle name="Comma 3 2 2 4 2 4 5 2" xfId="44863"/>
    <cellStyle name="Comma 3 2 2 4 2 4 6" xfId="13140"/>
    <cellStyle name="Comma 3 2 2 4 2 4 7" xfId="34291"/>
    <cellStyle name="Comma 3 2 2 4 2 5" xfId="2860"/>
    <cellStyle name="Comma 3 2 2 4 2 5 2" xfId="24996"/>
    <cellStyle name="Comma 3 2 2 4 2 5 2 2" xfId="46147"/>
    <cellStyle name="Comma 3 2 2 4 2 5 3" xfId="14424"/>
    <cellStyle name="Comma 3 2 2 4 2 5 4" xfId="35575"/>
    <cellStyle name="Comma 3 2 2 4 2 6" xfId="6736"/>
    <cellStyle name="Comma 3 2 2 4 2 6 2" xfId="27885"/>
    <cellStyle name="Comma 3 2 2 4 2 6 2 2" xfId="49036"/>
    <cellStyle name="Comma 3 2 2 4 2 6 3" xfId="17313"/>
    <cellStyle name="Comma 3 2 2 4 2 6 4" xfId="38464"/>
    <cellStyle name="Comma 3 2 2 4 2 7" xfId="9298"/>
    <cellStyle name="Comma 3 2 2 4 2 7 2" xfId="30447"/>
    <cellStyle name="Comma 3 2 2 4 2 7 2 2" xfId="51598"/>
    <cellStyle name="Comma 3 2 2 4 2 7 3" xfId="19875"/>
    <cellStyle name="Comma 3 2 2 4 2 7 4" xfId="41026"/>
    <cellStyle name="Comma 3 2 2 4 2 8" xfId="22432"/>
    <cellStyle name="Comma 3 2 2 4 2 8 2" xfId="43583"/>
    <cellStyle name="Comma 3 2 2 4 2 9" xfId="11860"/>
    <cellStyle name="Comma 3 2 2 4 3" xfId="453"/>
    <cellStyle name="Comma 3 2 2 4 3 2" xfId="1093"/>
    <cellStyle name="Comma 3 2 2 4 3 2 2" xfId="2373"/>
    <cellStyle name="Comma 3 2 2 4 3 2 2 2" xfId="4940"/>
    <cellStyle name="Comma 3 2 2 4 3 2 2 2 2" xfId="27076"/>
    <cellStyle name="Comma 3 2 2 4 3 2 2 2 2 2" xfId="48227"/>
    <cellStyle name="Comma 3 2 2 4 3 2 2 2 3" xfId="16504"/>
    <cellStyle name="Comma 3 2 2 4 3 2 2 2 4" xfId="37655"/>
    <cellStyle name="Comma 3 2 2 4 3 2 2 3" xfId="8816"/>
    <cellStyle name="Comma 3 2 2 4 3 2 2 3 2" xfId="29965"/>
    <cellStyle name="Comma 3 2 2 4 3 2 2 3 2 2" xfId="51116"/>
    <cellStyle name="Comma 3 2 2 4 3 2 2 3 3" xfId="19393"/>
    <cellStyle name="Comma 3 2 2 4 3 2 2 3 4" xfId="40544"/>
    <cellStyle name="Comma 3 2 2 4 3 2 2 4" xfId="11378"/>
    <cellStyle name="Comma 3 2 2 4 3 2 2 4 2" xfId="32527"/>
    <cellStyle name="Comma 3 2 2 4 3 2 2 4 2 2" xfId="53678"/>
    <cellStyle name="Comma 3 2 2 4 3 2 2 4 3" xfId="21955"/>
    <cellStyle name="Comma 3 2 2 4 3 2 2 4 4" xfId="43106"/>
    <cellStyle name="Comma 3 2 2 4 3 2 2 5" xfId="24512"/>
    <cellStyle name="Comma 3 2 2 4 3 2 2 5 2" xfId="45663"/>
    <cellStyle name="Comma 3 2 2 4 3 2 2 6" xfId="13940"/>
    <cellStyle name="Comma 3 2 2 4 3 2 2 7" xfId="35091"/>
    <cellStyle name="Comma 3 2 2 4 3 2 3" xfId="3660"/>
    <cellStyle name="Comma 3 2 2 4 3 2 3 2" xfId="25796"/>
    <cellStyle name="Comma 3 2 2 4 3 2 3 2 2" xfId="46947"/>
    <cellStyle name="Comma 3 2 2 4 3 2 3 3" xfId="15224"/>
    <cellStyle name="Comma 3 2 2 4 3 2 3 4" xfId="36375"/>
    <cellStyle name="Comma 3 2 2 4 3 2 4" xfId="7536"/>
    <cellStyle name="Comma 3 2 2 4 3 2 4 2" xfId="28685"/>
    <cellStyle name="Comma 3 2 2 4 3 2 4 2 2" xfId="49836"/>
    <cellStyle name="Comma 3 2 2 4 3 2 4 3" xfId="18113"/>
    <cellStyle name="Comma 3 2 2 4 3 2 4 4" xfId="39264"/>
    <cellStyle name="Comma 3 2 2 4 3 2 5" xfId="10098"/>
    <cellStyle name="Comma 3 2 2 4 3 2 5 2" xfId="31247"/>
    <cellStyle name="Comma 3 2 2 4 3 2 5 2 2" xfId="52398"/>
    <cellStyle name="Comma 3 2 2 4 3 2 5 3" xfId="20675"/>
    <cellStyle name="Comma 3 2 2 4 3 2 5 4" xfId="41826"/>
    <cellStyle name="Comma 3 2 2 4 3 2 6" xfId="23232"/>
    <cellStyle name="Comma 3 2 2 4 3 2 6 2" xfId="44383"/>
    <cellStyle name="Comma 3 2 2 4 3 2 7" xfId="12660"/>
    <cellStyle name="Comma 3 2 2 4 3 2 8" xfId="33811"/>
    <cellStyle name="Comma 3 2 2 4 3 3" xfId="1733"/>
    <cellStyle name="Comma 3 2 2 4 3 3 2" xfId="4300"/>
    <cellStyle name="Comma 3 2 2 4 3 3 2 2" xfId="26436"/>
    <cellStyle name="Comma 3 2 2 4 3 3 2 2 2" xfId="47587"/>
    <cellStyle name="Comma 3 2 2 4 3 3 2 3" xfId="15864"/>
    <cellStyle name="Comma 3 2 2 4 3 3 2 4" xfId="37015"/>
    <cellStyle name="Comma 3 2 2 4 3 3 3" xfId="8176"/>
    <cellStyle name="Comma 3 2 2 4 3 3 3 2" xfId="29325"/>
    <cellStyle name="Comma 3 2 2 4 3 3 3 2 2" xfId="50476"/>
    <cellStyle name="Comma 3 2 2 4 3 3 3 3" xfId="18753"/>
    <cellStyle name="Comma 3 2 2 4 3 3 3 4" xfId="39904"/>
    <cellStyle name="Comma 3 2 2 4 3 3 4" xfId="10738"/>
    <cellStyle name="Comma 3 2 2 4 3 3 4 2" xfId="31887"/>
    <cellStyle name="Comma 3 2 2 4 3 3 4 2 2" xfId="53038"/>
    <cellStyle name="Comma 3 2 2 4 3 3 4 3" xfId="21315"/>
    <cellStyle name="Comma 3 2 2 4 3 3 4 4" xfId="42466"/>
    <cellStyle name="Comma 3 2 2 4 3 3 5" xfId="23872"/>
    <cellStyle name="Comma 3 2 2 4 3 3 5 2" xfId="45023"/>
    <cellStyle name="Comma 3 2 2 4 3 3 6" xfId="13300"/>
    <cellStyle name="Comma 3 2 2 4 3 3 7" xfId="34451"/>
    <cellStyle name="Comma 3 2 2 4 3 4" xfId="3020"/>
    <cellStyle name="Comma 3 2 2 4 3 4 2" xfId="25156"/>
    <cellStyle name="Comma 3 2 2 4 3 4 2 2" xfId="46307"/>
    <cellStyle name="Comma 3 2 2 4 3 4 3" xfId="14584"/>
    <cellStyle name="Comma 3 2 2 4 3 4 4" xfId="35735"/>
    <cellStyle name="Comma 3 2 2 4 3 5" xfId="6896"/>
    <cellStyle name="Comma 3 2 2 4 3 5 2" xfId="28045"/>
    <cellStyle name="Comma 3 2 2 4 3 5 2 2" xfId="49196"/>
    <cellStyle name="Comma 3 2 2 4 3 5 3" xfId="17473"/>
    <cellStyle name="Comma 3 2 2 4 3 5 4" xfId="38624"/>
    <cellStyle name="Comma 3 2 2 4 3 6" xfId="9458"/>
    <cellStyle name="Comma 3 2 2 4 3 6 2" xfId="30607"/>
    <cellStyle name="Comma 3 2 2 4 3 6 2 2" xfId="51758"/>
    <cellStyle name="Comma 3 2 2 4 3 6 3" xfId="20035"/>
    <cellStyle name="Comma 3 2 2 4 3 6 4" xfId="41186"/>
    <cellStyle name="Comma 3 2 2 4 3 7" xfId="22592"/>
    <cellStyle name="Comma 3 2 2 4 3 7 2" xfId="43743"/>
    <cellStyle name="Comma 3 2 2 4 3 8" xfId="12020"/>
    <cellStyle name="Comma 3 2 2 4 3 9" xfId="33171"/>
    <cellStyle name="Comma 3 2 2 4 4" xfId="773"/>
    <cellStyle name="Comma 3 2 2 4 4 2" xfId="2053"/>
    <cellStyle name="Comma 3 2 2 4 4 2 2" xfId="4620"/>
    <cellStyle name="Comma 3 2 2 4 4 2 2 2" xfId="26756"/>
    <cellStyle name="Comma 3 2 2 4 4 2 2 2 2" xfId="47907"/>
    <cellStyle name="Comma 3 2 2 4 4 2 2 3" xfId="16184"/>
    <cellStyle name="Comma 3 2 2 4 4 2 2 4" xfId="37335"/>
    <cellStyle name="Comma 3 2 2 4 4 2 3" xfId="8496"/>
    <cellStyle name="Comma 3 2 2 4 4 2 3 2" xfId="29645"/>
    <cellStyle name="Comma 3 2 2 4 4 2 3 2 2" xfId="50796"/>
    <cellStyle name="Comma 3 2 2 4 4 2 3 3" xfId="19073"/>
    <cellStyle name="Comma 3 2 2 4 4 2 3 4" xfId="40224"/>
    <cellStyle name="Comma 3 2 2 4 4 2 4" xfId="11058"/>
    <cellStyle name="Comma 3 2 2 4 4 2 4 2" xfId="32207"/>
    <cellStyle name="Comma 3 2 2 4 4 2 4 2 2" xfId="53358"/>
    <cellStyle name="Comma 3 2 2 4 4 2 4 3" xfId="21635"/>
    <cellStyle name="Comma 3 2 2 4 4 2 4 4" xfId="42786"/>
    <cellStyle name="Comma 3 2 2 4 4 2 5" xfId="24192"/>
    <cellStyle name="Comma 3 2 2 4 4 2 5 2" xfId="45343"/>
    <cellStyle name="Comma 3 2 2 4 4 2 6" xfId="13620"/>
    <cellStyle name="Comma 3 2 2 4 4 2 7" xfId="34771"/>
    <cellStyle name="Comma 3 2 2 4 4 3" xfId="3340"/>
    <cellStyle name="Comma 3 2 2 4 4 3 2" xfId="25476"/>
    <cellStyle name="Comma 3 2 2 4 4 3 2 2" xfId="46627"/>
    <cellStyle name="Comma 3 2 2 4 4 3 3" xfId="14904"/>
    <cellStyle name="Comma 3 2 2 4 4 3 4" xfId="36055"/>
    <cellStyle name="Comma 3 2 2 4 4 4" xfId="7216"/>
    <cellStyle name="Comma 3 2 2 4 4 4 2" xfId="28365"/>
    <cellStyle name="Comma 3 2 2 4 4 4 2 2" xfId="49516"/>
    <cellStyle name="Comma 3 2 2 4 4 4 3" xfId="17793"/>
    <cellStyle name="Comma 3 2 2 4 4 4 4" xfId="38944"/>
    <cellStyle name="Comma 3 2 2 4 4 5" xfId="9778"/>
    <cellStyle name="Comma 3 2 2 4 4 5 2" xfId="30927"/>
    <cellStyle name="Comma 3 2 2 4 4 5 2 2" xfId="52078"/>
    <cellStyle name="Comma 3 2 2 4 4 5 3" xfId="20355"/>
    <cellStyle name="Comma 3 2 2 4 4 5 4" xfId="41506"/>
    <cellStyle name="Comma 3 2 2 4 4 6" xfId="22912"/>
    <cellStyle name="Comma 3 2 2 4 4 6 2" xfId="44063"/>
    <cellStyle name="Comma 3 2 2 4 4 7" xfId="12340"/>
    <cellStyle name="Comma 3 2 2 4 4 8" xfId="33491"/>
    <cellStyle name="Comma 3 2 2 4 5" xfId="1413"/>
    <cellStyle name="Comma 3 2 2 4 5 2" xfId="3980"/>
    <cellStyle name="Comma 3 2 2 4 5 2 2" xfId="26116"/>
    <cellStyle name="Comma 3 2 2 4 5 2 2 2" xfId="47267"/>
    <cellStyle name="Comma 3 2 2 4 5 2 3" xfId="15544"/>
    <cellStyle name="Comma 3 2 2 4 5 2 4" xfId="36695"/>
    <cellStyle name="Comma 3 2 2 4 5 3" xfId="7856"/>
    <cellStyle name="Comma 3 2 2 4 5 3 2" xfId="29005"/>
    <cellStyle name="Comma 3 2 2 4 5 3 2 2" xfId="50156"/>
    <cellStyle name="Comma 3 2 2 4 5 3 3" xfId="18433"/>
    <cellStyle name="Comma 3 2 2 4 5 3 4" xfId="39584"/>
    <cellStyle name="Comma 3 2 2 4 5 4" xfId="10418"/>
    <cellStyle name="Comma 3 2 2 4 5 4 2" xfId="31567"/>
    <cellStyle name="Comma 3 2 2 4 5 4 2 2" xfId="52718"/>
    <cellStyle name="Comma 3 2 2 4 5 4 3" xfId="20995"/>
    <cellStyle name="Comma 3 2 2 4 5 4 4" xfId="42146"/>
    <cellStyle name="Comma 3 2 2 4 5 5" xfId="23552"/>
    <cellStyle name="Comma 3 2 2 4 5 5 2" xfId="44703"/>
    <cellStyle name="Comma 3 2 2 4 5 6" xfId="12980"/>
    <cellStyle name="Comma 3 2 2 4 5 7" xfId="34131"/>
    <cellStyle name="Comma 3 2 2 4 6" xfId="2699"/>
    <cellStyle name="Comma 3 2 2 4 6 2" xfId="24835"/>
    <cellStyle name="Comma 3 2 2 4 6 2 2" xfId="45986"/>
    <cellStyle name="Comma 3 2 2 4 6 3" xfId="14263"/>
    <cellStyle name="Comma 3 2 2 4 6 4" xfId="35414"/>
    <cellStyle name="Comma 3 2 2 4 7" xfId="5254"/>
    <cellStyle name="Comma 3 2 2 4 8" xfId="6576"/>
    <cellStyle name="Comma 3 2 2 4 8 2" xfId="27725"/>
    <cellStyle name="Comma 3 2 2 4 8 2 2" xfId="48876"/>
    <cellStyle name="Comma 3 2 2 4 8 3" xfId="17153"/>
    <cellStyle name="Comma 3 2 2 4 8 4" xfId="38304"/>
    <cellStyle name="Comma 3 2 2 4 9" xfId="9138"/>
    <cellStyle name="Comma 3 2 2 4 9 2" xfId="30287"/>
    <cellStyle name="Comma 3 2 2 4 9 2 2" xfId="51438"/>
    <cellStyle name="Comma 3 2 2 4 9 3" xfId="19715"/>
    <cellStyle name="Comma 3 2 2 4 9 4" xfId="40866"/>
    <cellStyle name="Comma 3 2 2 5" xfId="211"/>
    <cellStyle name="Comma 3 2 2 5 10" xfId="32931"/>
    <cellStyle name="Comma 3 2 2 5 2" xfId="533"/>
    <cellStyle name="Comma 3 2 2 5 2 2" xfId="1173"/>
    <cellStyle name="Comma 3 2 2 5 2 2 2" xfId="2453"/>
    <cellStyle name="Comma 3 2 2 5 2 2 2 2" xfId="5020"/>
    <cellStyle name="Comma 3 2 2 5 2 2 2 2 2" xfId="27156"/>
    <cellStyle name="Comma 3 2 2 5 2 2 2 2 2 2" xfId="48307"/>
    <cellStyle name="Comma 3 2 2 5 2 2 2 2 3" xfId="16584"/>
    <cellStyle name="Comma 3 2 2 5 2 2 2 2 4" xfId="37735"/>
    <cellStyle name="Comma 3 2 2 5 2 2 2 3" xfId="8896"/>
    <cellStyle name="Comma 3 2 2 5 2 2 2 3 2" xfId="30045"/>
    <cellStyle name="Comma 3 2 2 5 2 2 2 3 2 2" xfId="51196"/>
    <cellStyle name="Comma 3 2 2 5 2 2 2 3 3" xfId="19473"/>
    <cellStyle name="Comma 3 2 2 5 2 2 2 3 4" xfId="40624"/>
    <cellStyle name="Comma 3 2 2 5 2 2 2 4" xfId="11458"/>
    <cellStyle name="Comma 3 2 2 5 2 2 2 4 2" xfId="32607"/>
    <cellStyle name="Comma 3 2 2 5 2 2 2 4 2 2" xfId="53758"/>
    <cellStyle name="Comma 3 2 2 5 2 2 2 4 3" xfId="22035"/>
    <cellStyle name="Comma 3 2 2 5 2 2 2 4 4" xfId="43186"/>
    <cellStyle name="Comma 3 2 2 5 2 2 2 5" xfId="24592"/>
    <cellStyle name="Comma 3 2 2 5 2 2 2 5 2" xfId="45743"/>
    <cellStyle name="Comma 3 2 2 5 2 2 2 6" xfId="14020"/>
    <cellStyle name="Comma 3 2 2 5 2 2 2 7" xfId="35171"/>
    <cellStyle name="Comma 3 2 2 5 2 2 3" xfId="3740"/>
    <cellStyle name="Comma 3 2 2 5 2 2 3 2" xfId="25876"/>
    <cellStyle name="Comma 3 2 2 5 2 2 3 2 2" xfId="47027"/>
    <cellStyle name="Comma 3 2 2 5 2 2 3 3" xfId="15304"/>
    <cellStyle name="Comma 3 2 2 5 2 2 3 4" xfId="36455"/>
    <cellStyle name="Comma 3 2 2 5 2 2 4" xfId="7616"/>
    <cellStyle name="Comma 3 2 2 5 2 2 4 2" xfId="28765"/>
    <cellStyle name="Comma 3 2 2 5 2 2 4 2 2" xfId="49916"/>
    <cellStyle name="Comma 3 2 2 5 2 2 4 3" xfId="18193"/>
    <cellStyle name="Comma 3 2 2 5 2 2 4 4" xfId="39344"/>
    <cellStyle name="Comma 3 2 2 5 2 2 5" xfId="10178"/>
    <cellStyle name="Comma 3 2 2 5 2 2 5 2" xfId="31327"/>
    <cellStyle name="Comma 3 2 2 5 2 2 5 2 2" xfId="52478"/>
    <cellStyle name="Comma 3 2 2 5 2 2 5 3" xfId="20755"/>
    <cellStyle name="Comma 3 2 2 5 2 2 5 4" xfId="41906"/>
    <cellStyle name="Comma 3 2 2 5 2 2 6" xfId="23312"/>
    <cellStyle name="Comma 3 2 2 5 2 2 6 2" xfId="44463"/>
    <cellStyle name="Comma 3 2 2 5 2 2 7" xfId="12740"/>
    <cellStyle name="Comma 3 2 2 5 2 2 8" xfId="33891"/>
    <cellStyle name="Comma 3 2 2 5 2 3" xfId="1813"/>
    <cellStyle name="Comma 3 2 2 5 2 3 2" xfId="4380"/>
    <cellStyle name="Comma 3 2 2 5 2 3 2 2" xfId="26516"/>
    <cellStyle name="Comma 3 2 2 5 2 3 2 2 2" xfId="47667"/>
    <cellStyle name="Comma 3 2 2 5 2 3 2 3" xfId="15944"/>
    <cellStyle name="Comma 3 2 2 5 2 3 2 4" xfId="37095"/>
    <cellStyle name="Comma 3 2 2 5 2 3 3" xfId="8256"/>
    <cellStyle name="Comma 3 2 2 5 2 3 3 2" xfId="29405"/>
    <cellStyle name="Comma 3 2 2 5 2 3 3 2 2" xfId="50556"/>
    <cellStyle name="Comma 3 2 2 5 2 3 3 3" xfId="18833"/>
    <cellStyle name="Comma 3 2 2 5 2 3 3 4" xfId="39984"/>
    <cellStyle name="Comma 3 2 2 5 2 3 4" xfId="10818"/>
    <cellStyle name="Comma 3 2 2 5 2 3 4 2" xfId="31967"/>
    <cellStyle name="Comma 3 2 2 5 2 3 4 2 2" xfId="53118"/>
    <cellStyle name="Comma 3 2 2 5 2 3 4 3" xfId="21395"/>
    <cellStyle name="Comma 3 2 2 5 2 3 4 4" xfId="42546"/>
    <cellStyle name="Comma 3 2 2 5 2 3 5" xfId="23952"/>
    <cellStyle name="Comma 3 2 2 5 2 3 5 2" xfId="45103"/>
    <cellStyle name="Comma 3 2 2 5 2 3 6" xfId="13380"/>
    <cellStyle name="Comma 3 2 2 5 2 3 7" xfId="34531"/>
    <cellStyle name="Comma 3 2 2 5 2 4" xfId="3100"/>
    <cellStyle name="Comma 3 2 2 5 2 4 2" xfId="25236"/>
    <cellStyle name="Comma 3 2 2 5 2 4 2 2" xfId="46387"/>
    <cellStyle name="Comma 3 2 2 5 2 4 3" xfId="14664"/>
    <cellStyle name="Comma 3 2 2 5 2 4 4" xfId="35815"/>
    <cellStyle name="Comma 3 2 2 5 2 5" xfId="6976"/>
    <cellStyle name="Comma 3 2 2 5 2 5 2" xfId="28125"/>
    <cellStyle name="Comma 3 2 2 5 2 5 2 2" xfId="49276"/>
    <cellStyle name="Comma 3 2 2 5 2 5 3" xfId="17553"/>
    <cellStyle name="Comma 3 2 2 5 2 5 4" xfId="38704"/>
    <cellStyle name="Comma 3 2 2 5 2 6" xfId="9538"/>
    <cellStyle name="Comma 3 2 2 5 2 6 2" xfId="30687"/>
    <cellStyle name="Comma 3 2 2 5 2 6 2 2" xfId="51838"/>
    <cellStyle name="Comma 3 2 2 5 2 6 3" xfId="20115"/>
    <cellStyle name="Comma 3 2 2 5 2 6 4" xfId="41266"/>
    <cellStyle name="Comma 3 2 2 5 2 7" xfId="22672"/>
    <cellStyle name="Comma 3 2 2 5 2 7 2" xfId="43823"/>
    <cellStyle name="Comma 3 2 2 5 2 8" xfId="12100"/>
    <cellStyle name="Comma 3 2 2 5 2 9" xfId="33251"/>
    <cellStyle name="Comma 3 2 2 5 3" xfId="853"/>
    <cellStyle name="Comma 3 2 2 5 3 2" xfId="2133"/>
    <cellStyle name="Comma 3 2 2 5 3 2 2" xfId="4700"/>
    <cellStyle name="Comma 3 2 2 5 3 2 2 2" xfId="26836"/>
    <cellStyle name="Comma 3 2 2 5 3 2 2 2 2" xfId="47987"/>
    <cellStyle name="Comma 3 2 2 5 3 2 2 3" xfId="16264"/>
    <cellStyle name="Comma 3 2 2 5 3 2 2 4" xfId="37415"/>
    <cellStyle name="Comma 3 2 2 5 3 2 3" xfId="8576"/>
    <cellStyle name="Comma 3 2 2 5 3 2 3 2" xfId="29725"/>
    <cellStyle name="Comma 3 2 2 5 3 2 3 2 2" xfId="50876"/>
    <cellStyle name="Comma 3 2 2 5 3 2 3 3" xfId="19153"/>
    <cellStyle name="Comma 3 2 2 5 3 2 3 4" xfId="40304"/>
    <cellStyle name="Comma 3 2 2 5 3 2 4" xfId="11138"/>
    <cellStyle name="Comma 3 2 2 5 3 2 4 2" xfId="32287"/>
    <cellStyle name="Comma 3 2 2 5 3 2 4 2 2" xfId="53438"/>
    <cellStyle name="Comma 3 2 2 5 3 2 4 3" xfId="21715"/>
    <cellStyle name="Comma 3 2 2 5 3 2 4 4" xfId="42866"/>
    <cellStyle name="Comma 3 2 2 5 3 2 5" xfId="24272"/>
    <cellStyle name="Comma 3 2 2 5 3 2 5 2" xfId="45423"/>
    <cellStyle name="Comma 3 2 2 5 3 2 6" xfId="13700"/>
    <cellStyle name="Comma 3 2 2 5 3 2 7" xfId="34851"/>
    <cellStyle name="Comma 3 2 2 5 3 3" xfId="3420"/>
    <cellStyle name="Comma 3 2 2 5 3 3 2" xfId="25556"/>
    <cellStyle name="Comma 3 2 2 5 3 3 2 2" xfId="46707"/>
    <cellStyle name="Comma 3 2 2 5 3 3 3" xfId="14984"/>
    <cellStyle name="Comma 3 2 2 5 3 3 4" xfId="36135"/>
    <cellStyle name="Comma 3 2 2 5 3 4" xfId="7296"/>
    <cellStyle name="Comma 3 2 2 5 3 4 2" xfId="28445"/>
    <cellStyle name="Comma 3 2 2 5 3 4 2 2" xfId="49596"/>
    <cellStyle name="Comma 3 2 2 5 3 4 3" xfId="17873"/>
    <cellStyle name="Comma 3 2 2 5 3 4 4" xfId="39024"/>
    <cellStyle name="Comma 3 2 2 5 3 5" xfId="9858"/>
    <cellStyle name="Comma 3 2 2 5 3 5 2" xfId="31007"/>
    <cellStyle name="Comma 3 2 2 5 3 5 2 2" xfId="52158"/>
    <cellStyle name="Comma 3 2 2 5 3 5 3" xfId="20435"/>
    <cellStyle name="Comma 3 2 2 5 3 5 4" xfId="41586"/>
    <cellStyle name="Comma 3 2 2 5 3 6" xfId="22992"/>
    <cellStyle name="Comma 3 2 2 5 3 6 2" xfId="44143"/>
    <cellStyle name="Comma 3 2 2 5 3 7" xfId="12420"/>
    <cellStyle name="Comma 3 2 2 5 3 8" xfId="33571"/>
    <cellStyle name="Comma 3 2 2 5 4" xfId="1493"/>
    <cellStyle name="Comma 3 2 2 5 4 2" xfId="4060"/>
    <cellStyle name="Comma 3 2 2 5 4 2 2" xfId="26196"/>
    <cellStyle name="Comma 3 2 2 5 4 2 2 2" xfId="47347"/>
    <cellStyle name="Comma 3 2 2 5 4 2 3" xfId="15624"/>
    <cellStyle name="Comma 3 2 2 5 4 2 4" xfId="36775"/>
    <cellStyle name="Comma 3 2 2 5 4 3" xfId="7936"/>
    <cellStyle name="Comma 3 2 2 5 4 3 2" xfId="29085"/>
    <cellStyle name="Comma 3 2 2 5 4 3 2 2" xfId="50236"/>
    <cellStyle name="Comma 3 2 2 5 4 3 3" xfId="18513"/>
    <cellStyle name="Comma 3 2 2 5 4 3 4" xfId="39664"/>
    <cellStyle name="Comma 3 2 2 5 4 4" xfId="10498"/>
    <cellStyle name="Comma 3 2 2 5 4 4 2" xfId="31647"/>
    <cellStyle name="Comma 3 2 2 5 4 4 2 2" xfId="52798"/>
    <cellStyle name="Comma 3 2 2 5 4 4 3" xfId="21075"/>
    <cellStyle name="Comma 3 2 2 5 4 4 4" xfId="42226"/>
    <cellStyle name="Comma 3 2 2 5 4 5" xfId="23632"/>
    <cellStyle name="Comma 3 2 2 5 4 5 2" xfId="44783"/>
    <cellStyle name="Comma 3 2 2 5 4 6" xfId="13060"/>
    <cellStyle name="Comma 3 2 2 5 4 7" xfId="34211"/>
    <cellStyle name="Comma 3 2 2 5 5" xfId="2779"/>
    <cellStyle name="Comma 3 2 2 5 5 2" xfId="24915"/>
    <cellStyle name="Comma 3 2 2 5 5 2 2" xfId="46066"/>
    <cellStyle name="Comma 3 2 2 5 5 3" xfId="14343"/>
    <cellStyle name="Comma 3 2 2 5 5 4" xfId="35494"/>
    <cellStyle name="Comma 3 2 2 5 6" xfId="6656"/>
    <cellStyle name="Comma 3 2 2 5 6 2" xfId="27805"/>
    <cellStyle name="Comma 3 2 2 5 6 2 2" xfId="48956"/>
    <cellStyle name="Comma 3 2 2 5 6 3" xfId="17233"/>
    <cellStyle name="Comma 3 2 2 5 6 4" xfId="38384"/>
    <cellStyle name="Comma 3 2 2 5 7" xfId="9218"/>
    <cellStyle name="Comma 3 2 2 5 7 2" xfId="30367"/>
    <cellStyle name="Comma 3 2 2 5 7 2 2" xfId="51518"/>
    <cellStyle name="Comma 3 2 2 5 7 3" xfId="19795"/>
    <cellStyle name="Comma 3 2 2 5 7 4" xfId="40946"/>
    <cellStyle name="Comma 3 2 2 5 8" xfId="22352"/>
    <cellStyle name="Comma 3 2 2 5 8 2" xfId="43503"/>
    <cellStyle name="Comma 3 2 2 5 9" xfId="11780"/>
    <cellStyle name="Comma 3 2 2 6" xfId="373"/>
    <cellStyle name="Comma 3 2 2 6 2" xfId="1013"/>
    <cellStyle name="Comma 3 2 2 6 2 2" xfId="2293"/>
    <cellStyle name="Comma 3 2 2 6 2 2 2" xfId="4860"/>
    <cellStyle name="Comma 3 2 2 6 2 2 2 2" xfId="26996"/>
    <cellStyle name="Comma 3 2 2 6 2 2 2 2 2" xfId="48147"/>
    <cellStyle name="Comma 3 2 2 6 2 2 2 3" xfId="16424"/>
    <cellStyle name="Comma 3 2 2 6 2 2 2 4" xfId="37575"/>
    <cellStyle name="Comma 3 2 2 6 2 2 3" xfId="8736"/>
    <cellStyle name="Comma 3 2 2 6 2 2 3 2" xfId="29885"/>
    <cellStyle name="Comma 3 2 2 6 2 2 3 2 2" xfId="51036"/>
    <cellStyle name="Comma 3 2 2 6 2 2 3 3" xfId="19313"/>
    <cellStyle name="Comma 3 2 2 6 2 2 3 4" xfId="40464"/>
    <cellStyle name="Comma 3 2 2 6 2 2 4" xfId="11298"/>
    <cellStyle name="Comma 3 2 2 6 2 2 4 2" xfId="32447"/>
    <cellStyle name="Comma 3 2 2 6 2 2 4 2 2" xfId="53598"/>
    <cellStyle name="Comma 3 2 2 6 2 2 4 3" xfId="21875"/>
    <cellStyle name="Comma 3 2 2 6 2 2 4 4" xfId="43026"/>
    <cellStyle name="Comma 3 2 2 6 2 2 5" xfId="24432"/>
    <cellStyle name="Comma 3 2 2 6 2 2 5 2" xfId="45583"/>
    <cellStyle name="Comma 3 2 2 6 2 2 6" xfId="13860"/>
    <cellStyle name="Comma 3 2 2 6 2 2 7" xfId="35011"/>
    <cellStyle name="Comma 3 2 2 6 2 3" xfId="3580"/>
    <cellStyle name="Comma 3 2 2 6 2 3 2" xfId="25716"/>
    <cellStyle name="Comma 3 2 2 6 2 3 2 2" xfId="46867"/>
    <cellStyle name="Comma 3 2 2 6 2 3 3" xfId="15144"/>
    <cellStyle name="Comma 3 2 2 6 2 3 4" xfId="36295"/>
    <cellStyle name="Comma 3 2 2 6 2 4" xfId="7456"/>
    <cellStyle name="Comma 3 2 2 6 2 4 2" xfId="28605"/>
    <cellStyle name="Comma 3 2 2 6 2 4 2 2" xfId="49756"/>
    <cellStyle name="Comma 3 2 2 6 2 4 3" xfId="18033"/>
    <cellStyle name="Comma 3 2 2 6 2 4 4" xfId="39184"/>
    <cellStyle name="Comma 3 2 2 6 2 5" xfId="10018"/>
    <cellStyle name="Comma 3 2 2 6 2 5 2" xfId="31167"/>
    <cellStyle name="Comma 3 2 2 6 2 5 2 2" xfId="52318"/>
    <cellStyle name="Comma 3 2 2 6 2 5 3" xfId="20595"/>
    <cellStyle name="Comma 3 2 2 6 2 5 4" xfId="41746"/>
    <cellStyle name="Comma 3 2 2 6 2 6" xfId="23152"/>
    <cellStyle name="Comma 3 2 2 6 2 6 2" xfId="44303"/>
    <cellStyle name="Comma 3 2 2 6 2 7" xfId="12580"/>
    <cellStyle name="Comma 3 2 2 6 2 8" xfId="33731"/>
    <cellStyle name="Comma 3 2 2 6 3" xfId="1653"/>
    <cellStyle name="Comma 3 2 2 6 3 2" xfId="4220"/>
    <cellStyle name="Comma 3 2 2 6 3 2 2" xfId="26356"/>
    <cellStyle name="Comma 3 2 2 6 3 2 2 2" xfId="47507"/>
    <cellStyle name="Comma 3 2 2 6 3 2 3" xfId="15784"/>
    <cellStyle name="Comma 3 2 2 6 3 2 4" xfId="36935"/>
    <cellStyle name="Comma 3 2 2 6 3 3" xfId="8096"/>
    <cellStyle name="Comma 3 2 2 6 3 3 2" xfId="29245"/>
    <cellStyle name="Comma 3 2 2 6 3 3 2 2" xfId="50396"/>
    <cellStyle name="Comma 3 2 2 6 3 3 3" xfId="18673"/>
    <cellStyle name="Comma 3 2 2 6 3 3 4" xfId="39824"/>
    <cellStyle name="Comma 3 2 2 6 3 4" xfId="10658"/>
    <cellStyle name="Comma 3 2 2 6 3 4 2" xfId="31807"/>
    <cellStyle name="Comma 3 2 2 6 3 4 2 2" xfId="52958"/>
    <cellStyle name="Comma 3 2 2 6 3 4 3" xfId="21235"/>
    <cellStyle name="Comma 3 2 2 6 3 4 4" xfId="42386"/>
    <cellStyle name="Comma 3 2 2 6 3 5" xfId="23792"/>
    <cellStyle name="Comma 3 2 2 6 3 5 2" xfId="44943"/>
    <cellStyle name="Comma 3 2 2 6 3 6" xfId="13220"/>
    <cellStyle name="Comma 3 2 2 6 3 7" xfId="34371"/>
    <cellStyle name="Comma 3 2 2 6 4" xfId="2940"/>
    <cellStyle name="Comma 3 2 2 6 4 2" xfId="25076"/>
    <cellStyle name="Comma 3 2 2 6 4 2 2" xfId="46227"/>
    <cellStyle name="Comma 3 2 2 6 4 3" xfId="14504"/>
    <cellStyle name="Comma 3 2 2 6 4 4" xfId="35655"/>
    <cellStyle name="Comma 3 2 2 6 5" xfId="6816"/>
    <cellStyle name="Comma 3 2 2 6 5 2" xfId="27965"/>
    <cellStyle name="Comma 3 2 2 6 5 2 2" xfId="49116"/>
    <cellStyle name="Comma 3 2 2 6 5 3" xfId="17393"/>
    <cellStyle name="Comma 3 2 2 6 5 4" xfId="38544"/>
    <cellStyle name="Comma 3 2 2 6 6" xfId="9378"/>
    <cellStyle name="Comma 3 2 2 6 6 2" xfId="30527"/>
    <cellStyle name="Comma 3 2 2 6 6 2 2" xfId="51678"/>
    <cellStyle name="Comma 3 2 2 6 6 3" xfId="19955"/>
    <cellStyle name="Comma 3 2 2 6 6 4" xfId="41106"/>
    <cellStyle name="Comma 3 2 2 6 7" xfId="22512"/>
    <cellStyle name="Comma 3 2 2 6 7 2" xfId="43663"/>
    <cellStyle name="Comma 3 2 2 6 8" xfId="11940"/>
    <cellStyle name="Comma 3 2 2 6 9" xfId="33091"/>
    <cellStyle name="Comma 3 2 2 7" xfId="693"/>
    <cellStyle name="Comma 3 2 2 7 2" xfId="1973"/>
    <cellStyle name="Comma 3 2 2 7 2 2" xfId="4540"/>
    <cellStyle name="Comma 3 2 2 7 2 2 2" xfId="26676"/>
    <cellStyle name="Comma 3 2 2 7 2 2 2 2" xfId="47827"/>
    <cellStyle name="Comma 3 2 2 7 2 2 3" xfId="16104"/>
    <cellStyle name="Comma 3 2 2 7 2 2 4" xfId="37255"/>
    <cellStyle name="Comma 3 2 2 7 2 3" xfId="8416"/>
    <cellStyle name="Comma 3 2 2 7 2 3 2" xfId="29565"/>
    <cellStyle name="Comma 3 2 2 7 2 3 2 2" xfId="50716"/>
    <cellStyle name="Comma 3 2 2 7 2 3 3" xfId="18993"/>
    <cellStyle name="Comma 3 2 2 7 2 3 4" xfId="40144"/>
    <cellStyle name="Comma 3 2 2 7 2 4" xfId="10978"/>
    <cellStyle name="Comma 3 2 2 7 2 4 2" xfId="32127"/>
    <cellStyle name="Comma 3 2 2 7 2 4 2 2" xfId="53278"/>
    <cellStyle name="Comma 3 2 2 7 2 4 3" xfId="21555"/>
    <cellStyle name="Comma 3 2 2 7 2 4 4" xfId="42706"/>
    <cellStyle name="Comma 3 2 2 7 2 5" xfId="24112"/>
    <cellStyle name="Comma 3 2 2 7 2 5 2" xfId="45263"/>
    <cellStyle name="Comma 3 2 2 7 2 6" xfId="13540"/>
    <cellStyle name="Comma 3 2 2 7 2 7" xfId="34691"/>
    <cellStyle name="Comma 3 2 2 7 3" xfId="3260"/>
    <cellStyle name="Comma 3 2 2 7 3 2" xfId="25396"/>
    <cellStyle name="Comma 3 2 2 7 3 2 2" xfId="46547"/>
    <cellStyle name="Comma 3 2 2 7 3 3" xfId="14824"/>
    <cellStyle name="Comma 3 2 2 7 3 4" xfId="35975"/>
    <cellStyle name="Comma 3 2 2 7 4" xfId="7136"/>
    <cellStyle name="Comma 3 2 2 7 4 2" xfId="28285"/>
    <cellStyle name="Comma 3 2 2 7 4 2 2" xfId="49436"/>
    <cellStyle name="Comma 3 2 2 7 4 3" xfId="17713"/>
    <cellStyle name="Comma 3 2 2 7 4 4" xfId="38864"/>
    <cellStyle name="Comma 3 2 2 7 5" xfId="9698"/>
    <cellStyle name="Comma 3 2 2 7 5 2" xfId="30847"/>
    <cellStyle name="Comma 3 2 2 7 5 2 2" xfId="51998"/>
    <cellStyle name="Comma 3 2 2 7 5 3" xfId="20275"/>
    <cellStyle name="Comma 3 2 2 7 5 4" xfId="41426"/>
    <cellStyle name="Comma 3 2 2 7 6" xfId="22832"/>
    <cellStyle name="Comma 3 2 2 7 6 2" xfId="43983"/>
    <cellStyle name="Comma 3 2 2 7 7" xfId="12260"/>
    <cellStyle name="Comma 3 2 2 7 8" xfId="33411"/>
    <cellStyle name="Comma 3 2 2 8" xfId="1333"/>
    <cellStyle name="Comma 3 2 2 8 2" xfId="3900"/>
    <cellStyle name="Comma 3 2 2 8 2 2" xfId="26036"/>
    <cellStyle name="Comma 3 2 2 8 2 2 2" xfId="47187"/>
    <cellStyle name="Comma 3 2 2 8 2 3" xfId="15464"/>
    <cellStyle name="Comma 3 2 2 8 2 4" xfId="36615"/>
    <cellStyle name="Comma 3 2 2 8 3" xfId="7776"/>
    <cellStyle name="Comma 3 2 2 8 3 2" xfId="28925"/>
    <cellStyle name="Comma 3 2 2 8 3 2 2" xfId="50076"/>
    <cellStyle name="Comma 3 2 2 8 3 3" xfId="18353"/>
    <cellStyle name="Comma 3 2 2 8 3 4" xfId="39504"/>
    <cellStyle name="Comma 3 2 2 8 4" xfId="10338"/>
    <cellStyle name="Comma 3 2 2 8 4 2" xfId="31487"/>
    <cellStyle name="Comma 3 2 2 8 4 2 2" xfId="52638"/>
    <cellStyle name="Comma 3 2 2 8 4 3" xfId="20915"/>
    <cellStyle name="Comma 3 2 2 8 4 4" xfId="42066"/>
    <cellStyle name="Comma 3 2 2 8 5" xfId="23472"/>
    <cellStyle name="Comma 3 2 2 8 5 2" xfId="44623"/>
    <cellStyle name="Comma 3 2 2 8 6" xfId="12900"/>
    <cellStyle name="Comma 3 2 2 8 7" xfId="34051"/>
    <cellStyle name="Comma 3 2 2 9" xfId="2618"/>
    <cellStyle name="Comma 3 2 2 9 2" xfId="24754"/>
    <cellStyle name="Comma 3 2 2 9 2 2" xfId="45905"/>
    <cellStyle name="Comma 3 2 2 9 3" xfId="14182"/>
    <cellStyle name="Comma 3 2 2 9 4" xfId="35333"/>
    <cellStyle name="Comma 3 2 3" xfId="36"/>
    <cellStyle name="Comma 3 2 3 10" xfId="9047"/>
    <cellStyle name="Comma 3 2 3 10 2" xfId="30196"/>
    <cellStyle name="Comma 3 2 3 10 2 2" xfId="51347"/>
    <cellStyle name="Comma 3 2 3 10 3" xfId="19624"/>
    <cellStyle name="Comma 3 2 3 10 4" xfId="40775"/>
    <cellStyle name="Comma 3 2 3 11" xfId="22181"/>
    <cellStyle name="Comma 3 2 3 11 2" xfId="43332"/>
    <cellStyle name="Comma 3 2 3 12" xfId="11609"/>
    <cellStyle name="Comma 3 2 3 13" xfId="32760"/>
    <cellStyle name="Comma 3 2 3 2" xfId="120"/>
    <cellStyle name="Comma 3 2 3 2 10" xfId="11689"/>
    <cellStyle name="Comma 3 2 3 2 11" xfId="32840"/>
    <cellStyle name="Comma 3 2 3 2 2" xfId="281"/>
    <cellStyle name="Comma 3 2 3 2 2 10" xfId="33000"/>
    <cellStyle name="Comma 3 2 3 2 2 2" xfId="602"/>
    <cellStyle name="Comma 3 2 3 2 2 2 2" xfId="1242"/>
    <cellStyle name="Comma 3 2 3 2 2 2 2 2" xfId="2522"/>
    <cellStyle name="Comma 3 2 3 2 2 2 2 2 2" xfId="5089"/>
    <cellStyle name="Comma 3 2 3 2 2 2 2 2 2 2" xfId="27225"/>
    <cellStyle name="Comma 3 2 3 2 2 2 2 2 2 2 2" xfId="48376"/>
    <cellStyle name="Comma 3 2 3 2 2 2 2 2 2 3" xfId="16653"/>
    <cellStyle name="Comma 3 2 3 2 2 2 2 2 2 4" xfId="37804"/>
    <cellStyle name="Comma 3 2 3 2 2 2 2 2 3" xfId="8965"/>
    <cellStyle name="Comma 3 2 3 2 2 2 2 2 3 2" xfId="30114"/>
    <cellStyle name="Comma 3 2 3 2 2 2 2 2 3 2 2" xfId="51265"/>
    <cellStyle name="Comma 3 2 3 2 2 2 2 2 3 3" xfId="19542"/>
    <cellStyle name="Comma 3 2 3 2 2 2 2 2 3 4" xfId="40693"/>
    <cellStyle name="Comma 3 2 3 2 2 2 2 2 4" xfId="11527"/>
    <cellStyle name="Comma 3 2 3 2 2 2 2 2 4 2" xfId="32676"/>
    <cellStyle name="Comma 3 2 3 2 2 2 2 2 4 2 2" xfId="53827"/>
    <cellStyle name="Comma 3 2 3 2 2 2 2 2 4 3" xfId="22104"/>
    <cellStyle name="Comma 3 2 3 2 2 2 2 2 4 4" xfId="43255"/>
    <cellStyle name="Comma 3 2 3 2 2 2 2 2 5" xfId="24661"/>
    <cellStyle name="Comma 3 2 3 2 2 2 2 2 5 2" xfId="45812"/>
    <cellStyle name="Comma 3 2 3 2 2 2 2 2 6" xfId="14089"/>
    <cellStyle name="Comma 3 2 3 2 2 2 2 2 7" xfId="35240"/>
    <cellStyle name="Comma 3 2 3 2 2 2 2 3" xfId="3809"/>
    <cellStyle name="Comma 3 2 3 2 2 2 2 3 2" xfId="25945"/>
    <cellStyle name="Comma 3 2 3 2 2 2 2 3 2 2" xfId="47096"/>
    <cellStyle name="Comma 3 2 3 2 2 2 2 3 3" xfId="15373"/>
    <cellStyle name="Comma 3 2 3 2 2 2 2 3 4" xfId="36524"/>
    <cellStyle name="Comma 3 2 3 2 2 2 2 4" xfId="7685"/>
    <cellStyle name="Comma 3 2 3 2 2 2 2 4 2" xfId="28834"/>
    <cellStyle name="Comma 3 2 3 2 2 2 2 4 2 2" xfId="49985"/>
    <cellStyle name="Comma 3 2 3 2 2 2 2 4 3" xfId="18262"/>
    <cellStyle name="Comma 3 2 3 2 2 2 2 4 4" xfId="39413"/>
    <cellStyle name="Comma 3 2 3 2 2 2 2 5" xfId="10247"/>
    <cellStyle name="Comma 3 2 3 2 2 2 2 5 2" xfId="31396"/>
    <cellStyle name="Comma 3 2 3 2 2 2 2 5 2 2" xfId="52547"/>
    <cellStyle name="Comma 3 2 3 2 2 2 2 5 3" xfId="20824"/>
    <cellStyle name="Comma 3 2 3 2 2 2 2 5 4" xfId="41975"/>
    <cellStyle name="Comma 3 2 3 2 2 2 2 6" xfId="23381"/>
    <cellStyle name="Comma 3 2 3 2 2 2 2 6 2" xfId="44532"/>
    <cellStyle name="Comma 3 2 3 2 2 2 2 7" xfId="12809"/>
    <cellStyle name="Comma 3 2 3 2 2 2 2 8" xfId="33960"/>
    <cellStyle name="Comma 3 2 3 2 2 2 3" xfId="1882"/>
    <cellStyle name="Comma 3 2 3 2 2 2 3 2" xfId="4449"/>
    <cellStyle name="Comma 3 2 3 2 2 2 3 2 2" xfId="26585"/>
    <cellStyle name="Comma 3 2 3 2 2 2 3 2 2 2" xfId="47736"/>
    <cellStyle name="Comma 3 2 3 2 2 2 3 2 3" xfId="16013"/>
    <cellStyle name="Comma 3 2 3 2 2 2 3 2 4" xfId="37164"/>
    <cellStyle name="Comma 3 2 3 2 2 2 3 3" xfId="8325"/>
    <cellStyle name="Comma 3 2 3 2 2 2 3 3 2" xfId="29474"/>
    <cellStyle name="Comma 3 2 3 2 2 2 3 3 2 2" xfId="50625"/>
    <cellStyle name="Comma 3 2 3 2 2 2 3 3 3" xfId="18902"/>
    <cellStyle name="Comma 3 2 3 2 2 2 3 3 4" xfId="40053"/>
    <cellStyle name="Comma 3 2 3 2 2 2 3 4" xfId="10887"/>
    <cellStyle name="Comma 3 2 3 2 2 2 3 4 2" xfId="32036"/>
    <cellStyle name="Comma 3 2 3 2 2 2 3 4 2 2" xfId="53187"/>
    <cellStyle name="Comma 3 2 3 2 2 2 3 4 3" xfId="21464"/>
    <cellStyle name="Comma 3 2 3 2 2 2 3 4 4" xfId="42615"/>
    <cellStyle name="Comma 3 2 3 2 2 2 3 5" xfId="24021"/>
    <cellStyle name="Comma 3 2 3 2 2 2 3 5 2" xfId="45172"/>
    <cellStyle name="Comma 3 2 3 2 2 2 3 6" xfId="13449"/>
    <cellStyle name="Comma 3 2 3 2 2 2 3 7" xfId="34600"/>
    <cellStyle name="Comma 3 2 3 2 2 2 4" xfId="3169"/>
    <cellStyle name="Comma 3 2 3 2 2 2 4 2" xfId="25305"/>
    <cellStyle name="Comma 3 2 3 2 2 2 4 2 2" xfId="46456"/>
    <cellStyle name="Comma 3 2 3 2 2 2 4 3" xfId="14733"/>
    <cellStyle name="Comma 3 2 3 2 2 2 4 4" xfId="35884"/>
    <cellStyle name="Comma 3 2 3 2 2 2 5" xfId="7045"/>
    <cellStyle name="Comma 3 2 3 2 2 2 5 2" xfId="28194"/>
    <cellStyle name="Comma 3 2 3 2 2 2 5 2 2" xfId="49345"/>
    <cellStyle name="Comma 3 2 3 2 2 2 5 3" xfId="17622"/>
    <cellStyle name="Comma 3 2 3 2 2 2 5 4" xfId="38773"/>
    <cellStyle name="Comma 3 2 3 2 2 2 6" xfId="9607"/>
    <cellStyle name="Comma 3 2 3 2 2 2 6 2" xfId="30756"/>
    <cellStyle name="Comma 3 2 3 2 2 2 6 2 2" xfId="51907"/>
    <cellStyle name="Comma 3 2 3 2 2 2 6 3" xfId="20184"/>
    <cellStyle name="Comma 3 2 3 2 2 2 6 4" xfId="41335"/>
    <cellStyle name="Comma 3 2 3 2 2 2 7" xfId="22741"/>
    <cellStyle name="Comma 3 2 3 2 2 2 7 2" xfId="43892"/>
    <cellStyle name="Comma 3 2 3 2 2 2 8" xfId="12169"/>
    <cellStyle name="Comma 3 2 3 2 2 2 9" xfId="33320"/>
    <cellStyle name="Comma 3 2 3 2 2 3" xfId="922"/>
    <cellStyle name="Comma 3 2 3 2 2 3 2" xfId="2202"/>
    <cellStyle name="Comma 3 2 3 2 2 3 2 2" xfId="4769"/>
    <cellStyle name="Comma 3 2 3 2 2 3 2 2 2" xfId="26905"/>
    <cellStyle name="Comma 3 2 3 2 2 3 2 2 2 2" xfId="48056"/>
    <cellStyle name="Comma 3 2 3 2 2 3 2 2 3" xfId="16333"/>
    <cellStyle name="Comma 3 2 3 2 2 3 2 2 4" xfId="37484"/>
    <cellStyle name="Comma 3 2 3 2 2 3 2 3" xfId="8645"/>
    <cellStyle name="Comma 3 2 3 2 2 3 2 3 2" xfId="29794"/>
    <cellStyle name="Comma 3 2 3 2 2 3 2 3 2 2" xfId="50945"/>
    <cellStyle name="Comma 3 2 3 2 2 3 2 3 3" xfId="19222"/>
    <cellStyle name="Comma 3 2 3 2 2 3 2 3 4" xfId="40373"/>
    <cellStyle name="Comma 3 2 3 2 2 3 2 4" xfId="11207"/>
    <cellStyle name="Comma 3 2 3 2 2 3 2 4 2" xfId="32356"/>
    <cellStyle name="Comma 3 2 3 2 2 3 2 4 2 2" xfId="53507"/>
    <cellStyle name="Comma 3 2 3 2 2 3 2 4 3" xfId="21784"/>
    <cellStyle name="Comma 3 2 3 2 2 3 2 4 4" xfId="42935"/>
    <cellStyle name="Comma 3 2 3 2 2 3 2 5" xfId="24341"/>
    <cellStyle name="Comma 3 2 3 2 2 3 2 5 2" xfId="45492"/>
    <cellStyle name="Comma 3 2 3 2 2 3 2 6" xfId="13769"/>
    <cellStyle name="Comma 3 2 3 2 2 3 2 7" xfId="34920"/>
    <cellStyle name="Comma 3 2 3 2 2 3 3" xfId="3489"/>
    <cellStyle name="Comma 3 2 3 2 2 3 3 2" xfId="25625"/>
    <cellStyle name="Comma 3 2 3 2 2 3 3 2 2" xfId="46776"/>
    <cellStyle name="Comma 3 2 3 2 2 3 3 3" xfId="15053"/>
    <cellStyle name="Comma 3 2 3 2 2 3 3 4" xfId="36204"/>
    <cellStyle name="Comma 3 2 3 2 2 3 4" xfId="7365"/>
    <cellStyle name="Comma 3 2 3 2 2 3 4 2" xfId="28514"/>
    <cellStyle name="Comma 3 2 3 2 2 3 4 2 2" xfId="49665"/>
    <cellStyle name="Comma 3 2 3 2 2 3 4 3" xfId="17942"/>
    <cellStyle name="Comma 3 2 3 2 2 3 4 4" xfId="39093"/>
    <cellStyle name="Comma 3 2 3 2 2 3 5" xfId="9927"/>
    <cellStyle name="Comma 3 2 3 2 2 3 5 2" xfId="31076"/>
    <cellStyle name="Comma 3 2 3 2 2 3 5 2 2" xfId="52227"/>
    <cellStyle name="Comma 3 2 3 2 2 3 5 3" xfId="20504"/>
    <cellStyle name="Comma 3 2 3 2 2 3 5 4" xfId="41655"/>
    <cellStyle name="Comma 3 2 3 2 2 3 6" xfId="23061"/>
    <cellStyle name="Comma 3 2 3 2 2 3 6 2" xfId="44212"/>
    <cellStyle name="Comma 3 2 3 2 2 3 7" xfId="12489"/>
    <cellStyle name="Comma 3 2 3 2 2 3 8" xfId="33640"/>
    <cellStyle name="Comma 3 2 3 2 2 4" xfId="1562"/>
    <cellStyle name="Comma 3 2 3 2 2 4 2" xfId="4129"/>
    <cellStyle name="Comma 3 2 3 2 2 4 2 2" xfId="26265"/>
    <cellStyle name="Comma 3 2 3 2 2 4 2 2 2" xfId="47416"/>
    <cellStyle name="Comma 3 2 3 2 2 4 2 3" xfId="15693"/>
    <cellStyle name="Comma 3 2 3 2 2 4 2 4" xfId="36844"/>
    <cellStyle name="Comma 3 2 3 2 2 4 3" xfId="8005"/>
    <cellStyle name="Comma 3 2 3 2 2 4 3 2" xfId="29154"/>
    <cellStyle name="Comma 3 2 3 2 2 4 3 2 2" xfId="50305"/>
    <cellStyle name="Comma 3 2 3 2 2 4 3 3" xfId="18582"/>
    <cellStyle name="Comma 3 2 3 2 2 4 3 4" xfId="39733"/>
    <cellStyle name="Comma 3 2 3 2 2 4 4" xfId="10567"/>
    <cellStyle name="Comma 3 2 3 2 2 4 4 2" xfId="31716"/>
    <cellStyle name="Comma 3 2 3 2 2 4 4 2 2" xfId="52867"/>
    <cellStyle name="Comma 3 2 3 2 2 4 4 3" xfId="21144"/>
    <cellStyle name="Comma 3 2 3 2 2 4 4 4" xfId="42295"/>
    <cellStyle name="Comma 3 2 3 2 2 4 5" xfId="23701"/>
    <cellStyle name="Comma 3 2 3 2 2 4 5 2" xfId="44852"/>
    <cellStyle name="Comma 3 2 3 2 2 4 6" xfId="13129"/>
    <cellStyle name="Comma 3 2 3 2 2 4 7" xfId="34280"/>
    <cellStyle name="Comma 3 2 3 2 2 5" xfId="2849"/>
    <cellStyle name="Comma 3 2 3 2 2 5 2" xfId="24985"/>
    <cellStyle name="Comma 3 2 3 2 2 5 2 2" xfId="46136"/>
    <cellStyle name="Comma 3 2 3 2 2 5 3" xfId="14413"/>
    <cellStyle name="Comma 3 2 3 2 2 5 4" xfId="35564"/>
    <cellStyle name="Comma 3 2 3 2 2 6" xfId="6725"/>
    <cellStyle name="Comma 3 2 3 2 2 6 2" xfId="27874"/>
    <cellStyle name="Comma 3 2 3 2 2 6 2 2" xfId="49025"/>
    <cellStyle name="Comma 3 2 3 2 2 6 3" xfId="17302"/>
    <cellStyle name="Comma 3 2 3 2 2 6 4" xfId="38453"/>
    <cellStyle name="Comma 3 2 3 2 2 7" xfId="9287"/>
    <cellStyle name="Comma 3 2 3 2 2 7 2" xfId="30436"/>
    <cellStyle name="Comma 3 2 3 2 2 7 2 2" xfId="51587"/>
    <cellStyle name="Comma 3 2 3 2 2 7 3" xfId="19864"/>
    <cellStyle name="Comma 3 2 3 2 2 7 4" xfId="41015"/>
    <cellStyle name="Comma 3 2 3 2 2 8" xfId="22421"/>
    <cellStyle name="Comma 3 2 3 2 2 8 2" xfId="43572"/>
    <cellStyle name="Comma 3 2 3 2 2 9" xfId="11849"/>
    <cellStyle name="Comma 3 2 3 2 3" xfId="442"/>
    <cellStyle name="Comma 3 2 3 2 3 2" xfId="1082"/>
    <cellStyle name="Comma 3 2 3 2 3 2 2" xfId="2362"/>
    <cellStyle name="Comma 3 2 3 2 3 2 2 2" xfId="4929"/>
    <cellStyle name="Comma 3 2 3 2 3 2 2 2 2" xfId="27065"/>
    <cellStyle name="Comma 3 2 3 2 3 2 2 2 2 2" xfId="48216"/>
    <cellStyle name="Comma 3 2 3 2 3 2 2 2 3" xfId="16493"/>
    <cellStyle name="Comma 3 2 3 2 3 2 2 2 4" xfId="37644"/>
    <cellStyle name="Comma 3 2 3 2 3 2 2 3" xfId="8805"/>
    <cellStyle name="Comma 3 2 3 2 3 2 2 3 2" xfId="29954"/>
    <cellStyle name="Comma 3 2 3 2 3 2 2 3 2 2" xfId="51105"/>
    <cellStyle name="Comma 3 2 3 2 3 2 2 3 3" xfId="19382"/>
    <cellStyle name="Comma 3 2 3 2 3 2 2 3 4" xfId="40533"/>
    <cellStyle name="Comma 3 2 3 2 3 2 2 4" xfId="11367"/>
    <cellStyle name="Comma 3 2 3 2 3 2 2 4 2" xfId="32516"/>
    <cellStyle name="Comma 3 2 3 2 3 2 2 4 2 2" xfId="53667"/>
    <cellStyle name="Comma 3 2 3 2 3 2 2 4 3" xfId="21944"/>
    <cellStyle name="Comma 3 2 3 2 3 2 2 4 4" xfId="43095"/>
    <cellStyle name="Comma 3 2 3 2 3 2 2 5" xfId="24501"/>
    <cellStyle name="Comma 3 2 3 2 3 2 2 5 2" xfId="45652"/>
    <cellStyle name="Comma 3 2 3 2 3 2 2 6" xfId="13929"/>
    <cellStyle name="Comma 3 2 3 2 3 2 2 7" xfId="35080"/>
    <cellStyle name="Comma 3 2 3 2 3 2 3" xfId="3649"/>
    <cellStyle name="Comma 3 2 3 2 3 2 3 2" xfId="25785"/>
    <cellStyle name="Comma 3 2 3 2 3 2 3 2 2" xfId="46936"/>
    <cellStyle name="Comma 3 2 3 2 3 2 3 3" xfId="15213"/>
    <cellStyle name="Comma 3 2 3 2 3 2 3 4" xfId="36364"/>
    <cellStyle name="Comma 3 2 3 2 3 2 4" xfId="7525"/>
    <cellStyle name="Comma 3 2 3 2 3 2 4 2" xfId="28674"/>
    <cellStyle name="Comma 3 2 3 2 3 2 4 2 2" xfId="49825"/>
    <cellStyle name="Comma 3 2 3 2 3 2 4 3" xfId="18102"/>
    <cellStyle name="Comma 3 2 3 2 3 2 4 4" xfId="39253"/>
    <cellStyle name="Comma 3 2 3 2 3 2 5" xfId="10087"/>
    <cellStyle name="Comma 3 2 3 2 3 2 5 2" xfId="31236"/>
    <cellStyle name="Comma 3 2 3 2 3 2 5 2 2" xfId="52387"/>
    <cellStyle name="Comma 3 2 3 2 3 2 5 3" xfId="20664"/>
    <cellStyle name="Comma 3 2 3 2 3 2 5 4" xfId="41815"/>
    <cellStyle name="Comma 3 2 3 2 3 2 6" xfId="23221"/>
    <cellStyle name="Comma 3 2 3 2 3 2 6 2" xfId="44372"/>
    <cellStyle name="Comma 3 2 3 2 3 2 7" xfId="12649"/>
    <cellStyle name="Comma 3 2 3 2 3 2 8" xfId="33800"/>
    <cellStyle name="Comma 3 2 3 2 3 3" xfId="1722"/>
    <cellStyle name="Comma 3 2 3 2 3 3 2" xfId="4289"/>
    <cellStyle name="Comma 3 2 3 2 3 3 2 2" xfId="26425"/>
    <cellStyle name="Comma 3 2 3 2 3 3 2 2 2" xfId="47576"/>
    <cellStyle name="Comma 3 2 3 2 3 3 2 3" xfId="15853"/>
    <cellStyle name="Comma 3 2 3 2 3 3 2 4" xfId="37004"/>
    <cellStyle name="Comma 3 2 3 2 3 3 3" xfId="8165"/>
    <cellStyle name="Comma 3 2 3 2 3 3 3 2" xfId="29314"/>
    <cellStyle name="Comma 3 2 3 2 3 3 3 2 2" xfId="50465"/>
    <cellStyle name="Comma 3 2 3 2 3 3 3 3" xfId="18742"/>
    <cellStyle name="Comma 3 2 3 2 3 3 3 4" xfId="39893"/>
    <cellStyle name="Comma 3 2 3 2 3 3 4" xfId="10727"/>
    <cellStyle name="Comma 3 2 3 2 3 3 4 2" xfId="31876"/>
    <cellStyle name="Comma 3 2 3 2 3 3 4 2 2" xfId="53027"/>
    <cellStyle name="Comma 3 2 3 2 3 3 4 3" xfId="21304"/>
    <cellStyle name="Comma 3 2 3 2 3 3 4 4" xfId="42455"/>
    <cellStyle name="Comma 3 2 3 2 3 3 5" xfId="23861"/>
    <cellStyle name="Comma 3 2 3 2 3 3 5 2" xfId="45012"/>
    <cellStyle name="Comma 3 2 3 2 3 3 6" xfId="13289"/>
    <cellStyle name="Comma 3 2 3 2 3 3 7" xfId="34440"/>
    <cellStyle name="Comma 3 2 3 2 3 4" xfId="3009"/>
    <cellStyle name="Comma 3 2 3 2 3 4 2" xfId="25145"/>
    <cellStyle name="Comma 3 2 3 2 3 4 2 2" xfId="46296"/>
    <cellStyle name="Comma 3 2 3 2 3 4 3" xfId="14573"/>
    <cellStyle name="Comma 3 2 3 2 3 4 4" xfId="35724"/>
    <cellStyle name="Comma 3 2 3 2 3 5" xfId="6885"/>
    <cellStyle name="Comma 3 2 3 2 3 5 2" xfId="28034"/>
    <cellStyle name="Comma 3 2 3 2 3 5 2 2" xfId="49185"/>
    <cellStyle name="Comma 3 2 3 2 3 5 3" xfId="17462"/>
    <cellStyle name="Comma 3 2 3 2 3 5 4" xfId="38613"/>
    <cellStyle name="Comma 3 2 3 2 3 6" xfId="9447"/>
    <cellStyle name="Comma 3 2 3 2 3 6 2" xfId="30596"/>
    <cellStyle name="Comma 3 2 3 2 3 6 2 2" xfId="51747"/>
    <cellStyle name="Comma 3 2 3 2 3 6 3" xfId="20024"/>
    <cellStyle name="Comma 3 2 3 2 3 6 4" xfId="41175"/>
    <cellStyle name="Comma 3 2 3 2 3 7" xfId="22581"/>
    <cellStyle name="Comma 3 2 3 2 3 7 2" xfId="43732"/>
    <cellStyle name="Comma 3 2 3 2 3 8" xfId="12009"/>
    <cellStyle name="Comma 3 2 3 2 3 9" xfId="33160"/>
    <cellStyle name="Comma 3 2 3 2 4" xfId="762"/>
    <cellStyle name="Comma 3 2 3 2 4 2" xfId="2042"/>
    <cellStyle name="Comma 3 2 3 2 4 2 2" xfId="4609"/>
    <cellStyle name="Comma 3 2 3 2 4 2 2 2" xfId="26745"/>
    <cellStyle name="Comma 3 2 3 2 4 2 2 2 2" xfId="47896"/>
    <cellStyle name="Comma 3 2 3 2 4 2 2 3" xfId="16173"/>
    <cellStyle name="Comma 3 2 3 2 4 2 2 4" xfId="37324"/>
    <cellStyle name="Comma 3 2 3 2 4 2 3" xfId="8485"/>
    <cellStyle name="Comma 3 2 3 2 4 2 3 2" xfId="29634"/>
    <cellStyle name="Comma 3 2 3 2 4 2 3 2 2" xfId="50785"/>
    <cellStyle name="Comma 3 2 3 2 4 2 3 3" xfId="19062"/>
    <cellStyle name="Comma 3 2 3 2 4 2 3 4" xfId="40213"/>
    <cellStyle name="Comma 3 2 3 2 4 2 4" xfId="11047"/>
    <cellStyle name="Comma 3 2 3 2 4 2 4 2" xfId="32196"/>
    <cellStyle name="Comma 3 2 3 2 4 2 4 2 2" xfId="53347"/>
    <cellStyle name="Comma 3 2 3 2 4 2 4 3" xfId="21624"/>
    <cellStyle name="Comma 3 2 3 2 4 2 4 4" xfId="42775"/>
    <cellStyle name="Comma 3 2 3 2 4 2 5" xfId="24181"/>
    <cellStyle name="Comma 3 2 3 2 4 2 5 2" xfId="45332"/>
    <cellStyle name="Comma 3 2 3 2 4 2 6" xfId="13609"/>
    <cellStyle name="Comma 3 2 3 2 4 2 7" xfId="34760"/>
    <cellStyle name="Comma 3 2 3 2 4 3" xfId="3329"/>
    <cellStyle name="Comma 3 2 3 2 4 3 2" xfId="25465"/>
    <cellStyle name="Comma 3 2 3 2 4 3 2 2" xfId="46616"/>
    <cellStyle name="Comma 3 2 3 2 4 3 3" xfId="14893"/>
    <cellStyle name="Comma 3 2 3 2 4 3 4" xfId="36044"/>
    <cellStyle name="Comma 3 2 3 2 4 4" xfId="7205"/>
    <cellStyle name="Comma 3 2 3 2 4 4 2" xfId="28354"/>
    <cellStyle name="Comma 3 2 3 2 4 4 2 2" xfId="49505"/>
    <cellStyle name="Comma 3 2 3 2 4 4 3" xfId="17782"/>
    <cellStyle name="Comma 3 2 3 2 4 4 4" xfId="38933"/>
    <cellStyle name="Comma 3 2 3 2 4 5" xfId="9767"/>
    <cellStyle name="Comma 3 2 3 2 4 5 2" xfId="30916"/>
    <cellStyle name="Comma 3 2 3 2 4 5 2 2" xfId="52067"/>
    <cellStyle name="Comma 3 2 3 2 4 5 3" xfId="20344"/>
    <cellStyle name="Comma 3 2 3 2 4 5 4" xfId="41495"/>
    <cellStyle name="Comma 3 2 3 2 4 6" xfId="22901"/>
    <cellStyle name="Comma 3 2 3 2 4 6 2" xfId="44052"/>
    <cellStyle name="Comma 3 2 3 2 4 7" xfId="12329"/>
    <cellStyle name="Comma 3 2 3 2 4 8" xfId="33480"/>
    <cellStyle name="Comma 3 2 3 2 5" xfId="1402"/>
    <cellStyle name="Comma 3 2 3 2 5 2" xfId="3969"/>
    <cellStyle name="Comma 3 2 3 2 5 2 2" xfId="26105"/>
    <cellStyle name="Comma 3 2 3 2 5 2 2 2" xfId="47256"/>
    <cellStyle name="Comma 3 2 3 2 5 2 3" xfId="15533"/>
    <cellStyle name="Comma 3 2 3 2 5 2 4" xfId="36684"/>
    <cellStyle name="Comma 3 2 3 2 5 3" xfId="7845"/>
    <cellStyle name="Comma 3 2 3 2 5 3 2" xfId="28994"/>
    <cellStyle name="Comma 3 2 3 2 5 3 2 2" xfId="50145"/>
    <cellStyle name="Comma 3 2 3 2 5 3 3" xfId="18422"/>
    <cellStyle name="Comma 3 2 3 2 5 3 4" xfId="39573"/>
    <cellStyle name="Comma 3 2 3 2 5 4" xfId="10407"/>
    <cellStyle name="Comma 3 2 3 2 5 4 2" xfId="31556"/>
    <cellStyle name="Comma 3 2 3 2 5 4 2 2" xfId="52707"/>
    <cellStyle name="Comma 3 2 3 2 5 4 3" xfId="20984"/>
    <cellStyle name="Comma 3 2 3 2 5 4 4" xfId="42135"/>
    <cellStyle name="Comma 3 2 3 2 5 5" xfId="23541"/>
    <cellStyle name="Comma 3 2 3 2 5 5 2" xfId="44692"/>
    <cellStyle name="Comma 3 2 3 2 5 6" xfId="12969"/>
    <cellStyle name="Comma 3 2 3 2 5 7" xfId="34120"/>
    <cellStyle name="Comma 3 2 3 2 6" xfId="2688"/>
    <cellStyle name="Comma 3 2 3 2 6 2" xfId="24824"/>
    <cellStyle name="Comma 3 2 3 2 6 2 2" xfId="45975"/>
    <cellStyle name="Comma 3 2 3 2 6 3" xfId="14252"/>
    <cellStyle name="Comma 3 2 3 2 6 4" xfId="35403"/>
    <cellStyle name="Comma 3 2 3 2 7" xfId="6565"/>
    <cellStyle name="Comma 3 2 3 2 7 2" xfId="27714"/>
    <cellStyle name="Comma 3 2 3 2 7 2 2" xfId="48865"/>
    <cellStyle name="Comma 3 2 3 2 7 3" xfId="17142"/>
    <cellStyle name="Comma 3 2 3 2 7 4" xfId="38293"/>
    <cellStyle name="Comma 3 2 3 2 8" xfId="9127"/>
    <cellStyle name="Comma 3 2 3 2 8 2" xfId="30276"/>
    <cellStyle name="Comma 3 2 3 2 8 2 2" xfId="51427"/>
    <cellStyle name="Comma 3 2 3 2 8 3" xfId="19704"/>
    <cellStyle name="Comma 3 2 3 2 8 4" xfId="40855"/>
    <cellStyle name="Comma 3 2 3 2 9" xfId="22261"/>
    <cellStyle name="Comma 3 2 3 2 9 2" xfId="43412"/>
    <cellStyle name="Comma 3 2 3 3" xfId="200"/>
    <cellStyle name="Comma 3 2 3 3 10" xfId="32920"/>
    <cellStyle name="Comma 3 2 3 3 2" xfId="522"/>
    <cellStyle name="Comma 3 2 3 3 2 2" xfId="1162"/>
    <cellStyle name="Comma 3 2 3 3 2 2 2" xfId="2442"/>
    <cellStyle name="Comma 3 2 3 3 2 2 2 2" xfId="5009"/>
    <cellStyle name="Comma 3 2 3 3 2 2 2 2 2" xfId="27145"/>
    <cellStyle name="Comma 3 2 3 3 2 2 2 2 2 2" xfId="48296"/>
    <cellStyle name="Comma 3 2 3 3 2 2 2 2 3" xfId="16573"/>
    <cellStyle name="Comma 3 2 3 3 2 2 2 2 4" xfId="37724"/>
    <cellStyle name="Comma 3 2 3 3 2 2 2 3" xfId="8885"/>
    <cellStyle name="Comma 3 2 3 3 2 2 2 3 2" xfId="30034"/>
    <cellStyle name="Comma 3 2 3 3 2 2 2 3 2 2" xfId="51185"/>
    <cellStyle name="Comma 3 2 3 3 2 2 2 3 3" xfId="19462"/>
    <cellStyle name="Comma 3 2 3 3 2 2 2 3 4" xfId="40613"/>
    <cellStyle name="Comma 3 2 3 3 2 2 2 4" xfId="11447"/>
    <cellStyle name="Comma 3 2 3 3 2 2 2 4 2" xfId="32596"/>
    <cellStyle name="Comma 3 2 3 3 2 2 2 4 2 2" xfId="53747"/>
    <cellStyle name="Comma 3 2 3 3 2 2 2 4 3" xfId="22024"/>
    <cellStyle name="Comma 3 2 3 3 2 2 2 4 4" xfId="43175"/>
    <cellStyle name="Comma 3 2 3 3 2 2 2 5" xfId="24581"/>
    <cellStyle name="Comma 3 2 3 3 2 2 2 5 2" xfId="45732"/>
    <cellStyle name="Comma 3 2 3 3 2 2 2 6" xfId="14009"/>
    <cellStyle name="Comma 3 2 3 3 2 2 2 7" xfId="35160"/>
    <cellStyle name="Comma 3 2 3 3 2 2 3" xfId="3729"/>
    <cellStyle name="Comma 3 2 3 3 2 2 3 2" xfId="25865"/>
    <cellStyle name="Comma 3 2 3 3 2 2 3 2 2" xfId="47016"/>
    <cellStyle name="Comma 3 2 3 3 2 2 3 3" xfId="15293"/>
    <cellStyle name="Comma 3 2 3 3 2 2 3 4" xfId="36444"/>
    <cellStyle name="Comma 3 2 3 3 2 2 4" xfId="7605"/>
    <cellStyle name="Comma 3 2 3 3 2 2 4 2" xfId="28754"/>
    <cellStyle name="Comma 3 2 3 3 2 2 4 2 2" xfId="49905"/>
    <cellStyle name="Comma 3 2 3 3 2 2 4 3" xfId="18182"/>
    <cellStyle name="Comma 3 2 3 3 2 2 4 4" xfId="39333"/>
    <cellStyle name="Comma 3 2 3 3 2 2 5" xfId="10167"/>
    <cellStyle name="Comma 3 2 3 3 2 2 5 2" xfId="31316"/>
    <cellStyle name="Comma 3 2 3 3 2 2 5 2 2" xfId="52467"/>
    <cellStyle name="Comma 3 2 3 3 2 2 5 3" xfId="20744"/>
    <cellStyle name="Comma 3 2 3 3 2 2 5 4" xfId="41895"/>
    <cellStyle name="Comma 3 2 3 3 2 2 6" xfId="23301"/>
    <cellStyle name="Comma 3 2 3 3 2 2 6 2" xfId="44452"/>
    <cellStyle name="Comma 3 2 3 3 2 2 7" xfId="12729"/>
    <cellStyle name="Comma 3 2 3 3 2 2 8" xfId="33880"/>
    <cellStyle name="Comma 3 2 3 3 2 3" xfId="1802"/>
    <cellStyle name="Comma 3 2 3 3 2 3 2" xfId="4369"/>
    <cellStyle name="Comma 3 2 3 3 2 3 2 2" xfId="26505"/>
    <cellStyle name="Comma 3 2 3 3 2 3 2 2 2" xfId="47656"/>
    <cellStyle name="Comma 3 2 3 3 2 3 2 3" xfId="15933"/>
    <cellStyle name="Comma 3 2 3 3 2 3 2 4" xfId="37084"/>
    <cellStyle name="Comma 3 2 3 3 2 3 3" xfId="8245"/>
    <cellStyle name="Comma 3 2 3 3 2 3 3 2" xfId="29394"/>
    <cellStyle name="Comma 3 2 3 3 2 3 3 2 2" xfId="50545"/>
    <cellStyle name="Comma 3 2 3 3 2 3 3 3" xfId="18822"/>
    <cellStyle name="Comma 3 2 3 3 2 3 3 4" xfId="39973"/>
    <cellStyle name="Comma 3 2 3 3 2 3 4" xfId="10807"/>
    <cellStyle name="Comma 3 2 3 3 2 3 4 2" xfId="31956"/>
    <cellStyle name="Comma 3 2 3 3 2 3 4 2 2" xfId="53107"/>
    <cellStyle name="Comma 3 2 3 3 2 3 4 3" xfId="21384"/>
    <cellStyle name="Comma 3 2 3 3 2 3 4 4" xfId="42535"/>
    <cellStyle name="Comma 3 2 3 3 2 3 5" xfId="23941"/>
    <cellStyle name="Comma 3 2 3 3 2 3 5 2" xfId="45092"/>
    <cellStyle name="Comma 3 2 3 3 2 3 6" xfId="13369"/>
    <cellStyle name="Comma 3 2 3 3 2 3 7" xfId="34520"/>
    <cellStyle name="Comma 3 2 3 3 2 4" xfId="3089"/>
    <cellStyle name="Comma 3 2 3 3 2 4 2" xfId="25225"/>
    <cellStyle name="Comma 3 2 3 3 2 4 2 2" xfId="46376"/>
    <cellStyle name="Comma 3 2 3 3 2 4 3" xfId="14653"/>
    <cellStyle name="Comma 3 2 3 3 2 4 4" xfId="35804"/>
    <cellStyle name="Comma 3 2 3 3 2 5" xfId="6965"/>
    <cellStyle name="Comma 3 2 3 3 2 5 2" xfId="28114"/>
    <cellStyle name="Comma 3 2 3 3 2 5 2 2" xfId="49265"/>
    <cellStyle name="Comma 3 2 3 3 2 5 3" xfId="17542"/>
    <cellStyle name="Comma 3 2 3 3 2 5 4" xfId="38693"/>
    <cellStyle name="Comma 3 2 3 3 2 6" xfId="9527"/>
    <cellStyle name="Comma 3 2 3 3 2 6 2" xfId="30676"/>
    <cellStyle name="Comma 3 2 3 3 2 6 2 2" xfId="51827"/>
    <cellStyle name="Comma 3 2 3 3 2 6 3" xfId="20104"/>
    <cellStyle name="Comma 3 2 3 3 2 6 4" xfId="41255"/>
    <cellStyle name="Comma 3 2 3 3 2 7" xfId="22661"/>
    <cellStyle name="Comma 3 2 3 3 2 7 2" xfId="43812"/>
    <cellStyle name="Comma 3 2 3 3 2 8" xfId="12089"/>
    <cellStyle name="Comma 3 2 3 3 2 9" xfId="33240"/>
    <cellStyle name="Comma 3 2 3 3 3" xfId="842"/>
    <cellStyle name="Comma 3 2 3 3 3 2" xfId="2122"/>
    <cellStyle name="Comma 3 2 3 3 3 2 2" xfId="4689"/>
    <cellStyle name="Comma 3 2 3 3 3 2 2 2" xfId="26825"/>
    <cellStyle name="Comma 3 2 3 3 3 2 2 2 2" xfId="47976"/>
    <cellStyle name="Comma 3 2 3 3 3 2 2 3" xfId="16253"/>
    <cellStyle name="Comma 3 2 3 3 3 2 2 4" xfId="37404"/>
    <cellStyle name="Comma 3 2 3 3 3 2 3" xfId="8565"/>
    <cellStyle name="Comma 3 2 3 3 3 2 3 2" xfId="29714"/>
    <cellStyle name="Comma 3 2 3 3 3 2 3 2 2" xfId="50865"/>
    <cellStyle name="Comma 3 2 3 3 3 2 3 3" xfId="19142"/>
    <cellStyle name="Comma 3 2 3 3 3 2 3 4" xfId="40293"/>
    <cellStyle name="Comma 3 2 3 3 3 2 4" xfId="11127"/>
    <cellStyle name="Comma 3 2 3 3 3 2 4 2" xfId="32276"/>
    <cellStyle name="Comma 3 2 3 3 3 2 4 2 2" xfId="53427"/>
    <cellStyle name="Comma 3 2 3 3 3 2 4 3" xfId="21704"/>
    <cellStyle name="Comma 3 2 3 3 3 2 4 4" xfId="42855"/>
    <cellStyle name="Comma 3 2 3 3 3 2 5" xfId="24261"/>
    <cellStyle name="Comma 3 2 3 3 3 2 5 2" xfId="45412"/>
    <cellStyle name="Comma 3 2 3 3 3 2 6" xfId="13689"/>
    <cellStyle name="Comma 3 2 3 3 3 2 7" xfId="34840"/>
    <cellStyle name="Comma 3 2 3 3 3 3" xfId="3409"/>
    <cellStyle name="Comma 3 2 3 3 3 3 2" xfId="25545"/>
    <cellStyle name="Comma 3 2 3 3 3 3 2 2" xfId="46696"/>
    <cellStyle name="Comma 3 2 3 3 3 3 3" xfId="14973"/>
    <cellStyle name="Comma 3 2 3 3 3 3 4" xfId="36124"/>
    <cellStyle name="Comma 3 2 3 3 3 4" xfId="7285"/>
    <cellStyle name="Comma 3 2 3 3 3 4 2" xfId="28434"/>
    <cellStyle name="Comma 3 2 3 3 3 4 2 2" xfId="49585"/>
    <cellStyle name="Comma 3 2 3 3 3 4 3" xfId="17862"/>
    <cellStyle name="Comma 3 2 3 3 3 4 4" xfId="39013"/>
    <cellStyle name="Comma 3 2 3 3 3 5" xfId="9847"/>
    <cellStyle name="Comma 3 2 3 3 3 5 2" xfId="30996"/>
    <cellStyle name="Comma 3 2 3 3 3 5 2 2" xfId="52147"/>
    <cellStyle name="Comma 3 2 3 3 3 5 3" xfId="20424"/>
    <cellStyle name="Comma 3 2 3 3 3 5 4" xfId="41575"/>
    <cellStyle name="Comma 3 2 3 3 3 6" xfId="22981"/>
    <cellStyle name="Comma 3 2 3 3 3 6 2" xfId="44132"/>
    <cellStyle name="Comma 3 2 3 3 3 7" xfId="12409"/>
    <cellStyle name="Comma 3 2 3 3 3 8" xfId="33560"/>
    <cellStyle name="Comma 3 2 3 3 4" xfId="1482"/>
    <cellStyle name="Comma 3 2 3 3 4 2" xfId="4049"/>
    <cellStyle name="Comma 3 2 3 3 4 2 2" xfId="26185"/>
    <cellStyle name="Comma 3 2 3 3 4 2 2 2" xfId="47336"/>
    <cellStyle name="Comma 3 2 3 3 4 2 3" xfId="15613"/>
    <cellStyle name="Comma 3 2 3 3 4 2 4" xfId="36764"/>
    <cellStyle name="Comma 3 2 3 3 4 3" xfId="7925"/>
    <cellStyle name="Comma 3 2 3 3 4 3 2" xfId="29074"/>
    <cellStyle name="Comma 3 2 3 3 4 3 2 2" xfId="50225"/>
    <cellStyle name="Comma 3 2 3 3 4 3 3" xfId="18502"/>
    <cellStyle name="Comma 3 2 3 3 4 3 4" xfId="39653"/>
    <cellStyle name="Comma 3 2 3 3 4 4" xfId="10487"/>
    <cellStyle name="Comma 3 2 3 3 4 4 2" xfId="31636"/>
    <cellStyle name="Comma 3 2 3 3 4 4 2 2" xfId="52787"/>
    <cellStyle name="Comma 3 2 3 3 4 4 3" xfId="21064"/>
    <cellStyle name="Comma 3 2 3 3 4 4 4" xfId="42215"/>
    <cellStyle name="Comma 3 2 3 3 4 5" xfId="23621"/>
    <cellStyle name="Comma 3 2 3 3 4 5 2" xfId="44772"/>
    <cellStyle name="Comma 3 2 3 3 4 6" xfId="13049"/>
    <cellStyle name="Comma 3 2 3 3 4 7" xfId="34200"/>
    <cellStyle name="Comma 3 2 3 3 5" xfId="2768"/>
    <cellStyle name="Comma 3 2 3 3 5 2" xfId="24904"/>
    <cellStyle name="Comma 3 2 3 3 5 2 2" xfId="46055"/>
    <cellStyle name="Comma 3 2 3 3 5 3" xfId="14332"/>
    <cellStyle name="Comma 3 2 3 3 5 4" xfId="35483"/>
    <cellStyle name="Comma 3 2 3 3 6" xfId="6645"/>
    <cellStyle name="Comma 3 2 3 3 6 2" xfId="27794"/>
    <cellStyle name="Comma 3 2 3 3 6 2 2" xfId="48945"/>
    <cellStyle name="Comma 3 2 3 3 6 3" xfId="17222"/>
    <cellStyle name="Comma 3 2 3 3 6 4" xfId="38373"/>
    <cellStyle name="Comma 3 2 3 3 7" xfId="9207"/>
    <cellStyle name="Comma 3 2 3 3 7 2" xfId="30356"/>
    <cellStyle name="Comma 3 2 3 3 7 2 2" xfId="51507"/>
    <cellStyle name="Comma 3 2 3 3 7 3" xfId="19784"/>
    <cellStyle name="Comma 3 2 3 3 7 4" xfId="40935"/>
    <cellStyle name="Comma 3 2 3 3 8" xfId="22341"/>
    <cellStyle name="Comma 3 2 3 3 8 2" xfId="43492"/>
    <cellStyle name="Comma 3 2 3 3 9" xfId="11769"/>
    <cellStyle name="Comma 3 2 3 4" xfId="362"/>
    <cellStyle name="Comma 3 2 3 4 2" xfId="1002"/>
    <cellStyle name="Comma 3 2 3 4 2 2" xfId="2282"/>
    <cellStyle name="Comma 3 2 3 4 2 2 2" xfId="4849"/>
    <cellStyle name="Comma 3 2 3 4 2 2 2 2" xfId="26985"/>
    <cellStyle name="Comma 3 2 3 4 2 2 2 2 2" xfId="48136"/>
    <cellStyle name="Comma 3 2 3 4 2 2 2 3" xfId="16413"/>
    <cellStyle name="Comma 3 2 3 4 2 2 2 4" xfId="37564"/>
    <cellStyle name="Comma 3 2 3 4 2 2 3" xfId="8725"/>
    <cellStyle name="Comma 3 2 3 4 2 2 3 2" xfId="29874"/>
    <cellStyle name="Comma 3 2 3 4 2 2 3 2 2" xfId="51025"/>
    <cellStyle name="Comma 3 2 3 4 2 2 3 3" xfId="19302"/>
    <cellStyle name="Comma 3 2 3 4 2 2 3 4" xfId="40453"/>
    <cellStyle name="Comma 3 2 3 4 2 2 4" xfId="11287"/>
    <cellStyle name="Comma 3 2 3 4 2 2 4 2" xfId="32436"/>
    <cellStyle name="Comma 3 2 3 4 2 2 4 2 2" xfId="53587"/>
    <cellStyle name="Comma 3 2 3 4 2 2 4 3" xfId="21864"/>
    <cellStyle name="Comma 3 2 3 4 2 2 4 4" xfId="43015"/>
    <cellStyle name="Comma 3 2 3 4 2 2 5" xfId="24421"/>
    <cellStyle name="Comma 3 2 3 4 2 2 5 2" xfId="45572"/>
    <cellStyle name="Comma 3 2 3 4 2 2 6" xfId="13849"/>
    <cellStyle name="Comma 3 2 3 4 2 2 7" xfId="35000"/>
    <cellStyle name="Comma 3 2 3 4 2 3" xfId="3569"/>
    <cellStyle name="Comma 3 2 3 4 2 3 2" xfId="25705"/>
    <cellStyle name="Comma 3 2 3 4 2 3 2 2" xfId="46856"/>
    <cellStyle name="Comma 3 2 3 4 2 3 3" xfId="15133"/>
    <cellStyle name="Comma 3 2 3 4 2 3 4" xfId="36284"/>
    <cellStyle name="Comma 3 2 3 4 2 4" xfId="7445"/>
    <cellStyle name="Comma 3 2 3 4 2 4 2" xfId="28594"/>
    <cellStyle name="Comma 3 2 3 4 2 4 2 2" xfId="49745"/>
    <cellStyle name="Comma 3 2 3 4 2 4 3" xfId="18022"/>
    <cellStyle name="Comma 3 2 3 4 2 4 4" xfId="39173"/>
    <cellStyle name="Comma 3 2 3 4 2 5" xfId="10007"/>
    <cellStyle name="Comma 3 2 3 4 2 5 2" xfId="31156"/>
    <cellStyle name="Comma 3 2 3 4 2 5 2 2" xfId="52307"/>
    <cellStyle name="Comma 3 2 3 4 2 5 3" xfId="20584"/>
    <cellStyle name="Comma 3 2 3 4 2 5 4" xfId="41735"/>
    <cellStyle name="Comma 3 2 3 4 2 6" xfId="23141"/>
    <cellStyle name="Comma 3 2 3 4 2 6 2" xfId="44292"/>
    <cellStyle name="Comma 3 2 3 4 2 7" xfId="12569"/>
    <cellStyle name="Comma 3 2 3 4 2 8" xfId="33720"/>
    <cellStyle name="Comma 3 2 3 4 3" xfId="1642"/>
    <cellStyle name="Comma 3 2 3 4 3 2" xfId="4209"/>
    <cellStyle name="Comma 3 2 3 4 3 2 2" xfId="26345"/>
    <cellStyle name="Comma 3 2 3 4 3 2 2 2" xfId="47496"/>
    <cellStyle name="Comma 3 2 3 4 3 2 3" xfId="15773"/>
    <cellStyle name="Comma 3 2 3 4 3 2 4" xfId="36924"/>
    <cellStyle name="Comma 3 2 3 4 3 3" xfId="8085"/>
    <cellStyle name="Comma 3 2 3 4 3 3 2" xfId="29234"/>
    <cellStyle name="Comma 3 2 3 4 3 3 2 2" xfId="50385"/>
    <cellStyle name="Comma 3 2 3 4 3 3 3" xfId="18662"/>
    <cellStyle name="Comma 3 2 3 4 3 3 4" xfId="39813"/>
    <cellStyle name="Comma 3 2 3 4 3 4" xfId="10647"/>
    <cellStyle name="Comma 3 2 3 4 3 4 2" xfId="31796"/>
    <cellStyle name="Comma 3 2 3 4 3 4 2 2" xfId="52947"/>
    <cellStyle name="Comma 3 2 3 4 3 4 3" xfId="21224"/>
    <cellStyle name="Comma 3 2 3 4 3 4 4" xfId="42375"/>
    <cellStyle name="Comma 3 2 3 4 3 5" xfId="23781"/>
    <cellStyle name="Comma 3 2 3 4 3 5 2" xfId="44932"/>
    <cellStyle name="Comma 3 2 3 4 3 6" xfId="13209"/>
    <cellStyle name="Comma 3 2 3 4 3 7" xfId="34360"/>
    <cellStyle name="Comma 3 2 3 4 4" xfId="2929"/>
    <cellStyle name="Comma 3 2 3 4 4 2" xfId="25065"/>
    <cellStyle name="Comma 3 2 3 4 4 2 2" xfId="46216"/>
    <cellStyle name="Comma 3 2 3 4 4 3" xfId="14493"/>
    <cellStyle name="Comma 3 2 3 4 4 4" xfId="35644"/>
    <cellStyle name="Comma 3 2 3 4 5" xfId="6805"/>
    <cellStyle name="Comma 3 2 3 4 5 2" xfId="27954"/>
    <cellStyle name="Comma 3 2 3 4 5 2 2" xfId="49105"/>
    <cellStyle name="Comma 3 2 3 4 5 3" xfId="17382"/>
    <cellStyle name="Comma 3 2 3 4 5 4" xfId="38533"/>
    <cellStyle name="Comma 3 2 3 4 6" xfId="9367"/>
    <cellStyle name="Comma 3 2 3 4 6 2" xfId="30516"/>
    <cellStyle name="Comma 3 2 3 4 6 2 2" xfId="51667"/>
    <cellStyle name="Comma 3 2 3 4 6 3" xfId="19944"/>
    <cellStyle name="Comma 3 2 3 4 6 4" xfId="41095"/>
    <cellStyle name="Comma 3 2 3 4 7" xfId="22501"/>
    <cellStyle name="Comma 3 2 3 4 7 2" xfId="43652"/>
    <cellStyle name="Comma 3 2 3 4 8" xfId="11929"/>
    <cellStyle name="Comma 3 2 3 4 9" xfId="33080"/>
    <cellStyle name="Comma 3 2 3 5" xfId="682"/>
    <cellStyle name="Comma 3 2 3 5 2" xfId="1962"/>
    <cellStyle name="Comma 3 2 3 5 2 2" xfId="4529"/>
    <cellStyle name="Comma 3 2 3 5 2 2 2" xfId="26665"/>
    <cellStyle name="Comma 3 2 3 5 2 2 2 2" xfId="47816"/>
    <cellStyle name="Comma 3 2 3 5 2 2 3" xfId="16093"/>
    <cellStyle name="Comma 3 2 3 5 2 2 4" xfId="37244"/>
    <cellStyle name="Comma 3 2 3 5 2 3" xfId="8405"/>
    <cellStyle name="Comma 3 2 3 5 2 3 2" xfId="29554"/>
    <cellStyle name="Comma 3 2 3 5 2 3 2 2" xfId="50705"/>
    <cellStyle name="Comma 3 2 3 5 2 3 3" xfId="18982"/>
    <cellStyle name="Comma 3 2 3 5 2 3 4" xfId="40133"/>
    <cellStyle name="Comma 3 2 3 5 2 4" xfId="10967"/>
    <cellStyle name="Comma 3 2 3 5 2 4 2" xfId="32116"/>
    <cellStyle name="Comma 3 2 3 5 2 4 2 2" xfId="53267"/>
    <cellStyle name="Comma 3 2 3 5 2 4 3" xfId="21544"/>
    <cellStyle name="Comma 3 2 3 5 2 4 4" xfId="42695"/>
    <cellStyle name="Comma 3 2 3 5 2 5" xfId="24101"/>
    <cellStyle name="Comma 3 2 3 5 2 5 2" xfId="45252"/>
    <cellStyle name="Comma 3 2 3 5 2 6" xfId="13529"/>
    <cellStyle name="Comma 3 2 3 5 2 7" xfId="34680"/>
    <cellStyle name="Comma 3 2 3 5 3" xfId="3249"/>
    <cellStyle name="Comma 3 2 3 5 3 2" xfId="25385"/>
    <cellStyle name="Comma 3 2 3 5 3 2 2" xfId="46536"/>
    <cellStyle name="Comma 3 2 3 5 3 3" xfId="14813"/>
    <cellStyle name="Comma 3 2 3 5 3 4" xfId="35964"/>
    <cellStyle name="Comma 3 2 3 5 4" xfId="7125"/>
    <cellStyle name="Comma 3 2 3 5 4 2" xfId="28274"/>
    <cellStyle name="Comma 3 2 3 5 4 2 2" xfId="49425"/>
    <cellStyle name="Comma 3 2 3 5 4 3" xfId="17702"/>
    <cellStyle name="Comma 3 2 3 5 4 4" xfId="38853"/>
    <cellStyle name="Comma 3 2 3 5 5" xfId="9687"/>
    <cellStyle name="Comma 3 2 3 5 5 2" xfId="30836"/>
    <cellStyle name="Comma 3 2 3 5 5 2 2" xfId="51987"/>
    <cellStyle name="Comma 3 2 3 5 5 3" xfId="20264"/>
    <cellStyle name="Comma 3 2 3 5 5 4" xfId="41415"/>
    <cellStyle name="Comma 3 2 3 5 6" xfId="22821"/>
    <cellStyle name="Comma 3 2 3 5 6 2" xfId="43972"/>
    <cellStyle name="Comma 3 2 3 5 7" xfId="12249"/>
    <cellStyle name="Comma 3 2 3 5 8" xfId="33400"/>
    <cellStyle name="Comma 3 2 3 6" xfId="1322"/>
    <cellStyle name="Comma 3 2 3 6 2" xfId="3889"/>
    <cellStyle name="Comma 3 2 3 6 2 2" xfId="26025"/>
    <cellStyle name="Comma 3 2 3 6 2 2 2" xfId="47176"/>
    <cellStyle name="Comma 3 2 3 6 2 3" xfId="15453"/>
    <cellStyle name="Comma 3 2 3 6 2 4" xfId="36604"/>
    <cellStyle name="Comma 3 2 3 6 3" xfId="7765"/>
    <cellStyle name="Comma 3 2 3 6 3 2" xfId="28914"/>
    <cellStyle name="Comma 3 2 3 6 3 2 2" xfId="50065"/>
    <cellStyle name="Comma 3 2 3 6 3 3" xfId="18342"/>
    <cellStyle name="Comma 3 2 3 6 3 4" xfId="39493"/>
    <cellStyle name="Comma 3 2 3 6 4" xfId="10327"/>
    <cellStyle name="Comma 3 2 3 6 4 2" xfId="31476"/>
    <cellStyle name="Comma 3 2 3 6 4 2 2" xfId="52627"/>
    <cellStyle name="Comma 3 2 3 6 4 3" xfId="20904"/>
    <cellStyle name="Comma 3 2 3 6 4 4" xfId="42055"/>
    <cellStyle name="Comma 3 2 3 6 5" xfId="23461"/>
    <cellStyle name="Comma 3 2 3 6 5 2" xfId="44612"/>
    <cellStyle name="Comma 3 2 3 6 6" xfId="12889"/>
    <cellStyle name="Comma 3 2 3 6 7" xfId="34040"/>
    <cellStyle name="Comma 3 2 3 7" xfId="2607"/>
    <cellStyle name="Comma 3 2 3 7 2" xfId="24743"/>
    <cellStyle name="Comma 3 2 3 7 2 2" xfId="45894"/>
    <cellStyle name="Comma 3 2 3 7 3" xfId="14171"/>
    <cellStyle name="Comma 3 2 3 7 4" xfId="35322"/>
    <cellStyle name="Comma 3 2 3 8" xfId="5255"/>
    <cellStyle name="Comma 3 2 3 9" xfId="6485"/>
    <cellStyle name="Comma 3 2 3 9 2" xfId="27634"/>
    <cellStyle name="Comma 3 2 3 9 2 2" xfId="48785"/>
    <cellStyle name="Comma 3 2 3 9 3" xfId="17062"/>
    <cellStyle name="Comma 3 2 3 9 4" xfId="38213"/>
    <cellStyle name="Comma 3 2 4" xfId="58"/>
    <cellStyle name="Comma 3 2 4 10" xfId="9069"/>
    <cellStyle name="Comma 3 2 4 10 2" xfId="30218"/>
    <cellStyle name="Comma 3 2 4 10 2 2" xfId="51369"/>
    <cellStyle name="Comma 3 2 4 10 3" xfId="19646"/>
    <cellStyle name="Comma 3 2 4 10 4" xfId="40797"/>
    <cellStyle name="Comma 3 2 4 11" xfId="22203"/>
    <cellStyle name="Comma 3 2 4 11 2" xfId="43354"/>
    <cellStyle name="Comma 3 2 4 12" xfId="11631"/>
    <cellStyle name="Comma 3 2 4 13" xfId="32782"/>
    <cellStyle name="Comma 3 2 4 2" xfId="142"/>
    <cellStyle name="Comma 3 2 4 2 10" xfId="11711"/>
    <cellStyle name="Comma 3 2 4 2 11" xfId="32862"/>
    <cellStyle name="Comma 3 2 4 2 2" xfId="303"/>
    <cellStyle name="Comma 3 2 4 2 2 10" xfId="33022"/>
    <cellStyle name="Comma 3 2 4 2 2 2" xfId="624"/>
    <cellStyle name="Comma 3 2 4 2 2 2 2" xfId="1264"/>
    <cellStyle name="Comma 3 2 4 2 2 2 2 2" xfId="2544"/>
    <cellStyle name="Comma 3 2 4 2 2 2 2 2 2" xfId="5111"/>
    <cellStyle name="Comma 3 2 4 2 2 2 2 2 2 2" xfId="27247"/>
    <cellStyle name="Comma 3 2 4 2 2 2 2 2 2 2 2" xfId="48398"/>
    <cellStyle name="Comma 3 2 4 2 2 2 2 2 2 3" xfId="16675"/>
    <cellStyle name="Comma 3 2 4 2 2 2 2 2 2 4" xfId="37826"/>
    <cellStyle name="Comma 3 2 4 2 2 2 2 2 3" xfId="8987"/>
    <cellStyle name="Comma 3 2 4 2 2 2 2 2 3 2" xfId="30136"/>
    <cellStyle name="Comma 3 2 4 2 2 2 2 2 3 2 2" xfId="51287"/>
    <cellStyle name="Comma 3 2 4 2 2 2 2 2 3 3" xfId="19564"/>
    <cellStyle name="Comma 3 2 4 2 2 2 2 2 3 4" xfId="40715"/>
    <cellStyle name="Comma 3 2 4 2 2 2 2 2 4" xfId="11549"/>
    <cellStyle name="Comma 3 2 4 2 2 2 2 2 4 2" xfId="32698"/>
    <cellStyle name="Comma 3 2 4 2 2 2 2 2 4 2 2" xfId="53849"/>
    <cellStyle name="Comma 3 2 4 2 2 2 2 2 4 3" xfId="22126"/>
    <cellStyle name="Comma 3 2 4 2 2 2 2 2 4 4" xfId="43277"/>
    <cellStyle name="Comma 3 2 4 2 2 2 2 2 5" xfId="24683"/>
    <cellStyle name="Comma 3 2 4 2 2 2 2 2 5 2" xfId="45834"/>
    <cellStyle name="Comma 3 2 4 2 2 2 2 2 6" xfId="14111"/>
    <cellStyle name="Comma 3 2 4 2 2 2 2 2 7" xfId="35262"/>
    <cellStyle name="Comma 3 2 4 2 2 2 2 3" xfId="3831"/>
    <cellStyle name="Comma 3 2 4 2 2 2 2 3 2" xfId="25967"/>
    <cellStyle name="Comma 3 2 4 2 2 2 2 3 2 2" xfId="47118"/>
    <cellStyle name="Comma 3 2 4 2 2 2 2 3 3" xfId="15395"/>
    <cellStyle name="Comma 3 2 4 2 2 2 2 3 4" xfId="36546"/>
    <cellStyle name="Comma 3 2 4 2 2 2 2 4" xfId="7707"/>
    <cellStyle name="Comma 3 2 4 2 2 2 2 4 2" xfId="28856"/>
    <cellStyle name="Comma 3 2 4 2 2 2 2 4 2 2" xfId="50007"/>
    <cellStyle name="Comma 3 2 4 2 2 2 2 4 3" xfId="18284"/>
    <cellStyle name="Comma 3 2 4 2 2 2 2 4 4" xfId="39435"/>
    <cellStyle name="Comma 3 2 4 2 2 2 2 5" xfId="10269"/>
    <cellStyle name="Comma 3 2 4 2 2 2 2 5 2" xfId="31418"/>
    <cellStyle name="Comma 3 2 4 2 2 2 2 5 2 2" xfId="52569"/>
    <cellStyle name="Comma 3 2 4 2 2 2 2 5 3" xfId="20846"/>
    <cellStyle name="Comma 3 2 4 2 2 2 2 5 4" xfId="41997"/>
    <cellStyle name="Comma 3 2 4 2 2 2 2 6" xfId="23403"/>
    <cellStyle name="Comma 3 2 4 2 2 2 2 6 2" xfId="44554"/>
    <cellStyle name="Comma 3 2 4 2 2 2 2 7" xfId="12831"/>
    <cellStyle name="Comma 3 2 4 2 2 2 2 8" xfId="33982"/>
    <cellStyle name="Comma 3 2 4 2 2 2 3" xfId="1904"/>
    <cellStyle name="Comma 3 2 4 2 2 2 3 2" xfId="4471"/>
    <cellStyle name="Comma 3 2 4 2 2 2 3 2 2" xfId="26607"/>
    <cellStyle name="Comma 3 2 4 2 2 2 3 2 2 2" xfId="47758"/>
    <cellStyle name="Comma 3 2 4 2 2 2 3 2 3" xfId="16035"/>
    <cellStyle name="Comma 3 2 4 2 2 2 3 2 4" xfId="37186"/>
    <cellStyle name="Comma 3 2 4 2 2 2 3 3" xfId="8347"/>
    <cellStyle name="Comma 3 2 4 2 2 2 3 3 2" xfId="29496"/>
    <cellStyle name="Comma 3 2 4 2 2 2 3 3 2 2" xfId="50647"/>
    <cellStyle name="Comma 3 2 4 2 2 2 3 3 3" xfId="18924"/>
    <cellStyle name="Comma 3 2 4 2 2 2 3 3 4" xfId="40075"/>
    <cellStyle name="Comma 3 2 4 2 2 2 3 4" xfId="10909"/>
    <cellStyle name="Comma 3 2 4 2 2 2 3 4 2" xfId="32058"/>
    <cellStyle name="Comma 3 2 4 2 2 2 3 4 2 2" xfId="53209"/>
    <cellStyle name="Comma 3 2 4 2 2 2 3 4 3" xfId="21486"/>
    <cellStyle name="Comma 3 2 4 2 2 2 3 4 4" xfId="42637"/>
    <cellStyle name="Comma 3 2 4 2 2 2 3 5" xfId="24043"/>
    <cellStyle name="Comma 3 2 4 2 2 2 3 5 2" xfId="45194"/>
    <cellStyle name="Comma 3 2 4 2 2 2 3 6" xfId="13471"/>
    <cellStyle name="Comma 3 2 4 2 2 2 3 7" xfId="34622"/>
    <cellStyle name="Comma 3 2 4 2 2 2 4" xfId="3191"/>
    <cellStyle name="Comma 3 2 4 2 2 2 4 2" xfId="25327"/>
    <cellStyle name="Comma 3 2 4 2 2 2 4 2 2" xfId="46478"/>
    <cellStyle name="Comma 3 2 4 2 2 2 4 3" xfId="14755"/>
    <cellStyle name="Comma 3 2 4 2 2 2 4 4" xfId="35906"/>
    <cellStyle name="Comma 3 2 4 2 2 2 5" xfId="7067"/>
    <cellStyle name="Comma 3 2 4 2 2 2 5 2" xfId="28216"/>
    <cellStyle name="Comma 3 2 4 2 2 2 5 2 2" xfId="49367"/>
    <cellStyle name="Comma 3 2 4 2 2 2 5 3" xfId="17644"/>
    <cellStyle name="Comma 3 2 4 2 2 2 5 4" xfId="38795"/>
    <cellStyle name="Comma 3 2 4 2 2 2 6" xfId="9629"/>
    <cellStyle name="Comma 3 2 4 2 2 2 6 2" xfId="30778"/>
    <cellStyle name="Comma 3 2 4 2 2 2 6 2 2" xfId="51929"/>
    <cellStyle name="Comma 3 2 4 2 2 2 6 3" xfId="20206"/>
    <cellStyle name="Comma 3 2 4 2 2 2 6 4" xfId="41357"/>
    <cellStyle name="Comma 3 2 4 2 2 2 7" xfId="22763"/>
    <cellStyle name="Comma 3 2 4 2 2 2 7 2" xfId="43914"/>
    <cellStyle name="Comma 3 2 4 2 2 2 8" xfId="12191"/>
    <cellStyle name="Comma 3 2 4 2 2 2 9" xfId="33342"/>
    <cellStyle name="Comma 3 2 4 2 2 3" xfId="944"/>
    <cellStyle name="Comma 3 2 4 2 2 3 2" xfId="2224"/>
    <cellStyle name="Comma 3 2 4 2 2 3 2 2" xfId="4791"/>
    <cellStyle name="Comma 3 2 4 2 2 3 2 2 2" xfId="26927"/>
    <cellStyle name="Comma 3 2 4 2 2 3 2 2 2 2" xfId="48078"/>
    <cellStyle name="Comma 3 2 4 2 2 3 2 2 3" xfId="16355"/>
    <cellStyle name="Comma 3 2 4 2 2 3 2 2 4" xfId="37506"/>
    <cellStyle name="Comma 3 2 4 2 2 3 2 3" xfId="8667"/>
    <cellStyle name="Comma 3 2 4 2 2 3 2 3 2" xfId="29816"/>
    <cellStyle name="Comma 3 2 4 2 2 3 2 3 2 2" xfId="50967"/>
    <cellStyle name="Comma 3 2 4 2 2 3 2 3 3" xfId="19244"/>
    <cellStyle name="Comma 3 2 4 2 2 3 2 3 4" xfId="40395"/>
    <cellStyle name="Comma 3 2 4 2 2 3 2 4" xfId="11229"/>
    <cellStyle name="Comma 3 2 4 2 2 3 2 4 2" xfId="32378"/>
    <cellStyle name="Comma 3 2 4 2 2 3 2 4 2 2" xfId="53529"/>
    <cellStyle name="Comma 3 2 4 2 2 3 2 4 3" xfId="21806"/>
    <cellStyle name="Comma 3 2 4 2 2 3 2 4 4" xfId="42957"/>
    <cellStyle name="Comma 3 2 4 2 2 3 2 5" xfId="24363"/>
    <cellStyle name="Comma 3 2 4 2 2 3 2 5 2" xfId="45514"/>
    <cellStyle name="Comma 3 2 4 2 2 3 2 6" xfId="13791"/>
    <cellStyle name="Comma 3 2 4 2 2 3 2 7" xfId="34942"/>
    <cellStyle name="Comma 3 2 4 2 2 3 3" xfId="3511"/>
    <cellStyle name="Comma 3 2 4 2 2 3 3 2" xfId="25647"/>
    <cellStyle name="Comma 3 2 4 2 2 3 3 2 2" xfId="46798"/>
    <cellStyle name="Comma 3 2 4 2 2 3 3 3" xfId="15075"/>
    <cellStyle name="Comma 3 2 4 2 2 3 3 4" xfId="36226"/>
    <cellStyle name="Comma 3 2 4 2 2 3 4" xfId="7387"/>
    <cellStyle name="Comma 3 2 4 2 2 3 4 2" xfId="28536"/>
    <cellStyle name="Comma 3 2 4 2 2 3 4 2 2" xfId="49687"/>
    <cellStyle name="Comma 3 2 4 2 2 3 4 3" xfId="17964"/>
    <cellStyle name="Comma 3 2 4 2 2 3 4 4" xfId="39115"/>
    <cellStyle name="Comma 3 2 4 2 2 3 5" xfId="9949"/>
    <cellStyle name="Comma 3 2 4 2 2 3 5 2" xfId="31098"/>
    <cellStyle name="Comma 3 2 4 2 2 3 5 2 2" xfId="52249"/>
    <cellStyle name="Comma 3 2 4 2 2 3 5 3" xfId="20526"/>
    <cellStyle name="Comma 3 2 4 2 2 3 5 4" xfId="41677"/>
    <cellStyle name="Comma 3 2 4 2 2 3 6" xfId="23083"/>
    <cellStyle name="Comma 3 2 4 2 2 3 6 2" xfId="44234"/>
    <cellStyle name="Comma 3 2 4 2 2 3 7" xfId="12511"/>
    <cellStyle name="Comma 3 2 4 2 2 3 8" xfId="33662"/>
    <cellStyle name="Comma 3 2 4 2 2 4" xfId="1584"/>
    <cellStyle name="Comma 3 2 4 2 2 4 2" xfId="4151"/>
    <cellStyle name="Comma 3 2 4 2 2 4 2 2" xfId="26287"/>
    <cellStyle name="Comma 3 2 4 2 2 4 2 2 2" xfId="47438"/>
    <cellStyle name="Comma 3 2 4 2 2 4 2 3" xfId="15715"/>
    <cellStyle name="Comma 3 2 4 2 2 4 2 4" xfId="36866"/>
    <cellStyle name="Comma 3 2 4 2 2 4 3" xfId="8027"/>
    <cellStyle name="Comma 3 2 4 2 2 4 3 2" xfId="29176"/>
    <cellStyle name="Comma 3 2 4 2 2 4 3 2 2" xfId="50327"/>
    <cellStyle name="Comma 3 2 4 2 2 4 3 3" xfId="18604"/>
    <cellStyle name="Comma 3 2 4 2 2 4 3 4" xfId="39755"/>
    <cellStyle name="Comma 3 2 4 2 2 4 4" xfId="10589"/>
    <cellStyle name="Comma 3 2 4 2 2 4 4 2" xfId="31738"/>
    <cellStyle name="Comma 3 2 4 2 2 4 4 2 2" xfId="52889"/>
    <cellStyle name="Comma 3 2 4 2 2 4 4 3" xfId="21166"/>
    <cellStyle name="Comma 3 2 4 2 2 4 4 4" xfId="42317"/>
    <cellStyle name="Comma 3 2 4 2 2 4 5" xfId="23723"/>
    <cellStyle name="Comma 3 2 4 2 2 4 5 2" xfId="44874"/>
    <cellStyle name="Comma 3 2 4 2 2 4 6" xfId="13151"/>
    <cellStyle name="Comma 3 2 4 2 2 4 7" xfId="34302"/>
    <cellStyle name="Comma 3 2 4 2 2 5" xfId="2871"/>
    <cellStyle name="Comma 3 2 4 2 2 5 2" xfId="25007"/>
    <cellStyle name="Comma 3 2 4 2 2 5 2 2" xfId="46158"/>
    <cellStyle name="Comma 3 2 4 2 2 5 3" xfId="14435"/>
    <cellStyle name="Comma 3 2 4 2 2 5 4" xfId="35586"/>
    <cellStyle name="Comma 3 2 4 2 2 6" xfId="6747"/>
    <cellStyle name="Comma 3 2 4 2 2 6 2" xfId="27896"/>
    <cellStyle name="Comma 3 2 4 2 2 6 2 2" xfId="49047"/>
    <cellStyle name="Comma 3 2 4 2 2 6 3" xfId="17324"/>
    <cellStyle name="Comma 3 2 4 2 2 6 4" xfId="38475"/>
    <cellStyle name="Comma 3 2 4 2 2 7" xfId="9309"/>
    <cellStyle name="Comma 3 2 4 2 2 7 2" xfId="30458"/>
    <cellStyle name="Comma 3 2 4 2 2 7 2 2" xfId="51609"/>
    <cellStyle name="Comma 3 2 4 2 2 7 3" xfId="19886"/>
    <cellStyle name="Comma 3 2 4 2 2 7 4" xfId="41037"/>
    <cellStyle name="Comma 3 2 4 2 2 8" xfId="22443"/>
    <cellStyle name="Comma 3 2 4 2 2 8 2" xfId="43594"/>
    <cellStyle name="Comma 3 2 4 2 2 9" xfId="11871"/>
    <cellStyle name="Comma 3 2 4 2 3" xfId="464"/>
    <cellStyle name="Comma 3 2 4 2 3 2" xfId="1104"/>
    <cellStyle name="Comma 3 2 4 2 3 2 2" xfId="2384"/>
    <cellStyle name="Comma 3 2 4 2 3 2 2 2" xfId="4951"/>
    <cellStyle name="Comma 3 2 4 2 3 2 2 2 2" xfId="27087"/>
    <cellStyle name="Comma 3 2 4 2 3 2 2 2 2 2" xfId="48238"/>
    <cellStyle name="Comma 3 2 4 2 3 2 2 2 3" xfId="16515"/>
    <cellStyle name="Comma 3 2 4 2 3 2 2 2 4" xfId="37666"/>
    <cellStyle name="Comma 3 2 4 2 3 2 2 3" xfId="8827"/>
    <cellStyle name="Comma 3 2 4 2 3 2 2 3 2" xfId="29976"/>
    <cellStyle name="Comma 3 2 4 2 3 2 2 3 2 2" xfId="51127"/>
    <cellStyle name="Comma 3 2 4 2 3 2 2 3 3" xfId="19404"/>
    <cellStyle name="Comma 3 2 4 2 3 2 2 3 4" xfId="40555"/>
    <cellStyle name="Comma 3 2 4 2 3 2 2 4" xfId="11389"/>
    <cellStyle name="Comma 3 2 4 2 3 2 2 4 2" xfId="32538"/>
    <cellStyle name="Comma 3 2 4 2 3 2 2 4 2 2" xfId="53689"/>
    <cellStyle name="Comma 3 2 4 2 3 2 2 4 3" xfId="21966"/>
    <cellStyle name="Comma 3 2 4 2 3 2 2 4 4" xfId="43117"/>
    <cellStyle name="Comma 3 2 4 2 3 2 2 5" xfId="24523"/>
    <cellStyle name="Comma 3 2 4 2 3 2 2 5 2" xfId="45674"/>
    <cellStyle name="Comma 3 2 4 2 3 2 2 6" xfId="13951"/>
    <cellStyle name="Comma 3 2 4 2 3 2 2 7" xfId="35102"/>
    <cellStyle name="Comma 3 2 4 2 3 2 3" xfId="3671"/>
    <cellStyle name="Comma 3 2 4 2 3 2 3 2" xfId="25807"/>
    <cellStyle name="Comma 3 2 4 2 3 2 3 2 2" xfId="46958"/>
    <cellStyle name="Comma 3 2 4 2 3 2 3 3" xfId="15235"/>
    <cellStyle name="Comma 3 2 4 2 3 2 3 4" xfId="36386"/>
    <cellStyle name="Comma 3 2 4 2 3 2 4" xfId="7547"/>
    <cellStyle name="Comma 3 2 4 2 3 2 4 2" xfId="28696"/>
    <cellStyle name="Comma 3 2 4 2 3 2 4 2 2" xfId="49847"/>
    <cellStyle name="Comma 3 2 4 2 3 2 4 3" xfId="18124"/>
    <cellStyle name="Comma 3 2 4 2 3 2 4 4" xfId="39275"/>
    <cellStyle name="Comma 3 2 4 2 3 2 5" xfId="10109"/>
    <cellStyle name="Comma 3 2 4 2 3 2 5 2" xfId="31258"/>
    <cellStyle name="Comma 3 2 4 2 3 2 5 2 2" xfId="52409"/>
    <cellStyle name="Comma 3 2 4 2 3 2 5 3" xfId="20686"/>
    <cellStyle name="Comma 3 2 4 2 3 2 5 4" xfId="41837"/>
    <cellStyle name="Comma 3 2 4 2 3 2 6" xfId="23243"/>
    <cellStyle name="Comma 3 2 4 2 3 2 6 2" xfId="44394"/>
    <cellStyle name="Comma 3 2 4 2 3 2 7" xfId="12671"/>
    <cellStyle name="Comma 3 2 4 2 3 2 8" xfId="33822"/>
    <cellStyle name="Comma 3 2 4 2 3 3" xfId="1744"/>
    <cellStyle name="Comma 3 2 4 2 3 3 2" xfId="4311"/>
    <cellStyle name="Comma 3 2 4 2 3 3 2 2" xfId="26447"/>
    <cellStyle name="Comma 3 2 4 2 3 3 2 2 2" xfId="47598"/>
    <cellStyle name="Comma 3 2 4 2 3 3 2 3" xfId="15875"/>
    <cellStyle name="Comma 3 2 4 2 3 3 2 4" xfId="37026"/>
    <cellStyle name="Comma 3 2 4 2 3 3 3" xfId="8187"/>
    <cellStyle name="Comma 3 2 4 2 3 3 3 2" xfId="29336"/>
    <cellStyle name="Comma 3 2 4 2 3 3 3 2 2" xfId="50487"/>
    <cellStyle name="Comma 3 2 4 2 3 3 3 3" xfId="18764"/>
    <cellStyle name="Comma 3 2 4 2 3 3 3 4" xfId="39915"/>
    <cellStyle name="Comma 3 2 4 2 3 3 4" xfId="10749"/>
    <cellStyle name="Comma 3 2 4 2 3 3 4 2" xfId="31898"/>
    <cellStyle name="Comma 3 2 4 2 3 3 4 2 2" xfId="53049"/>
    <cellStyle name="Comma 3 2 4 2 3 3 4 3" xfId="21326"/>
    <cellStyle name="Comma 3 2 4 2 3 3 4 4" xfId="42477"/>
    <cellStyle name="Comma 3 2 4 2 3 3 5" xfId="23883"/>
    <cellStyle name="Comma 3 2 4 2 3 3 5 2" xfId="45034"/>
    <cellStyle name="Comma 3 2 4 2 3 3 6" xfId="13311"/>
    <cellStyle name="Comma 3 2 4 2 3 3 7" xfId="34462"/>
    <cellStyle name="Comma 3 2 4 2 3 4" xfId="3031"/>
    <cellStyle name="Comma 3 2 4 2 3 4 2" xfId="25167"/>
    <cellStyle name="Comma 3 2 4 2 3 4 2 2" xfId="46318"/>
    <cellStyle name="Comma 3 2 4 2 3 4 3" xfId="14595"/>
    <cellStyle name="Comma 3 2 4 2 3 4 4" xfId="35746"/>
    <cellStyle name="Comma 3 2 4 2 3 5" xfId="6907"/>
    <cellStyle name="Comma 3 2 4 2 3 5 2" xfId="28056"/>
    <cellStyle name="Comma 3 2 4 2 3 5 2 2" xfId="49207"/>
    <cellStyle name="Comma 3 2 4 2 3 5 3" xfId="17484"/>
    <cellStyle name="Comma 3 2 4 2 3 5 4" xfId="38635"/>
    <cellStyle name="Comma 3 2 4 2 3 6" xfId="9469"/>
    <cellStyle name="Comma 3 2 4 2 3 6 2" xfId="30618"/>
    <cellStyle name="Comma 3 2 4 2 3 6 2 2" xfId="51769"/>
    <cellStyle name="Comma 3 2 4 2 3 6 3" xfId="20046"/>
    <cellStyle name="Comma 3 2 4 2 3 6 4" xfId="41197"/>
    <cellStyle name="Comma 3 2 4 2 3 7" xfId="22603"/>
    <cellStyle name="Comma 3 2 4 2 3 7 2" xfId="43754"/>
    <cellStyle name="Comma 3 2 4 2 3 8" xfId="12031"/>
    <cellStyle name="Comma 3 2 4 2 3 9" xfId="33182"/>
    <cellStyle name="Comma 3 2 4 2 4" xfId="784"/>
    <cellStyle name="Comma 3 2 4 2 4 2" xfId="2064"/>
    <cellStyle name="Comma 3 2 4 2 4 2 2" xfId="4631"/>
    <cellStyle name="Comma 3 2 4 2 4 2 2 2" xfId="26767"/>
    <cellStyle name="Comma 3 2 4 2 4 2 2 2 2" xfId="47918"/>
    <cellStyle name="Comma 3 2 4 2 4 2 2 3" xfId="16195"/>
    <cellStyle name="Comma 3 2 4 2 4 2 2 4" xfId="37346"/>
    <cellStyle name="Comma 3 2 4 2 4 2 3" xfId="8507"/>
    <cellStyle name="Comma 3 2 4 2 4 2 3 2" xfId="29656"/>
    <cellStyle name="Comma 3 2 4 2 4 2 3 2 2" xfId="50807"/>
    <cellStyle name="Comma 3 2 4 2 4 2 3 3" xfId="19084"/>
    <cellStyle name="Comma 3 2 4 2 4 2 3 4" xfId="40235"/>
    <cellStyle name="Comma 3 2 4 2 4 2 4" xfId="11069"/>
    <cellStyle name="Comma 3 2 4 2 4 2 4 2" xfId="32218"/>
    <cellStyle name="Comma 3 2 4 2 4 2 4 2 2" xfId="53369"/>
    <cellStyle name="Comma 3 2 4 2 4 2 4 3" xfId="21646"/>
    <cellStyle name="Comma 3 2 4 2 4 2 4 4" xfId="42797"/>
    <cellStyle name="Comma 3 2 4 2 4 2 5" xfId="24203"/>
    <cellStyle name="Comma 3 2 4 2 4 2 5 2" xfId="45354"/>
    <cellStyle name="Comma 3 2 4 2 4 2 6" xfId="13631"/>
    <cellStyle name="Comma 3 2 4 2 4 2 7" xfId="34782"/>
    <cellStyle name="Comma 3 2 4 2 4 3" xfId="3351"/>
    <cellStyle name="Comma 3 2 4 2 4 3 2" xfId="25487"/>
    <cellStyle name="Comma 3 2 4 2 4 3 2 2" xfId="46638"/>
    <cellStyle name="Comma 3 2 4 2 4 3 3" xfId="14915"/>
    <cellStyle name="Comma 3 2 4 2 4 3 4" xfId="36066"/>
    <cellStyle name="Comma 3 2 4 2 4 4" xfId="7227"/>
    <cellStyle name="Comma 3 2 4 2 4 4 2" xfId="28376"/>
    <cellStyle name="Comma 3 2 4 2 4 4 2 2" xfId="49527"/>
    <cellStyle name="Comma 3 2 4 2 4 4 3" xfId="17804"/>
    <cellStyle name="Comma 3 2 4 2 4 4 4" xfId="38955"/>
    <cellStyle name="Comma 3 2 4 2 4 5" xfId="9789"/>
    <cellStyle name="Comma 3 2 4 2 4 5 2" xfId="30938"/>
    <cellStyle name="Comma 3 2 4 2 4 5 2 2" xfId="52089"/>
    <cellStyle name="Comma 3 2 4 2 4 5 3" xfId="20366"/>
    <cellStyle name="Comma 3 2 4 2 4 5 4" xfId="41517"/>
    <cellStyle name="Comma 3 2 4 2 4 6" xfId="22923"/>
    <cellStyle name="Comma 3 2 4 2 4 6 2" xfId="44074"/>
    <cellStyle name="Comma 3 2 4 2 4 7" xfId="12351"/>
    <cellStyle name="Comma 3 2 4 2 4 8" xfId="33502"/>
    <cellStyle name="Comma 3 2 4 2 5" xfId="1424"/>
    <cellStyle name="Comma 3 2 4 2 5 2" xfId="3991"/>
    <cellStyle name="Comma 3 2 4 2 5 2 2" xfId="26127"/>
    <cellStyle name="Comma 3 2 4 2 5 2 2 2" xfId="47278"/>
    <cellStyle name="Comma 3 2 4 2 5 2 3" xfId="15555"/>
    <cellStyle name="Comma 3 2 4 2 5 2 4" xfId="36706"/>
    <cellStyle name="Comma 3 2 4 2 5 3" xfId="7867"/>
    <cellStyle name="Comma 3 2 4 2 5 3 2" xfId="29016"/>
    <cellStyle name="Comma 3 2 4 2 5 3 2 2" xfId="50167"/>
    <cellStyle name="Comma 3 2 4 2 5 3 3" xfId="18444"/>
    <cellStyle name="Comma 3 2 4 2 5 3 4" xfId="39595"/>
    <cellStyle name="Comma 3 2 4 2 5 4" xfId="10429"/>
    <cellStyle name="Comma 3 2 4 2 5 4 2" xfId="31578"/>
    <cellStyle name="Comma 3 2 4 2 5 4 2 2" xfId="52729"/>
    <cellStyle name="Comma 3 2 4 2 5 4 3" xfId="21006"/>
    <cellStyle name="Comma 3 2 4 2 5 4 4" xfId="42157"/>
    <cellStyle name="Comma 3 2 4 2 5 5" xfId="23563"/>
    <cellStyle name="Comma 3 2 4 2 5 5 2" xfId="44714"/>
    <cellStyle name="Comma 3 2 4 2 5 6" xfId="12991"/>
    <cellStyle name="Comma 3 2 4 2 5 7" xfId="34142"/>
    <cellStyle name="Comma 3 2 4 2 6" xfId="2710"/>
    <cellStyle name="Comma 3 2 4 2 6 2" xfId="24846"/>
    <cellStyle name="Comma 3 2 4 2 6 2 2" xfId="45997"/>
    <cellStyle name="Comma 3 2 4 2 6 3" xfId="14274"/>
    <cellStyle name="Comma 3 2 4 2 6 4" xfId="35425"/>
    <cellStyle name="Comma 3 2 4 2 7" xfId="6587"/>
    <cellStyle name="Comma 3 2 4 2 7 2" xfId="27736"/>
    <cellStyle name="Comma 3 2 4 2 7 2 2" xfId="48887"/>
    <cellStyle name="Comma 3 2 4 2 7 3" xfId="17164"/>
    <cellStyle name="Comma 3 2 4 2 7 4" xfId="38315"/>
    <cellStyle name="Comma 3 2 4 2 8" xfId="9149"/>
    <cellStyle name="Comma 3 2 4 2 8 2" xfId="30298"/>
    <cellStyle name="Comma 3 2 4 2 8 2 2" xfId="51449"/>
    <cellStyle name="Comma 3 2 4 2 8 3" xfId="19726"/>
    <cellStyle name="Comma 3 2 4 2 8 4" xfId="40877"/>
    <cellStyle name="Comma 3 2 4 2 9" xfId="22283"/>
    <cellStyle name="Comma 3 2 4 2 9 2" xfId="43434"/>
    <cellStyle name="Comma 3 2 4 3" xfId="222"/>
    <cellStyle name="Comma 3 2 4 3 10" xfId="32942"/>
    <cellStyle name="Comma 3 2 4 3 2" xfId="544"/>
    <cellStyle name="Comma 3 2 4 3 2 2" xfId="1184"/>
    <cellStyle name="Comma 3 2 4 3 2 2 2" xfId="2464"/>
    <cellStyle name="Comma 3 2 4 3 2 2 2 2" xfId="5031"/>
    <cellStyle name="Comma 3 2 4 3 2 2 2 2 2" xfId="27167"/>
    <cellStyle name="Comma 3 2 4 3 2 2 2 2 2 2" xfId="48318"/>
    <cellStyle name="Comma 3 2 4 3 2 2 2 2 3" xfId="16595"/>
    <cellStyle name="Comma 3 2 4 3 2 2 2 2 4" xfId="37746"/>
    <cellStyle name="Comma 3 2 4 3 2 2 2 3" xfId="8907"/>
    <cellStyle name="Comma 3 2 4 3 2 2 2 3 2" xfId="30056"/>
    <cellStyle name="Comma 3 2 4 3 2 2 2 3 2 2" xfId="51207"/>
    <cellStyle name="Comma 3 2 4 3 2 2 2 3 3" xfId="19484"/>
    <cellStyle name="Comma 3 2 4 3 2 2 2 3 4" xfId="40635"/>
    <cellStyle name="Comma 3 2 4 3 2 2 2 4" xfId="11469"/>
    <cellStyle name="Comma 3 2 4 3 2 2 2 4 2" xfId="32618"/>
    <cellStyle name="Comma 3 2 4 3 2 2 2 4 2 2" xfId="53769"/>
    <cellStyle name="Comma 3 2 4 3 2 2 2 4 3" xfId="22046"/>
    <cellStyle name="Comma 3 2 4 3 2 2 2 4 4" xfId="43197"/>
    <cellStyle name="Comma 3 2 4 3 2 2 2 5" xfId="24603"/>
    <cellStyle name="Comma 3 2 4 3 2 2 2 5 2" xfId="45754"/>
    <cellStyle name="Comma 3 2 4 3 2 2 2 6" xfId="14031"/>
    <cellStyle name="Comma 3 2 4 3 2 2 2 7" xfId="35182"/>
    <cellStyle name="Comma 3 2 4 3 2 2 3" xfId="3751"/>
    <cellStyle name="Comma 3 2 4 3 2 2 3 2" xfId="25887"/>
    <cellStyle name="Comma 3 2 4 3 2 2 3 2 2" xfId="47038"/>
    <cellStyle name="Comma 3 2 4 3 2 2 3 3" xfId="15315"/>
    <cellStyle name="Comma 3 2 4 3 2 2 3 4" xfId="36466"/>
    <cellStyle name="Comma 3 2 4 3 2 2 4" xfId="7627"/>
    <cellStyle name="Comma 3 2 4 3 2 2 4 2" xfId="28776"/>
    <cellStyle name="Comma 3 2 4 3 2 2 4 2 2" xfId="49927"/>
    <cellStyle name="Comma 3 2 4 3 2 2 4 3" xfId="18204"/>
    <cellStyle name="Comma 3 2 4 3 2 2 4 4" xfId="39355"/>
    <cellStyle name="Comma 3 2 4 3 2 2 5" xfId="10189"/>
    <cellStyle name="Comma 3 2 4 3 2 2 5 2" xfId="31338"/>
    <cellStyle name="Comma 3 2 4 3 2 2 5 2 2" xfId="52489"/>
    <cellStyle name="Comma 3 2 4 3 2 2 5 3" xfId="20766"/>
    <cellStyle name="Comma 3 2 4 3 2 2 5 4" xfId="41917"/>
    <cellStyle name="Comma 3 2 4 3 2 2 6" xfId="23323"/>
    <cellStyle name="Comma 3 2 4 3 2 2 6 2" xfId="44474"/>
    <cellStyle name="Comma 3 2 4 3 2 2 7" xfId="12751"/>
    <cellStyle name="Comma 3 2 4 3 2 2 8" xfId="33902"/>
    <cellStyle name="Comma 3 2 4 3 2 3" xfId="1824"/>
    <cellStyle name="Comma 3 2 4 3 2 3 2" xfId="4391"/>
    <cellStyle name="Comma 3 2 4 3 2 3 2 2" xfId="26527"/>
    <cellStyle name="Comma 3 2 4 3 2 3 2 2 2" xfId="47678"/>
    <cellStyle name="Comma 3 2 4 3 2 3 2 3" xfId="15955"/>
    <cellStyle name="Comma 3 2 4 3 2 3 2 4" xfId="37106"/>
    <cellStyle name="Comma 3 2 4 3 2 3 3" xfId="8267"/>
    <cellStyle name="Comma 3 2 4 3 2 3 3 2" xfId="29416"/>
    <cellStyle name="Comma 3 2 4 3 2 3 3 2 2" xfId="50567"/>
    <cellStyle name="Comma 3 2 4 3 2 3 3 3" xfId="18844"/>
    <cellStyle name="Comma 3 2 4 3 2 3 3 4" xfId="39995"/>
    <cellStyle name="Comma 3 2 4 3 2 3 4" xfId="10829"/>
    <cellStyle name="Comma 3 2 4 3 2 3 4 2" xfId="31978"/>
    <cellStyle name="Comma 3 2 4 3 2 3 4 2 2" xfId="53129"/>
    <cellStyle name="Comma 3 2 4 3 2 3 4 3" xfId="21406"/>
    <cellStyle name="Comma 3 2 4 3 2 3 4 4" xfId="42557"/>
    <cellStyle name="Comma 3 2 4 3 2 3 5" xfId="23963"/>
    <cellStyle name="Comma 3 2 4 3 2 3 5 2" xfId="45114"/>
    <cellStyle name="Comma 3 2 4 3 2 3 6" xfId="13391"/>
    <cellStyle name="Comma 3 2 4 3 2 3 7" xfId="34542"/>
    <cellStyle name="Comma 3 2 4 3 2 4" xfId="3111"/>
    <cellStyle name="Comma 3 2 4 3 2 4 2" xfId="25247"/>
    <cellStyle name="Comma 3 2 4 3 2 4 2 2" xfId="46398"/>
    <cellStyle name="Comma 3 2 4 3 2 4 3" xfId="14675"/>
    <cellStyle name="Comma 3 2 4 3 2 4 4" xfId="35826"/>
    <cellStyle name="Comma 3 2 4 3 2 5" xfId="6987"/>
    <cellStyle name="Comma 3 2 4 3 2 5 2" xfId="28136"/>
    <cellStyle name="Comma 3 2 4 3 2 5 2 2" xfId="49287"/>
    <cellStyle name="Comma 3 2 4 3 2 5 3" xfId="17564"/>
    <cellStyle name="Comma 3 2 4 3 2 5 4" xfId="38715"/>
    <cellStyle name="Comma 3 2 4 3 2 6" xfId="9549"/>
    <cellStyle name="Comma 3 2 4 3 2 6 2" xfId="30698"/>
    <cellStyle name="Comma 3 2 4 3 2 6 2 2" xfId="51849"/>
    <cellStyle name="Comma 3 2 4 3 2 6 3" xfId="20126"/>
    <cellStyle name="Comma 3 2 4 3 2 6 4" xfId="41277"/>
    <cellStyle name="Comma 3 2 4 3 2 7" xfId="22683"/>
    <cellStyle name="Comma 3 2 4 3 2 7 2" xfId="43834"/>
    <cellStyle name="Comma 3 2 4 3 2 8" xfId="12111"/>
    <cellStyle name="Comma 3 2 4 3 2 9" xfId="33262"/>
    <cellStyle name="Comma 3 2 4 3 3" xfId="864"/>
    <cellStyle name="Comma 3 2 4 3 3 2" xfId="2144"/>
    <cellStyle name="Comma 3 2 4 3 3 2 2" xfId="4711"/>
    <cellStyle name="Comma 3 2 4 3 3 2 2 2" xfId="26847"/>
    <cellStyle name="Comma 3 2 4 3 3 2 2 2 2" xfId="47998"/>
    <cellStyle name="Comma 3 2 4 3 3 2 2 3" xfId="16275"/>
    <cellStyle name="Comma 3 2 4 3 3 2 2 4" xfId="37426"/>
    <cellStyle name="Comma 3 2 4 3 3 2 3" xfId="8587"/>
    <cellStyle name="Comma 3 2 4 3 3 2 3 2" xfId="29736"/>
    <cellStyle name="Comma 3 2 4 3 3 2 3 2 2" xfId="50887"/>
    <cellStyle name="Comma 3 2 4 3 3 2 3 3" xfId="19164"/>
    <cellStyle name="Comma 3 2 4 3 3 2 3 4" xfId="40315"/>
    <cellStyle name="Comma 3 2 4 3 3 2 4" xfId="11149"/>
    <cellStyle name="Comma 3 2 4 3 3 2 4 2" xfId="32298"/>
    <cellStyle name="Comma 3 2 4 3 3 2 4 2 2" xfId="53449"/>
    <cellStyle name="Comma 3 2 4 3 3 2 4 3" xfId="21726"/>
    <cellStyle name="Comma 3 2 4 3 3 2 4 4" xfId="42877"/>
    <cellStyle name="Comma 3 2 4 3 3 2 5" xfId="24283"/>
    <cellStyle name="Comma 3 2 4 3 3 2 5 2" xfId="45434"/>
    <cellStyle name="Comma 3 2 4 3 3 2 6" xfId="13711"/>
    <cellStyle name="Comma 3 2 4 3 3 2 7" xfId="34862"/>
    <cellStyle name="Comma 3 2 4 3 3 3" xfId="3431"/>
    <cellStyle name="Comma 3 2 4 3 3 3 2" xfId="25567"/>
    <cellStyle name="Comma 3 2 4 3 3 3 2 2" xfId="46718"/>
    <cellStyle name="Comma 3 2 4 3 3 3 3" xfId="14995"/>
    <cellStyle name="Comma 3 2 4 3 3 3 4" xfId="36146"/>
    <cellStyle name="Comma 3 2 4 3 3 4" xfId="7307"/>
    <cellStyle name="Comma 3 2 4 3 3 4 2" xfId="28456"/>
    <cellStyle name="Comma 3 2 4 3 3 4 2 2" xfId="49607"/>
    <cellStyle name="Comma 3 2 4 3 3 4 3" xfId="17884"/>
    <cellStyle name="Comma 3 2 4 3 3 4 4" xfId="39035"/>
    <cellStyle name="Comma 3 2 4 3 3 5" xfId="9869"/>
    <cellStyle name="Comma 3 2 4 3 3 5 2" xfId="31018"/>
    <cellStyle name="Comma 3 2 4 3 3 5 2 2" xfId="52169"/>
    <cellStyle name="Comma 3 2 4 3 3 5 3" xfId="20446"/>
    <cellStyle name="Comma 3 2 4 3 3 5 4" xfId="41597"/>
    <cellStyle name="Comma 3 2 4 3 3 6" xfId="23003"/>
    <cellStyle name="Comma 3 2 4 3 3 6 2" xfId="44154"/>
    <cellStyle name="Comma 3 2 4 3 3 7" xfId="12431"/>
    <cellStyle name="Comma 3 2 4 3 3 8" xfId="33582"/>
    <cellStyle name="Comma 3 2 4 3 4" xfId="1504"/>
    <cellStyle name="Comma 3 2 4 3 4 2" xfId="4071"/>
    <cellStyle name="Comma 3 2 4 3 4 2 2" xfId="26207"/>
    <cellStyle name="Comma 3 2 4 3 4 2 2 2" xfId="47358"/>
    <cellStyle name="Comma 3 2 4 3 4 2 3" xfId="15635"/>
    <cellStyle name="Comma 3 2 4 3 4 2 4" xfId="36786"/>
    <cellStyle name="Comma 3 2 4 3 4 3" xfId="7947"/>
    <cellStyle name="Comma 3 2 4 3 4 3 2" xfId="29096"/>
    <cellStyle name="Comma 3 2 4 3 4 3 2 2" xfId="50247"/>
    <cellStyle name="Comma 3 2 4 3 4 3 3" xfId="18524"/>
    <cellStyle name="Comma 3 2 4 3 4 3 4" xfId="39675"/>
    <cellStyle name="Comma 3 2 4 3 4 4" xfId="10509"/>
    <cellStyle name="Comma 3 2 4 3 4 4 2" xfId="31658"/>
    <cellStyle name="Comma 3 2 4 3 4 4 2 2" xfId="52809"/>
    <cellStyle name="Comma 3 2 4 3 4 4 3" xfId="21086"/>
    <cellStyle name="Comma 3 2 4 3 4 4 4" xfId="42237"/>
    <cellStyle name="Comma 3 2 4 3 4 5" xfId="23643"/>
    <cellStyle name="Comma 3 2 4 3 4 5 2" xfId="44794"/>
    <cellStyle name="Comma 3 2 4 3 4 6" xfId="13071"/>
    <cellStyle name="Comma 3 2 4 3 4 7" xfId="34222"/>
    <cellStyle name="Comma 3 2 4 3 5" xfId="2790"/>
    <cellStyle name="Comma 3 2 4 3 5 2" xfId="24926"/>
    <cellStyle name="Comma 3 2 4 3 5 2 2" xfId="46077"/>
    <cellStyle name="Comma 3 2 4 3 5 3" xfId="14354"/>
    <cellStyle name="Comma 3 2 4 3 5 4" xfId="35505"/>
    <cellStyle name="Comma 3 2 4 3 6" xfId="6667"/>
    <cellStyle name="Comma 3 2 4 3 6 2" xfId="27816"/>
    <cellStyle name="Comma 3 2 4 3 6 2 2" xfId="48967"/>
    <cellStyle name="Comma 3 2 4 3 6 3" xfId="17244"/>
    <cellStyle name="Comma 3 2 4 3 6 4" xfId="38395"/>
    <cellStyle name="Comma 3 2 4 3 7" xfId="9229"/>
    <cellStyle name="Comma 3 2 4 3 7 2" xfId="30378"/>
    <cellStyle name="Comma 3 2 4 3 7 2 2" xfId="51529"/>
    <cellStyle name="Comma 3 2 4 3 7 3" xfId="19806"/>
    <cellStyle name="Comma 3 2 4 3 7 4" xfId="40957"/>
    <cellStyle name="Comma 3 2 4 3 8" xfId="22363"/>
    <cellStyle name="Comma 3 2 4 3 8 2" xfId="43514"/>
    <cellStyle name="Comma 3 2 4 3 9" xfId="11791"/>
    <cellStyle name="Comma 3 2 4 4" xfId="384"/>
    <cellStyle name="Comma 3 2 4 4 2" xfId="1024"/>
    <cellStyle name="Comma 3 2 4 4 2 2" xfId="2304"/>
    <cellStyle name="Comma 3 2 4 4 2 2 2" xfId="4871"/>
    <cellStyle name="Comma 3 2 4 4 2 2 2 2" xfId="27007"/>
    <cellStyle name="Comma 3 2 4 4 2 2 2 2 2" xfId="48158"/>
    <cellStyle name="Comma 3 2 4 4 2 2 2 3" xfId="16435"/>
    <cellStyle name="Comma 3 2 4 4 2 2 2 4" xfId="37586"/>
    <cellStyle name="Comma 3 2 4 4 2 2 3" xfId="8747"/>
    <cellStyle name="Comma 3 2 4 4 2 2 3 2" xfId="29896"/>
    <cellStyle name="Comma 3 2 4 4 2 2 3 2 2" xfId="51047"/>
    <cellStyle name="Comma 3 2 4 4 2 2 3 3" xfId="19324"/>
    <cellStyle name="Comma 3 2 4 4 2 2 3 4" xfId="40475"/>
    <cellStyle name="Comma 3 2 4 4 2 2 4" xfId="11309"/>
    <cellStyle name="Comma 3 2 4 4 2 2 4 2" xfId="32458"/>
    <cellStyle name="Comma 3 2 4 4 2 2 4 2 2" xfId="53609"/>
    <cellStyle name="Comma 3 2 4 4 2 2 4 3" xfId="21886"/>
    <cellStyle name="Comma 3 2 4 4 2 2 4 4" xfId="43037"/>
    <cellStyle name="Comma 3 2 4 4 2 2 5" xfId="24443"/>
    <cellStyle name="Comma 3 2 4 4 2 2 5 2" xfId="45594"/>
    <cellStyle name="Comma 3 2 4 4 2 2 6" xfId="13871"/>
    <cellStyle name="Comma 3 2 4 4 2 2 7" xfId="35022"/>
    <cellStyle name="Comma 3 2 4 4 2 3" xfId="3591"/>
    <cellStyle name="Comma 3 2 4 4 2 3 2" xfId="25727"/>
    <cellStyle name="Comma 3 2 4 4 2 3 2 2" xfId="46878"/>
    <cellStyle name="Comma 3 2 4 4 2 3 3" xfId="15155"/>
    <cellStyle name="Comma 3 2 4 4 2 3 4" xfId="36306"/>
    <cellStyle name="Comma 3 2 4 4 2 4" xfId="7467"/>
    <cellStyle name="Comma 3 2 4 4 2 4 2" xfId="28616"/>
    <cellStyle name="Comma 3 2 4 4 2 4 2 2" xfId="49767"/>
    <cellStyle name="Comma 3 2 4 4 2 4 3" xfId="18044"/>
    <cellStyle name="Comma 3 2 4 4 2 4 4" xfId="39195"/>
    <cellStyle name="Comma 3 2 4 4 2 5" xfId="10029"/>
    <cellStyle name="Comma 3 2 4 4 2 5 2" xfId="31178"/>
    <cellStyle name="Comma 3 2 4 4 2 5 2 2" xfId="52329"/>
    <cellStyle name="Comma 3 2 4 4 2 5 3" xfId="20606"/>
    <cellStyle name="Comma 3 2 4 4 2 5 4" xfId="41757"/>
    <cellStyle name="Comma 3 2 4 4 2 6" xfId="23163"/>
    <cellStyle name="Comma 3 2 4 4 2 6 2" xfId="44314"/>
    <cellStyle name="Comma 3 2 4 4 2 7" xfId="12591"/>
    <cellStyle name="Comma 3 2 4 4 2 8" xfId="33742"/>
    <cellStyle name="Comma 3 2 4 4 3" xfId="1664"/>
    <cellStyle name="Comma 3 2 4 4 3 2" xfId="4231"/>
    <cellStyle name="Comma 3 2 4 4 3 2 2" xfId="26367"/>
    <cellStyle name="Comma 3 2 4 4 3 2 2 2" xfId="47518"/>
    <cellStyle name="Comma 3 2 4 4 3 2 3" xfId="15795"/>
    <cellStyle name="Comma 3 2 4 4 3 2 4" xfId="36946"/>
    <cellStyle name="Comma 3 2 4 4 3 3" xfId="8107"/>
    <cellStyle name="Comma 3 2 4 4 3 3 2" xfId="29256"/>
    <cellStyle name="Comma 3 2 4 4 3 3 2 2" xfId="50407"/>
    <cellStyle name="Comma 3 2 4 4 3 3 3" xfId="18684"/>
    <cellStyle name="Comma 3 2 4 4 3 3 4" xfId="39835"/>
    <cellStyle name="Comma 3 2 4 4 3 4" xfId="10669"/>
    <cellStyle name="Comma 3 2 4 4 3 4 2" xfId="31818"/>
    <cellStyle name="Comma 3 2 4 4 3 4 2 2" xfId="52969"/>
    <cellStyle name="Comma 3 2 4 4 3 4 3" xfId="21246"/>
    <cellStyle name="Comma 3 2 4 4 3 4 4" xfId="42397"/>
    <cellStyle name="Comma 3 2 4 4 3 5" xfId="23803"/>
    <cellStyle name="Comma 3 2 4 4 3 5 2" xfId="44954"/>
    <cellStyle name="Comma 3 2 4 4 3 6" xfId="13231"/>
    <cellStyle name="Comma 3 2 4 4 3 7" xfId="34382"/>
    <cellStyle name="Comma 3 2 4 4 4" xfId="2951"/>
    <cellStyle name="Comma 3 2 4 4 4 2" xfId="25087"/>
    <cellStyle name="Comma 3 2 4 4 4 2 2" xfId="46238"/>
    <cellStyle name="Comma 3 2 4 4 4 3" xfId="14515"/>
    <cellStyle name="Comma 3 2 4 4 4 4" xfId="35666"/>
    <cellStyle name="Comma 3 2 4 4 5" xfId="6827"/>
    <cellStyle name="Comma 3 2 4 4 5 2" xfId="27976"/>
    <cellStyle name="Comma 3 2 4 4 5 2 2" xfId="49127"/>
    <cellStyle name="Comma 3 2 4 4 5 3" xfId="17404"/>
    <cellStyle name="Comma 3 2 4 4 5 4" xfId="38555"/>
    <cellStyle name="Comma 3 2 4 4 6" xfId="9389"/>
    <cellStyle name="Comma 3 2 4 4 6 2" xfId="30538"/>
    <cellStyle name="Comma 3 2 4 4 6 2 2" xfId="51689"/>
    <cellStyle name="Comma 3 2 4 4 6 3" xfId="19966"/>
    <cellStyle name="Comma 3 2 4 4 6 4" xfId="41117"/>
    <cellStyle name="Comma 3 2 4 4 7" xfId="22523"/>
    <cellStyle name="Comma 3 2 4 4 7 2" xfId="43674"/>
    <cellStyle name="Comma 3 2 4 4 8" xfId="11951"/>
    <cellStyle name="Comma 3 2 4 4 9" xfId="33102"/>
    <cellStyle name="Comma 3 2 4 5" xfId="704"/>
    <cellStyle name="Comma 3 2 4 5 2" xfId="1984"/>
    <cellStyle name="Comma 3 2 4 5 2 2" xfId="4551"/>
    <cellStyle name="Comma 3 2 4 5 2 2 2" xfId="26687"/>
    <cellStyle name="Comma 3 2 4 5 2 2 2 2" xfId="47838"/>
    <cellStyle name="Comma 3 2 4 5 2 2 3" xfId="16115"/>
    <cellStyle name="Comma 3 2 4 5 2 2 4" xfId="37266"/>
    <cellStyle name="Comma 3 2 4 5 2 3" xfId="8427"/>
    <cellStyle name="Comma 3 2 4 5 2 3 2" xfId="29576"/>
    <cellStyle name="Comma 3 2 4 5 2 3 2 2" xfId="50727"/>
    <cellStyle name="Comma 3 2 4 5 2 3 3" xfId="19004"/>
    <cellStyle name="Comma 3 2 4 5 2 3 4" xfId="40155"/>
    <cellStyle name="Comma 3 2 4 5 2 4" xfId="10989"/>
    <cellStyle name="Comma 3 2 4 5 2 4 2" xfId="32138"/>
    <cellStyle name="Comma 3 2 4 5 2 4 2 2" xfId="53289"/>
    <cellStyle name="Comma 3 2 4 5 2 4 3" xfId="21566"/>
    <cellStyle name="Comma 3 2 4 5 2 4 4" xfId="42717"/>
    <cellStyle name="Comma 3 2 4 5 2 5" xfId="24123"/>
    <cellStyle name="Comma 3 2 4 5 2 5 2" xfId="45274"/>
    <cellStyle name="Comma 3 2 4 5 2 6" xfId="13551"/>
    <cellStyle name="Comma 3 2 4 5 2 7" xfId="34702"/>
    <cellStyle name="Comma 3 2 4 5 3" xfId="3271"/>
    <cellStyle name="Comma 3 2 4 5 3 2" xfId="25407"/>
    <cellStyle name="Comma 3 2 4 5 3 2 2" xfId="46558"/>
    <cellStyle name="Comma 3 2 4 5 3 3" xfId="14835"/>
    <cellStyle name="Comma 3 2 4 5 3 4" xfId="35986"/>
    <cellStyle name="Comma 3 2 4 5 4" xfId="7147"/>
    <cellStyle name="Comma 3 2 4 5 4 2" xfId="28296"/>
    <cellStyle name="Comma 3 2 4 5 4 2 2" xfId="49447"/>
    <cellStyle name="Comma 3 2 4 5 4 3" xfId="17724"/>
    <cellStyle name="Comma 3 2 4 5 4 4" xfId="38875"/>
    <cellStyle name="Comma 3 2 4 5 5" xfId="9709"/>
    <cellStyle name="Comma 3 2 4 5 5 2" xfId="30858"/>
    <cellStyle name="Comma 3 2 4 5 5 2 2" xfId="52009"/>
    <cellStyle name="Comma 3 2 4 5 5 3" xfId="20286"/>
    <cellStyle name="Comma 3 2 4 5 5 4" xfId="41437"/>
    <cellStyle name="Comma 3 2 4 5 6" xfId="22843"/>
    <cellStyle name="Comma 3 2 4 5 6 2" xfId="43994"/>
    <cellStyle name="Comma 3 2 4 5 7" xfId="12271"/>
    <cellStyle name="Comma 3 2 4 5 8" xfId="33422"/>
    <cellStyle name="Comma 3 2 4 6" xfId="1344"/>
    <cellStyle name="Comma 3 2 4 6 2" xfId="3911"/>
    <cellStyle name="Comma 3 2 4 6 2 2" xfId="26047"/>
    <cellStyle name="Comma 3 2 4 6 2 2 2" xfId="47198"/>
    <cellStyle name="Comma 3 2 4 6 2 3" xfId="15475"/>
    <cellStyle name="Comma 3 2 4 6 2 4" xfId="36626"/>
    <cellStyle name="Comma 3 2 4 6 3" xfId="7787"/>
    <cellStyle name="Comma 3 2 4 6 3 2" xfId="28936"/>
    <cellStyle name="Comma 3 2 4 6 3 2 2" xfId="50087"/>
    <cellStyle name="Comma 3 2 4 6 3 3" xfId="18364"/>
    <cellStyle name="Comma 3 2 4 6 3 4" xfId="39515"/>
    <cellStyle name="Comma 3 2 4 6 4" xfId="10349"/>
    <cellStyle name="Comma 3 2 4 6 4 2" xfId="31498"/>
    <cellStyle name="Comma 3 2 4 6 4 2 2" xfId="52649"/>
    <cellStyle name="Comma 3 2 4 6 4 3" xfId="20926"/>
    <cellStyle name="Comma 3 2 4 6 4 4" xfId="42077"/>
    <cellStyle name="Comma 3 2 4 6 5" xfId="23483"/>
    <cellStyle name="Comma 3 2 4 6 5 2" xfId="44634"/>
    <cellStyle name="Comma 3 2 4 6 6" xfId="12911"/>
    <cellStyle name="Comma 3 2 4 6 7" xfId="34062"/>
    <cellStyle name="Comma 3 2 4 7" xfId="2629"/>
    <cellStyle name="Comma 3 2 4 7 2" xfId="24765"/>
    <cellStyle name="Comma 3 2 4 7 2 2" xfId="45916"/>
    <cellStyle name="Comma 3 2 4 7 3" xfId="14193"/>
    <cellStyle name="Comma 3 2 4 7 4" xfId="35344"/>
    <cellStyle name="Comma 3 2 4 8" xfId="5256"/>
    <cellStyle name="Comma 3 2 4 9" xfId="6507"/>
    <cellStyle name="Comma 3 2 4 9 2" xfId="27656"/>
    <cellStyle name="Comma 3 2 4 9 2 2" xfId="48807"/>
    <cellStyle name="Comma 3 2 4 9 3" xfId="17084"/>
    <cellStyle name="Comma 3 2 4 9 4" xfId="38235"/>
    <cellStyle name="Comma 3 2 5" xfId="80"/>
    <cellStyle name="Comma 3 2 5 10" xfId="9091"/>
    <cellStyle name="Comma 3 2 5 10 2" xfId="30240"/>
    <cellStyle name="Comma 3 2 5 10 2 2" xfId="51391"/>
    <cellStyle name="Comma 3 2 5 10 3" xfId="19668"/>
    <cellStyle name="Comma 3 2 5 10 4" xfId="40819"/>
    <cellStyle name="Comma 3 2 5 11" xfId="22225"/>
    <cellStyle name="Comma 3 2 5 11 2" xfId="43376"/>
    <cellStyle name="Comma 3 2 5 12" xfId="11653"/>
    <cellStyle name="Comma 3 2 5 13" xfId="32804"/>
    <cellStyle name="Comma 3 2 5 2" xfId="164"/>
    <cellStyle name="Comma 3 2 5 2 10" xfId="22305"/>
    <cellStyle name="Comma 3 2 5 2 10 2" xfId="43456"/>
    <cellStyle name="Comma 3 2 5 2 11" xfId="11733"/>
    <cellStyle name="Comma 3 2 5 2 12" xfId="32884"/>
    <cellStyle name="Comma 3 2 5 2 2" xfId="325"/>
    <cellStyle name="Comma 3 2 5 2 2 10" xfId="33044"/>
    <cellStyle name="Comma 3 2 5 2 2 2" xfId="646"/>
    <cellStyle name="Comma 3 2 5 2 2 2 2" xfId="1286"/>
    <cellStyle name="Comma 3 2 5 2 2 2 2 2" xfId="2566"/>
    <cellStyle name="Comma 3 2 5 2 2 2 2 2 2" xfId="5133"/>
    <cellStyle name="Comma 3 2 5 2 2 2 2 2 2 2" xfId="27269"/>
    <cellStyle name="Comma 3 2 5 2 2 2 2 2 2 2 2" xfId="48420"/>
    <cellStyle name="Comma 3 2 5 2 2 2 2 2 2 3" xfId="16697"/>
    <cellStyle name="Comma 3 2 5 2 2 2 2 2 2 4" xfId="37848"/>
    <cellStyle name="Comma 3 2 5 2 2 2 2 2 3" xfId="9009"/>
    <cellStyle name="Comma 3 2 5 2 2 2 2 2 3 2" xfId="30158"/>
    <cellStyle name="Comma 3 2 5 2 2 2 2 2 3 2 2" xfId="51309"/>
    <cellStyle name="Comma 3 2 5 2 2 2 2 2 3 3" xfId="19586"/>
    <cellStyle name="Comma 3 2 5 2 2 2 2 2 3 4" xfId="40737"/>
    <cellStyle name="Comma 3 2 5 2 2 2 2 2 4" xfId="11571"/>
    <cellStyle name="Comma 3 2 5 2 2 2 2 2 4 2" xfId="32720"/>
    <cellStyle name="Comma 3 2 5 2 2 2 2 2 4 2 2" xfId="53871"/>
    <cellStyle name="Comma 3 2 5 2 2 2 2 2 4 3" xfId="22148"/>
    <cellStyle name="Comma 3 2 5 2 2 2 2 2 4 4" xfId="43299"/>
    <cellStyle name="Comma 3 2 5 2 2 2 2 2 5" xfId="24705"/>
    <cellStyle name="Comma 3 2 5 2 2 2 2 2 5 2" xfId="45856"/>
    <cellStyle name="Comma 3 2 5 2 2 2 2 2 6" xfId="14133"/>
    <cellStyle name="Comma 3 2 5 2 2 2 2 2 7" xfId="35284"/>
    <cellStyle name="Comma 3 2 5 2 2 2 2 3" xfId="3853"/>
    <cellStyle name="Comma 3 2 5 2 2 2 2 3 2" xfId="25989"/>
    <cellStyle name="Comma 3 2 5 2 2 2 2 3 2 2" xfId="47140"/>
    <cellStyle name="Comma 3 2 5 2 2 2 2 3 3" xfId="15417"/>
    <cellStyle name="Comma 3 2 5 2 2 2 2 3 4" xfId="36568"/>
    <cellStyle name="Comma 3 2 5 2 2 2 2 4" xfId="7729"/>
    <cellStyle name="Comma 3 2 5 2 2 2 2 4 2" xfId="28878"/>
    <cellStyle name="Comma 3 2 5 2 2 2 2 4 2 2" xfId="50029"/>
    <cellStyle name="Comma 3 2 5 2 2 2 2 4 3" xfId="18306"/>
    <cellStyle name="Comma 3 2 5 2 2 2 2 4 4" xfId="39457"/>
    <cellStyle name="Comma 3 2 5 2 2 2 2 5" xfId="10291"/>
    <cellStyle name="Comma 3 2 5 2 2 2 2 5 2" xfId="31440"/>
    <cellStyle name="Comma 3 2 5 2 2 2 2 5 2 2" xfId="52591"/>
    <cellStyle name="Comma 3 2 5 2 2 2 2 5 3" xfId="20868"/>
    <cellStyle name="Comma 3 2 5 2 2 2 2 5 4" xfId="42019"/>
    <cellStyle name="Comma 3 2 5 2 2 2 2 6" xfId="23425"/>
    <cellStyle name="Comma 3 2 5 2 2 2 2 6 2" xfId="44576"/>
    <cellStyle name="Comma 3 2 5 2 2 2 2 7" xfId="12853"/>
    <cellStyle name="Comma 3 2 5 2 2 2 2 8" xfId="34004"/>
    <cellStyle name="Comma 3 2 5 2 2 2 3" xfId="1926"/>
    <cellStyle name="Comma 3 2 5 2 2 2 3 2" xfId="4493"/>
    <cellStyle name="Comma 3 2 5 2 2 2 3 2 2" xfId="26629"/>
    <cellStyle name="Comma 3 2 5 2 2 2 3 2 2 2" xfId="47780"/>
    <cellStyle name="Comma 3 2 5 2 2 2 3 2 3" xfId="16057"/>
    <cellStyle name="Comma 3 2 5 2 2 2 3 2 4" xfId="37208"/>
    <cellStyle name="Comma 3 2 5 2 2 2 3 3" xfId="8369"/>
    <cellStyle name="Comma 3 2 5 2 2 2 3 3 2" xfId="29518"/>
    <cellStyle name="Comma 3 2 5 2 2 2 3 3 2 2" xfId="50669"/>
    <cellStyle name="Comma 3 2 5 2 2 2 3 3 3" xfId="18946"/>
    <cellStyle name="Comma 3 2 5 2 2 2 3 3 4" xfId="40097"/>
    <cellStyle name="Comma 3 2 5 2 2 2 3 4" xfId="10931"/>
    <cellStyle name="Comma 3 2 5 2 2 2 3 4 2" xfId="32080"/>
    <cellStyle name="Comma 3 2 5 2 2 2 3 4 2 2" xfId="53231"/>
    <cellStyle name="Comma 3 2 5 2 2 2 3 4 3" xfId="21508"/>
    <cellStyle name="Comma 3 2 5 2 2 2 3 4 4" xfId="42659"/>
    <cellStyle name="Comma 3 2 5 2 2 2 3 5" xfId="24065"/>
    <cellStyle name="Comma 3 2 5 2 2 2 3 5 2" xfId="45216"/>
    <cellStyle name="Comma 3 2 5 2 2 2 3 6" xfId="13493"/>
    <cellStyle name="Comma 3 2 5 2 2 2 3 7" xfId="34644"/>
    <cellStyle name="Comma 3 2 5 2 2 2 4" xfId="3213"/>
    <cellStyle name="Comma 3 2 5 2 2 2 4 2" xfId="25349"/>
    <cellStyle name="Comma 3 2 5 2 2 2 4 2 2" xfId="46500"/>
    <cellStyle name="Comma 3 2 5 2 2 2 4 3" xfId="14777"/>
    <cellStyle name="Comma 3 2 5 2 2 2 4 4" xfId="35928"/>
    <cellStyle name="Comma 3 2 5 2 2 2 5" xfId="7089"/>
    <cellStyle name="Comma 3 2 5 2 2 2 5 2" xfId="28238"/>
    <cellStyle name="Comma 3 2 5 2 2 2 5 2 2" xfId="49389"/>
    <cellStyle name="Comma 3 2 5 2 2 2 5 3" xfId="17666"/>
    <cellStyle name="Comma 3 2 5 2 2 2 5 4" xfId="38817"/>
    <cellStyle name="Comma 3 2 5 2 2 2 6" xfId="9651"/>
    <cellStyle name="Comma 3 2 5 2 2 2 6 2" xfId="30800"/>
    <cellStyle name="Comma 3 2 5 2 2 2 6 2 2" xfId="51951"/>
    <cellStyle name="Comma 3 2 5 2 2 2 6 3" xfId="20228"/>
    <cellStyle name="Comma 3 2 5 2 2 2 6 4" xfId="41379"/>
    <cellStyle name="Comma 3 2 5 2 2 2 7" xfId="22785"/>
    <cellStyle name="Comma 3 2 5 2 2 2 7 2" xfId="43936"/>
    <cellStyle name="Comma 3 2 5 2 2 2 8" xfId="12213"/>
    <cellStyle name="Comma 3 2 5 2 2 2 9" xfId="33364"/>
    <cellStyle name="Comma 3 2 5 2 2 3" xfId="966"/>
    <cellStyle name="Comma 3 2 5 2 2 3 2" xfId="2246"/>
    <cellStyle name="Comma 3 2 5 2 2 3 2 2" xfId="4813"/>
    <cellStyle name="Comma 3 2 5 2 2 3 2 2 2" xfId="26949"/>
    <cellStyle name="Comma 3 2 5 2 2 3 2 2 2 2" xfId="48100"/>
    <cellStyle name="Comma 3 2 5 2 2 3 2 2 3" xfId="16377"/>
    <cellStyle name="Comma 3 2 5 2 2 3 2 2 4" xfId="37528"/>
    <cellStyle name="Comma 3 2 5 2 2 3 2 3" xfId="8689"/>
    <cellStyle name="Comma 3 2 5 2 2 3 2 3 2" xfId="29838"/>
    <cellStyle name="Comma 3 2 5 2 2 3 2 3 2 2" xfId="50989"/>
    <cellStyle name="Comma 3 2 5 2 2 3 2 3 3" xfId="19266"/>
    <cellStyle name="Comma 3 2 5 2 2 3 2 3 4" xfId="40417"/>
    <cellStyle name="Comma 3 2 5 2 2 3 2 4" xfId="11251"/>
    <cellStyle name="Comma 3 2 5 2 2 3 2 4 2" xfId="32400"/>
    <cellStyle name="Comma 3 2 5 2 2 3 2 4 2 2" xfId="53551"/>
    <cellStyle name="Comma 3 2 5 2 2 3 2 4 3" xfId="21828"/>
    <cellStyle name="Comma 3 2 5 2 2 3 2 4 4" xfId="42979"/>
    <cellStyle name="Comma 3 2 5 2 2 3 2 5" xfId="24385"/>
    <cellStyle name="Comma 3 2 5 2 2 3 2 5 2" xfId="45536"/>
    <cellStyle name="Comma 3 2 5 2 2 3 2 6" xfId="13813"/>
    <cellStyle name="Comma 3 2 5 2 2 3 2 7" xfId="34964"/>
    <cellStyle name="Comma 3 2 5 2 2 3 3" xfId="3533"/>
    <cellStyle name="Comma 3 2 5 2 2 3 3 2" xfId="25669"/>
    <cellStyle name="Comma 3 2 5 2 2 3 3 2 2" xfId="46820"/>
    <cellStyle name="Comma 3 2 5 2 2 3 3 3" xfId="15097"/>
    <cellStyle name="Comma 3 2 5 2 2 3 3 4" xfId="36248"/>
    <cellStyle name="Comma 3 2 5 2 2 3 4" xfId="7409"/>
    <cellStyle name="Comma 3 2 5 2 2 3 4 2" xfId="28558"/>
    <cellStyle name="Comma 3 2 5 2 2 3 4 2 2" xfId="49709"/>
    <cellStyle name="Comma 3 2 5 2 2 3 4 3" xfId="17986"/>
    <cellStyle name="Comma 3 2 5 2 2 3 4 4" xfId="39137"/>
    <cellStyle name="Comma 3 2 5 2 2 3 5" xfId="9971"/>
    <cellStyle name="Comma 3 2 5 2 2 3 5 2" xfId="31120"/>
    <cellStyle name="Comma 3 2 5 2 2 3 5 2 2" xfId="52271"/>
    <cellStyle name="Comma 3 2 5 2 2 3 5 3" xfId="20548"/>
    <cellStyle name="Comma 3 2 5 2 2 3 5 4" xfId="41699"/>
    <cellStyle name="Comma 3 2 5 2 2 3 6" xfId="23105"/>
    <cellStyle name="Comma 3 2 5 2 2 3 6 2" xfId="44256"/>
    <cellStyle name="Comma 3 2 5 2 2 3 7" xfId="12533"/>
    <cellStyle name="Comma 3 2 5 2 2 3 8" xfId="33684"/>
    <cellStyle name="Comma 3 2 5 2 2 4" xfId="1606"/>
    <cellStyle name="Comma 3 2 5 2 2 4 2" xfId="4173"/>
    <cellStyle name="Comma 3 2 5 2 2 4 2 2" xfId="26309"/>
    <cellStyle name="Comma 3 2 5 2 2 4 2 2 2" xfId="47460"/>
    <cellStyle name="Comma 3 2 5 2 2 4 2 3" xfId="15737"/>
    <cellStyle name="Comma 3 2 5 2 2 4 2 4" xfId="36888"/>
    <cellStyle name="Comma 3 2 5 2 2 4 3" xfId="8049"/>
    <cellStyle name="Comma 3 2 5 2 2 4 3 2" xfId="29198"/>
    <cellStyle name="Comma 3 2 5 2 2 4 3 2 2" xfId="50349"/>
    <cellStyle name="Comma 3 2 5 2 2 4 3 3" xfId="18626"/>
    <cellStyle name="Comma 3 2 5 2 2 4 3 4" xfId="39777"/>
    <cellStyle name="Comma 3 2 5 2 2 4 4" xfId="10611"/>
    <cellStyle name="Comma 3 2 5 2 2 4 4 2" xfId="31760"/>
    <cellStyle name="Comma 3 2 5 2 2 4 4 2 2" xfId="52911"/>
    <cellStyle name="Comma 3 2 5 2 2 4 4 3" xfId="21188"/>
    <cellStyle name="Comma 3 2 5 2 2 4 4 4" xfId="42339"/>
    <cellStyle name="Comma 3 2 5 2 2 4 5" xfId="23745"/>
    <cellStyle name="Comma 3 2 5 2 2 4 5 2" xfId="44896"/>
    <cellStyle name="Comma 3 2 5 2 2 4 6" xfId="13173"/>
    <cellStyle name="Comma 3 2 5 2 2 4 7" xfId="34324"/>
    <cellStyle name="Comma 3 2 5 2 2 5" xfId="2893"/>
    <cellStyle name="Comma 3 2 5 2 2 5 2" xfId="25029"/>
    <cellStyle name="Comma 3 2 5 2 2 5 2 2" xfId="46180"/>
    <cellStyle name="Comma 3 2 5 2 2 5 3" xfId="14457"/>
    <cellStyle name="Comma 3 2 5 2 2 5 4" xfId="35608"/>
    <cellStyle name="Comma 3 2 5 2 2 6" xfId="6769"/>
    <cellStyle name="Comma 3 2 5 2 2 6 2" xfId="27918"/>
    <cellStyle name="Comma 3 2 5 2 2 6 2 2" xfId="49069"/>
    <cellStyle name="Comma 3 2 5 2 2 6 3" xfId="17346"/>
    <cellStyle name="Comma 3 2 5 2 2 6 4" xfId="38497"/>
    <cellStyle name="Comma 3 2 5 2 2 7" xfId="9331"/>
    <cellStyle name="Comma 3 2 5 2 2 7 2" xfId="30480"/>
    <cellStyle name="Comma 3 2 5 2 2 7 2 2" xfId="51631"/>
    <cellStyle name="Comma 3 2 5 2 2 7 3" xfId="19908"/>
    <cellStyle name="Comma 3 2 5 2 2 7 4" xfId="41059"/>
    <cellStyle name="Comma 3 2 5 2 2 8" xfId="22465"/>
    <cellStyle name="Comma 3 2 5 2 2 8 2" xfId="43616"/>
    <cellStyle name="Comma 3 2 5 2 2 9" xfId="11893"/>
    <cellStyle name="Comma 3 2 5 2 3" xfId="486"/>
    <cellStyle name="Comma 3 2 5 2 3 2" xfId="1126"/>
    <cellStyle name="Comma 3 2 5 2 3 2 2" xfId="2406"/>
    <cellStyle name="Comma 3 2 5 2 3 2 2 2" xfId="4973"/>
    <cellStyle name="Comma 3 2 5 2 3 2 2 2 2" xfId="27109"/>
    <cellStyle name="Comma 3 2 5 2 3 2 2 2 2 2" xfId="48260"/>
    <cellStyle name="Comma 3 2 5 2 3 2 2 2 3" xfId="16537"/>
    <cellStyle name="Comma 3 2 5 2 3 2 2 2 4" xfId="37688"/>
    <cellStyle name="Comma 3 2 5 2 3 2 2 3" xfId="8849"/>
    <cellStyle name="Comma 3 2 5 2 3 2 2 3 2" xfId="29998"/>
    <cellStyle name="Comma 3 2 5 2 3 2 2 3 2 2" xfId="51149"/>
    <cellStyle name="Comma 3 2 5 2 3 2 2 3 3" xfId="19426"/>
    <cellStyle name="Comma 3 2 5 2 3 2 2 3 4" xfId="40577"/>
    <cellStyle name="Comma 3 2 5 2 3 2 2 4" xfId="11411"/>
    <cellStyle name="Comma 3 2 5 2 3 2 2 4 2" xfId="32560"/>
    <cellStyle name="Comma 3 2 5 2 3 2 2 4 2 2" xfId="53711"/>
    <cellStyle name="Comma 3 2 5 2 3 2 2 4 3" xfId="21988"/>
    <cellStyle name="Comma 3 2 5 2 3 2 2 4 4" xfId="43139"/>
    <cellStyle name="Comma 3 2 5 2 3 2 2 5" xfId="24545"/>
    <cellStyle name="Comma 3 2 5 2 3 2 2 5 2" xfId="45696"/>
    <cellStyle name="Comma 3 2 5 2 3 2 2 6" xfId="13973"/>
    <cellStyle name="Comma 3 2 5 2 3 2 2 7" xfId="35124"/>
    <cellStyle name="Comma 3 2 5 2 3 2 3" xfId="3693"/>
    <cellStyle name="Comma 3 2 5 2 3 2 3 2" xfId="25829"/>
    <cellStyle name="Comma 3 2 5 2 3 2 3 2 2" xfId="46980"/>
    <cellStyle name="Comma 3 2 5 2 3 2 3 3" xfId="15257"/>
    <cellStyle name="Comma 3 2 5 2 3 2 3 4" xfId="36408"/>
    <cellStyle name="Comma 3 2 5 2 3 2 4" xfId="7569"/>
    <cellStyle name="Comma 3 2 5 2 3 2 4 2" xfId="28718"/>
    <cellStyle name="Comma 3 2 5 2 3 2 4 2 2" xfId="49869"/>
    <cellStyle name="Comma 3 2 5 2 3 2 4 3" xfId="18146"/>
    <cellStyle name="Comma 3 2 5 2 3 2 4 4" xfId="39297"/>
    <cellStyle name="Comma 3 2 5 2 3 2 5" xfId="10131"/>
    <cellStyle name="Comma 3 2 5 2 3 2 5 2" xfId="31280"/>
    <cellStyle name="Comma 3 2 5 2 3 2 5 2 2" xfId="52431"/>
    <cellStyle name="Comma 3 2 5 2 3 2 5 3" xfId="20708"/>
    <cellStyle name="Comma 3 2 5 2 3 2 5 4" xfId="41859"/>
    <cellStyle name="Comma 3 2 5 2 3 2 6" xfId="23265"/>
    <cellStyle name="Comma 3 2 5 2 3 2 6 2" xfId="44416"/>
    <cellStyle name="Comma 3 2 5 2 3 2 7" xfId="12693"/>
    <cellStyle name="Comma 3 2 5 2 3 2 8" xfId="33844"/>
    <cellStyle name="Comma 3 2 5 2 3 3" xfId="1766"/>
    <cellStyle name="Comma 3 2 5 2 3 3 2" xfId="4333"/>
    <cellStyle name="Comma 3 2 5 2 3 3 2 2" xfId="26469"/>
    <cellStyle name="Comma 3 2 5 2 3 3 2 2 2" xfId="47620"/>
    <cellStyle name="Comma 3 2 5 2 3 3 2 3" xfId="15897"/>
    <cellStyle name="Comma 3 2 5 2 3 3 2 4" xfId="37048"/>
    <cellStyle name="Comma 3 2 5 2 3 3 3" xfId="8209"/>
    <cellStyle name="Comma 3 2 5 2 3 3 3 2" xfId="29358"/>
    <cellStyle name="Comma 3 2 5 2 3 3 3 2 2" xfId="50509"/>
    <cellStyle name="Comma 3 2 5 2 3 3 3 3" xfId="18786"/>
    <cellStyle name="Comma 3 2 5 2 3 3 3 4" xfId="39937"/>
    <cellStyle name="Comma 3 2 5 2 3 3 4" xfId="10771"/>
    <cellStyle name="Comma 3 2 5 2 3 3 4 2" xfId="31920"/>
    <cellStyle name="Comma 3 2 5 2 3 3 4 2 2" xfId="53071"/>
    <cellStyle name="Comma 3 2 5 2 3 3 4 3" xfId="21348"/>
    <cellStyle name="Comma 3 2 5 2 3 3 4 4" xfId="42499"/>
    <cellStyle name="Comma 3 2 5 2 3 3 5" xfId="23905"/>
    <cellStyle name="Comma 3 2 5 2 3 3 5 2" xfId="45056"/>
    <cellStyle name="Comma 3 2 5 2 3 3 6" xfId="13333"/>
    <cellStyle name="Comma 3 2 5 2 3 3 7" xfId="34484"/>
    <cellStyle name="Comma 3 2 5 2 3 4" xfId="3053"/>
    <cellStyle name="Comma 3 2 5 2 3 4 2" xfId="25189"/>
    <cellStyle name="Comma 3 2 5 2 3 4 2 2" xfId="46340"/>
    <cellStyle name="Comma 3 2 5 2 3 4 3" xfId="14617"/>
    <cellStyle name="Comma 3 2 5 2 3 4 4" xfId="35768"/>
    <cellStyle name="Comma 3 2 5 2 3 5" xfId="6929"/>
    <cellStyle name="Comma 3 2 5 2 3 5 2" xfId="28078"/>
    <cellStyle name="Comma 3 2 5 2 3 5 2 2" xfId="49229"/>
    <cellStyle name="Comma 3 2 5 2 3 5 3" xfId="17506"/>
    <cellStyle name="Comma 3 2 5 2 3 5 4" xfId="38657"/>
    <cellStyle name="Comma 3 2 5 2 3 6" xfId="9491"/>
    <cellStyle name="Comma 3 2 5 2 3 6 2" xfId="30640"/>
    <cellStyle name="Comma 3 2 5 2 3 6 2 2" xfId="51791"/>
    <cellStyle name="Comma 3 2 5 2 3 6 3" xfId="20068"/>
    <cellStyle name="Comma 3 2 5 2 3 6 4" xfId="41219"/>
    <cellStyle name="Comma 3 2 5 2 3 7" xfId="22625"/>
    <cellStyle name="Comma 3 2 5 2 3 7 2" xfId="43776"/>
    <cellStyle name="Comma 3 2 5 2 3 8" xfId="12053"/>
    <cellStyle name="Comma 3 2 5 2 3 9" xfId="33204"/>
    <cellStyle name="Comma 3 2 5 2 4" xfId="806"/>
    <cellStyle name="Comma 3 2 5 2 4 2" xfId="2086"/>
    <cellStyle name="Comma 3 2 5 2 4 2 2" xfId="4653"/>
    <cellStyle name="Comma 3 2 5 2 4 2 2 2" xfId="26789"/>
    <cellStyle name="Comma 3 2 5 2 4 2 2 2 2" xfId="47940"/>
    <cellStyle name="Comma 3 2 5 2 4 2 2 3" xfId="16217"/>
    <cellStyle name="Comma 3 2 5 2 4 2 2 4" xfId="37368"/>
    <cellStyle name="Comma 3 2 5 2 4 2 3" xfId="8529"/>
    <cellStyle name="Comma 3 2 5 2 4 2 3 2" xfId="29678"/>
    <cellStyle name="Comma 3 2 5 2 4 2 3 2 2" xfId="50829"/>
    <cellStyle name="Comma 3 2 5 2 4 2 3 3" xfId="19106"/>
    <cellStyle name="Comma 3 2 5 2 4 2 3 4" xfId="40257"/>
    <cellStyle name="Comma 3 2 5 2 4 2 4" xfId="11091"/>
    <cellStyle name="Comma 3 2 5 2 4 2 4 2" xfId="32240"/>
    <cellStyle name="Comma 3 2 5 2 4 2 4 2 2" xfId="53391"/>
    <cellStyle name="Comma 3 2 5 2 4 2 4 3" xfId="21668"/>
    <cellStyle name="Comma 3 2 5 2 4 2 4 4" xfId="42819"/>
    <cellStyle name="Comma 3 2 5 2 4 2 5" xfId="24225"/>
    <cellStyle name="Comma 3 2 5 2 4 2 5 2" xfId="45376"/>
    <cellStyle name="Comma 3 2 5 2 4 2 6" xfId="13653"/>
    <cellStyle name="Comma 3 2 5 2 4 2 7" xfId="34804"/>
    <cellStyle name="Comma 3 2 5 2 4 3" xfId="3373"/>
    <cellStyle name="Comma 3 2 5 2 4 3 2" xfId="25509"/>
    <cellStyle name="Comma 3 2 5 2 4 3 2 2" xfId="46660"/>
    <cellStyle name="Comma 3 2 5 2 4 3 3" xfId="14937"/>
    <cellStyle name="Comma 3 2 5 2 4 3 4" xfId="36088"/>
    <cellStyle name="Comma 3 2 5 2 4 4" xfId="7249"/>
    <cellStyle name="Comma 3 2 5 2 4 4 2" xfId="28398"/>
    <cellStyle name="Comma 3 2 5 2 4 4 2 2" xfId="49549"/>
    <cellStyle name="Comma 3 2 5 2 4 4 3" xfId="17826"/>
    <cellStyle name="Comma 3 2 5 2 4 4 4" xfId="38977"/>
    <cellStyle name="Comma 3 2 5 2 4 5" xfId="9811"/>
    <cellStyle name="Comma 3 2 5 2 4 5 2" xfId="30960"/>
    <cellStyle name="Comma 3 2 5 2 4 5 2 2" xfId="52111"/>
    <cellStyle name="Comma 3 2 5 2 4 5 3" xfId="20388"/>
    <cellStyle name="Comma 3 2 5 2 4 5 4" xfId="41539"/>
    <cellStyle name="Comma 3 2 5 2 4 6" xfId="22945"/>
    <cellStyle name="Comma 3 2 5 2 4 6 2" xfId="44096"/>
    <cellStyle name="Comma 3 2 5 2 4 7" xfId="12373"/>
    <cellStyle name="Comma 3 2 5 2 4 8" xfId="33524"/>
    <cellStyle name="Comma 3 2 5 2 5" xfId="1446"/>
    <cellStyle name="Comma 3 2 5 2 5 2" xfId="4013"/>
    <cellStyle name="Comma 3 2 5 2 5 2 2" xfId="26149"/>
    <cellStyle name="Comma 3 2 5 2 5 2 2 2" xfId="47300"/>
    <cellStyle name="Comma 3 2 5 2 5 2 3" xfId="15577"/>
    <cellStyle name="Comma 3 2 5 2 5 2 4" xfId="36728"/>
    <cellStyle name="Comma 3 2 5 2 5 3" xfId="7889"/>
    <cellStyle name="Comma 3 2 5 2 5 3 2" xfId="29038"/>
    <cellStyle name="Comma 3 2 5 2 5 3 2 2" xfId="50189"/>
    <cellStyle name="Comma 3 2 5 2 5 3 3" xfId="18466"/>
    <cellStyle name="Comma 3 2 5 2 5 3 4" xfId="39617"/>
    <cellStyle name="Comma 3 2 5 2 5 4" xfId="10451"/>
    <cellStyle name="Comma 3 2 5 2 5 4 2" xfId="31600"/>
    <cellStyle name="Comma 3 2 5 2 5 4 2 2" xfId="52751"/>
    <cellStyle name="Comma 3 2 5 2 5 4 3" xfId="21028"/>
    <cellStyle name="Comma 3 2 5 2 5 4 4" xfId="42179"/>
    <cellStyle name="Comma 3 2 5 2 5 5" xfId="23585"/>
    <cellStyle name="Comma 3 2 5 2 5 5 2" xfId="44736"/>
    <cellStyle name="Comma 3 2 5 2 5 6" xfId="13013"/>
    <cellStyle name="Comma 3 2 5 2 5 7" xfId="34164"/>
    <cellStyle name="Comma 3 2 5 2 6" xfId="2732"/>
    <cellStyle name="Comma 3 2 5 2 6 2" xfId="24868"/>
    <cellStyle name="Comma 3 2 5 2 6 2 2" xfId="46019"/>
    <cellStyle name="Comma 3 2 5 2 6 3" xfId="14296"/>
    <cellStyle name="Comma 3 2 5 2 6 4" xfId="35447"/>
    <cellStyle name="Comma 3 2 5 2 7" xfId="5258"/>
    <cellStyle name="Comma 3 2 5 2 8" xfId="6609"/>
    <cellStyle name="Comma 3 2 5 2 8 2" xfId="27758"/>
    <cellStyle name="Comma 3 2 5 2 8 2 2" xfId="48909"/>
    <cellStyle name="Comma 3 2 5 2 8 3" xfId="17186"/>
    <cellStyle name="Comma 3 2 5 2 8 4" xfId="38337"/>
    <cellStyle name="Comma 3 2 5 2 9" xfId="9171"/>
    <cellStyle name="Comma 3 2 5 2 9 2" xfId="30320"/>
    <cellStyle name="Comma 3 2 5 2 9 2 2" xfId="51471"/>
    <cellStyle name="Comma 3 2 5 2 9 3" xfId="19748"/>
    <cellStyle name="Comma 3 2 5 2 9 4" xfId="40899"/>
    <cellStyle name="Comma 3 2 5 3" xfId="244"/>
    <cellStyle name="Comma 3 2 5 3 10" xfId="32964"/>
    <cellStyle name="Comma 3 2 5 3 2" xfId="566"/>
    <cellStyle name="Comma 3 2 5 3 2 2" xfId="1206"/>
    <cellStyle name="Comma 3 2 5 3 2 2 2" xfId="2486"/>
    <cellStyle name="Comma 3 2 5 3 2 2 2 2" xfId="5053"/>
    <cellStyle name="Comma 3 2 5 3 2 2 2 2 2" xfId="27189"/>
    <cellStyle name="Comma 3 2 5 3 2 2 2 2 2 2" xfId="48340"/>
    <cellStyle name="Comma 3 2 5 3 2 2 2 2 3" xfId="16617"/>
    <cellStyle name="Comma 3 2 5 3 2 2 2 2 4" xfId="37768"/>
    <cellStyle name="Comma 3 2 5 3 2 2 2 3" xfId="8929"/>
    <cellStyle name="Comma 3 2 5 3 2 2 2 3 2" xfId="30078"/>
    <cellStyle name="Comma 3 2 5 3 2 2 2 3 2 2" xfId="51229"/>
    <cellStyle name="Comma 3 2 5 3 2 2 2 3 3" xfId="19506"/>
    <cellStyle name="Comma 3 2 5 3 2 2 2 3 4" xfId="40657"/>
    <cellStyle name="Comma 3 2 5 3 2 2 2 4" xfId="11491"/>
    <cellStyle name="Comma 3 2 5 3 2 2 2 4 2" xfId="32640"/>
    <cellStyle name="Comma 3 2 5 3 2 2 2 4 2 2" xfId="53791"/>
    <cellStyle name="Comma 3 2 5 3 2 2 2 4 3" xfId="22068"/>
    <cellStyle name="Comma 3 2 5 3 2 2 2 4 4" xfId="43219"/>
    <cellStyle name="Comma 3 2 5 3 2 2 2 5" xfId="24625"/>
    <cellStyle name="Comma 3 2 5 3 2 2 2 5 2" xfId="45776"/>
    <cellStyle name="Comma 3 2 5 3 2 2 2 6" xfId="14053"/>
    <cellStyle name="Comma 3 2 5 3 2 2 2 7" xfId="35204"/>
    <cellStyle name="Comma 3 2 5 3 2 2 3" xfId="3773"/>
    <cellStyle name="Comma 3 2 5 3 2 2 3 2" xfId="25909"/>
    <cellStyle name="Comma 3 2 5 3 2 2 3 2 2" xfId="47060"/>
    <cellStyle name="Comma 3 2 5 3 2 2 3 3" xfId="15337"/>
    <cellStyle name="Comma 3 2 5 3 2 2 3 4" xfId="36488"/>
    <cellStyle name="Comma 3 2 5 3 2 2 4" xfId="7649"/>
    <cellStyle name="Comma 3 2 5 3 2 2 4 2" xfId="28798"/>
    <cellStyle name="Comma 3 2 5 3 2 2 4 2 2" xfId="49949"/>
    <cellStyle name="Comma 3 2 5 3 2 2 4 3" xfId="18226"/>
    <cellStyle name="Comma 3 2 5 3 2 2 4 4" xfId="39377"/>
    <cellStyle name="Comma 3 2 5 3 2 2 5" xfId="10211"/>
    <cellStyle name="Comma 3 2 5 3 2 2 5 2" xfId="31360"/>
    <cellStyle name="Comma 3 2 5 3 2 2 5 2 2" xfId="52511"/>
    <cellStyle name="Comma 3 2 5 3 2 2 5 3" xfId="20788"/>
    <cellStyle name="Comma 3 2 5 3 2 2 5 4" xfId="41939"/>
    <cellStyle name="Comma 3 2 5 3 2 2 6" xfId="23345"/>
    <cellStyle name="Comma 3 2 5 3 2 2 6 2" xfId="44496"/>
    <cellStyle name="Comma 3 2 5 3 2 2 7" xfId="12773"/>
    <cellStyle name="Comma 3 2 5 3 2 2 8" xfId="33924"/>
    <cellStyle name="Comma 3 2 5 3 2 3" xfId="1846"/>
    <cellStyle name="Comma 3 2 5 3 2 3 2" xfId="4413"/>
    <cellStyle name="Comma 3 2 5 3 2 3 2 2" xfId="26549"/>
    <cellStyle name="Comma 3 2 5 3 2 3 2 2 2" xfId="47700"/>
    <cellStyle name="Comma 3 2 5 3 2 3 2 3" xfId="15977"/>
    <cellStyle name="Comma 3 2 5 3 2 3 2 4" xfId="37128"/>
    <cellStyle name="Comma 3 2 5 3 2 3 3" xfId="8289"/>
    <cellStyle name="Comma 3 2 5 3 2 3 3 2" xfId="29438"/>
    <cellStyle name="Comma 3 2 5 3 2 3 3 2 2" xfId="50589"/>
    <cellStyle name="Comma 3 2 5 3 2 3 3 3" xfId="18866"/>
    <cellStyle name="Comma 3 2 5 3 2 3 3 4" xfId="40017"/>
    <cellStyle name="Comma 3 2 5 3 2 3 4" xfId="10851"/>
    <cellStyle name="Comma 3 2 5 3 2 3 4 2" xfId="32000"/>
    <cellStyle name="Comma 3 2 5 3 2 3 4 2 2" xfId="53151"/>
    <cellStyle name="Comma 3 2 5 3 2 3 4 3" xfId="21428"/>
    <cellStyle name="Comma 3 2 5 3 2 3 4 4" xfId="42579"/>
    <cellStyle name="Comma 3 2 5 3 2 3 5" xfId="23985"/>
    <cellStyle name="Comma 3 2 5 3 2 3 5 2" xfId="45136"/>
    <cellStyle name="Comma 3 2 5 3 2 3 6" xfId="13413"/>
    <cellStyle name="Comma 3 2 5 3 2 3 7" xfId="34564"/>
    <cellStyle name="Comma 3 2 5 3 2 4" xfId="3133"/>
    <cellStyle name="Comma 3 2 5 3 2 4 2" xfId="25269"/>
    <cellStyle name="Comma 3 2 5 3 2 4 2 2" xfId="46420"/>
    <cellStyle name="Comma 3 2 5 3 2 4 3" xfId="14697"/>
    <cellStyle name="Comma 3 2 5 3 2 4 4" xfId="35848"/>
    <cellStyle name="Comma 3 2 5 3 2 5" xfId="7009"/>
    <cellStyle name="Comma 3 2 5 3 2 5 2" xfId="28158"/>
    <cellStyle name="Comma 3 2 5 3 2 5 2 2" xfId="49309"/>
    <cellStyle name="Comma 3 2 5 3 2 5 3" xfId="17586"/>
    <cellStyle name="Comma 3 2 5 3 2 5 4" xfId="38737"/>
    <cellStyle name="Comma 3 2 5 3 2 6" xfId="9571"/>
    <cellStyle name="Comma 3 2 5 3 2 6 2" xfId="30720"/>
    <cellStyle name="Comma 3 2 5 3 2 6 2 2" xfId="51871"/>
    <cellStyle name="Comma 3 2 5 3 2 6 3" xfId="20148"/>
    <cellStyle name="Comma 3 2 5 3 2 6 4" xfId="41299"/>
    <cellStyle name="Comma 3 2 5 3 2 7" xfId="22705"/>
    <cellStyle name="Comma 3 2 5 3 2 7 2" xfId="43856"/>
    <cellStyle name="Comma 3 2 5 3 2 8" xfId="12133"/>
    <cellStyle name="Comma 3 2 5 3 2 9" xfId="33284"/>
    <cellStyle name="Comma 3 2 5 3 3" xfId="886"/>
    <cellStyle name="Comma 3 2 5 3 3 2" xfId="2166"/>
    <cellStyle name="Comma 3 2 5 3 3 2 2" xfId="4733"/>
    <cellStyle name="Comma 3 2 5 3 3 2 2 2" xfId="26869"/>
    <cellStyle name="Comma 3 2 5 3 3 2 2 2 2" xfId="48020"/>
    <cellStyle name="Comma 3 2 5 3 3 2 2 3" xfId="16297"/>
    <cellStyle name="Comma 3 2 5 3 3 2 2 4" xfId="37448"/>
    <cellStyle name="Comma 3 2 5 3 3 2 3" xfId="8609"/>
    <cellStyle name="Comma 3 2 5 3 3 2 3 2" xfId="29758"/>
    <cellStyle name="Comma 3 2 5 3 3 2 3 2 2" xfId="50909"/>
    <cellStyle name="Comma 3 2 5 3 3 2 3 3" xfId="19186"/>
    <cellStyle name="Comma 3 2 5 3 3 2 3 4" xfId="40337"/>
    <cellStyle name="Comma 3 2 5 3 3 2 4" xfId="11171"/>
    <cellStyle name="Comma 3 2 5 3 3 2 4 2" xfId="32320"/>
    <cellStyle name="Comma 3 2 5 3 3 2 4 2 2" xfId="53471"/>
    <cellStyle name="Comma 3 2 5 3 3 2 4 3" xfId="21748"/>
    <cellStyle name="Comma 3 2 5 3 3 2 4 4" xfId="42899"/>
    <cellStyle name="Comma 3 2 5 3 3 2 5" xfId="24305"/>
    <cellStyle name="Comma 3 2 5 3 3 2 5 2" xfId="45456"/>
    <cellStyle name="Comma 3 2 5 3 3 2 6" xfId="13733"/>
    <cellStyle name="Comma 3 2 5 3 3 2 7" xfId="34884"/>
    <cellStyle name="Comma 3 2 5 3 3 3" xfId="3453"/>
    <cellStyle name="Comma 3 2 5 3 3 3 2" xfId="25589"/>
    <cellStyle name="Comma 3 2 5 3 3 3 2 2" xfId="46740"/>
    <cellStyle name="Comma 3 2 5 3 3 3 3" xfId="15017"/>
    <cellStyle name="Comma 3 2 5 3 3 3 4" xfId="36168"/>
    <cellStyle name="Comma 3 2 5 3 3 4" xfId="7329"/>
    <cellStyle name="Comma 3 2 5 3 3 4 2" xfId="28478"/>
    <cellStyle name="Comma 3 2 5 3 3 4 2 2" xfId="49629"/>
    <cellStyle name="Comma 3 2 5 3 3 4 3" xfId="17906"/>
    <cellStyle name="Comma 3 2 5 3 3 4 4" xfId="39057"/>
    <cellStyle name="Comma 3 2 5 3 3 5" xfId="9891"/>
    <cellStyle name="Comma 3 2 5 3 3 5 2" xfId="31040"/>
    <cellStyle name="Comma 3 2 5 3 3 5 2 2" xfId="52191"/>
    <cellStyle name="Comma 3 2 5 3 3 5 3" xfId="20468"/>
    <cellStyle name="Comma 3 2 5 3 3 5 4" xfId="41619"/>
    <cellStyle name="Comma 3 2 5 3 3 6" xfId="23025"/>
    <cellStyle name="Comma 3 2 5 3 3 6 2" xfId="44176"/>
    <cellStyle name="Comma 3 2 5 3 3 7" xfId="12453"/>
    <cellStyle name="Comma 3 2 5 3 3 8" xfId="33604"/>
    <cellStyle name="Comma 3 2 5 3 4" xfId="1526"/>
    <cellStyle name="Comma 3 2 5 3 4 2" xfId="4093"/>
    <cellStyle name="Comma 3 2 5 3 4 2 2" xfId="26229"/>
    <cellStyle name="Comma 3 2 5 3 4 2 2 2" xfId="47380"/>
    <cellStyle name="Comma 3 2 5 3 4 2 3" xfId="15657"/>
    <cellStyle name="Comma 3 2 5 3 4 2 4" xfId="36808"/>
    <cellStyle name="Comma 3 2 5 3 4 3" xfId="7969"/>
    <cellStyle name="Comma 3 2 5 3 4 3 2" xfId="29118"/>
    <cellStyle name="Comma 3 2 5 3 4 3 2 2" xfId="50269"/>
    <cellStyle name="Comma 3 2 5 3 4 3 3" xfId="18546"/>
    <cellStyle name="Comma 3 2 5 3 4 3 4" xfId="39697"/>
    <cellStyle name="Comma 3 2 5 3 4 4" xfId="10531"/>
    <cellStyle name="Comma 3 2 5 3 4 4 2" xfId="31680"/>
    <cellStyle name="Comma 3 2 5 3 4 4 2 2" xfId="52831"/>
    <cellStyle name="Comma 3 2 5 3 4 4 3" xfId="21108"/>
    <cellStyle name="Comma 3 2 5 3 4 4 4" xfId="42259"/>
    <cellStyle name="Comma 3 2 5 3 4 5" xfId="23665"/>
    <cellStyle name="Comma 3 2 5 3 4 5 2" xfId="44816"/>
    <cellStyle name="Comma 3 2 5 3 4 6" xfId="13093"/>
    <cellStyle name="Comma 3 2 5 3 4 7" xfId="34244"/>
    <cellStyle name="Comma 3 2 5 3 5" xfId="2812"/>
    <cellStyle name="Comma 3 2 5 3 5 2" xfId="24948"/>
    <cellStyle name="Comma 3 2 5 3 5 2 2" xfId="46099"/>
    <cellStyle name="Comma 3 2 5 3 5 3" xfId="14376"/>
    <cellStyle name="Comma 3 2 5 3 5 4" xfId="35527"/>
    <cellStyle name="Comma 3 2 5 3 6" xfId="6689"/>
    <cellStyle name="Comma 3 2 5 3 6 2" xfId="27838"/>
    <cellStyle name="Comma 3 2 5 3 6 2 2" xfId="48989"/>
    <cellStyle name="Comma 3 2 5 3 6 3" xfId="17266"/>
    <cellStyle name="Comma 3 2 5 3 6 4" xfId="38417"/>
    <cellStyle name="Comma 3 2 5 3 7" xfId="9251"/>
    <cellStyle name="Comma 3 2 5 3 7 2" xfId="30400"/>
    <cellStyle name="Comma 3 2 5 3 7 2 2" xfId="51551"/>
    <cellStyle name="Comma 3 2 5 3 7 3" xfId="19828"/>
    <cellStyle name="Comma 3 2 5 3 7 4" xfId="40979"/>
    <cellStyle name="Comma 3 2 5 3 8" xfId="22385"/>
    <cellStyle name="Comma 3 2 5 3 8 2" xfId="43536"/>
    <cellStyle name="Comma 3 2 5 3 9" xfId="11813"/>
    <cellStyle name="Comma 3 2 5 4" xfId="406"/>
    <cellStyle name="Comma 3 2 5 4 2" xfId="1046"/>
    <cellStyle name="Comma 3 2 5 4 2 2" xfId="2326"/>
    <cellStyle name="Comma 3 2 5 4 2 2 2" xfId="4893"/>
    <cellStyle name="Comma 3 2 5 4 2 2 2 2" xfId="27029"/>
    <cellStyle name="Comma 3 2 5 4 2 2 2 2 2" xfId="48180"/>
    <cellStyle name="Comma 3 2 5 4 2 2 2 3" xfId="16457"/>
    <cellStyle name="Comma 3 2 5 4 2 2 2 4" xfId="37608"/>
    <cellStyle name="Comma 3 2 5 4 2 2 3" xfId="8769"/>
    <cellStyle name="Comma 3 2 5 4 2 2 3 2" xfId="29918"/>
    <cellStyle name="Comma 3 2 5 4 2 2 3 2 2" xfId="51069"/>
    <cellStyle name="Comma 3 2 5 4 2 2 3 3" xfId="19346"/>
    <cellStyle name="Comma 3 2 5 4 2 2 3 4" xfId="40497"/>
    <cellStyle name="Comma 3 2 5 4 2 2 4" xfId="11331"/>
    <cellStyle name="Comma 3 2 5 4 2 2 4 2" xfId="32480"/>
    <cellStyle name="Comma 3 2 5 4 2 2 4 2 2" xfId="53631"/>
    <cellStyle name="Comma 3 2 5 4 2 2 4 3" xfId="21908"/>
    <cellStyle name="Comma 3 2 5 4 2 2 4 4" xfId="43059"/>
    <cellStyle name="Comma 3 2 5 4 2 2 5" xfId="24465"/>
    <cellStyle name="Comma 3 2 5 4 2 2 5 2" xfId="45616"/>
    <cellStyle name="Comma 3 2 5 4 2 2 6" xfId="13893"/>
    <cellStyle name="Comma 3 2 5 4 2 2 7" xfId="35044"/>
    <cellStyle name="Comma 3 2 5 4 2 3" xfId="3613"/>
    <cellStyle name="Comma 3 2 5 4 2 3 2" xfId="25749"/>
    <cellStyle name="Comma 3 2 5 4 2 3 2 2" xfId="46900"/>
    <cellStyle name="Comma 3 2 5 4 2 3 3" xfId="15177"/>
    <cellStyle name="Comma 3 2 5 4 2 3 4" xfId="36328"/>
    <cellStyle name="Comma 3 2 5 4 2 4" xfId="7489"/>
    <cellStyle name="Comma 3 2 5 4 2 4 2" xfId="28638"/>
    <cellStyle name="Comma 3 2 5 4 2 4 2 2" xfId="49789"/>
    <cellStyle name="Comma 3 2 5 4 2 4 3" xfId="18066"/>
    <cellStyle name="Comma 3 2 5 4 2 4 4" xfId="39217"/>
    <cellStyle name="Comma 3 2 5 4 2 5" xfId="10051"/>
    <cellStyle name="Comma 3 2 5 4 2 5 2" xfId="31200"/>
    <cellStyle name="Comma 3 2 5 4 2 5 2 2" xfId="52351"/>
    <cellStyle name="Comma 3 2 5 4 2 5 3" xfId="20628"/>
    <cellStyle name="Comma 3 2 5 4 2 5 4" xfId="41779"/>
    <cellStyle name="Comma 3 2 5 4 2 6" xfId="23185"/>
    <cellStyle name="Comma 3 2 5 4 2 6 2" xfId="44336"/>
    <cellStyle name="Comma 3 2 5 4 2 7" xfId="12613"/>
    <cellStyle name="Comma 3 2 5 4 2 8" xfId="33764"/>
    <cellStyle name="Comma 3 2 5 4 3" xfId="1686"/>
    <cellStyle name="Comma 3 2 5 4 3 2" xfId="4253"/>
    <cellStyle name="Comma 3 2 5 4 3 2 2" xfId="26389"/>
    <cellStyle name="Comma 3 2 5 4 3 2 2 2" xfId="47540"/>
    <cellStyle name="Comma 3 2 5 4 3 2 3" xfId="15817"/>
    <cellStyle name="Comma 3 2 5 4 3 2 4" xfId="36968"/>
    <cellStyle name="Comma 3 2 5 4 3 3" xfId="8129"/>
    <cellStyle name="Comma 3 2 5 4 3 3 2" xfId="29278"/>
    <cellStyle name="Comma 3 2 5 4 3 3 2 2" xfId="50429"/>
    <cellStyle name="Comma 3 2 5 4 3 3 3" xfId="18706"/>
    <cellStyle name="Comma 3 2 5 4 3 3 4" xfId="39857"/>
    <cellStyle name="Comma 3 2 5 4 3 4" xfId="10691"/>
    <cellStyle name="Comma 3 2 5 4 3 4 2" xfId="31840"/>
    <cellStyle name="Comma 3 2 5 4 3 4 2 2" xfId="52991"/>
    <cellStyle name="Comma 3 2 5 4 3 4 3" xfId="21268"/>
    <cellStyle name="Comma 3 2 5 4 3 4 4" xfId="42419"/>
    <cellStyle name="Comma 3 2 5 4 3 5" xfId="23825"/>
    <cellStyle name="Comma 3 2 5 4 3 5 2" xfId="44976"/>
    <cellStyle name="Comma 3 2 5 4 3 6" xfId="13253"/>
    <cellStyle name="Comma 3 2 5 4 3 7" xfId="34404"/>
    <cellStyle name="Comma 3 2 5 4 4" xfId="2973"/>
    <cellStyle name="Comma 3 2 5 4 4 2" xfId="25109"/>
    <cellStyle name="Comma 3 2 5 4 4 2 2" xfId="46260"/>
    <cellStyle name="Comma 3 2 5 4 4 3" xfId="14537"/>
    <cellStyle name="Comma 3 2 5 4 4 4" xfId="35688"/>
    <cellStyle name="Comma 3 2 5 4 5" xfId="6849"/>
    <cellStyle name="Comma 3 2 5 4 5 2" xfId="27998"/>
    <cellStyle name="Comma 3 2 5 4 5 2 2" xfId="49149"/>
    <cellStyle name="Comma 3 2 5 4 5 3" xfId="17426"/>
    <cellStyle name="Comma 3 2 5 4 5 4" xfId="38577"/>
    <cellStyle name="Comma 3 2 5 4 6" xfId="9411"/>
    <cellStyle name="Comma 3 2 5 4 6 2" xfId="30560"/>
    <cellStyle name="Comma 3 2 5 4 6 2 2" xfId="51711"/>
    <cellStyle name="Comma 3 2 5 4 6 3" xfId="19988"/>
    <cellStyle name="Comma 3 2 5 4 6 4" xfId="41139"/>
    <cellStyle name="Comma 3 2 5 4 7" xfId="22545"/>
    <cellStyle name="Comma 3 2 5 4 7 2" xfId="43696"/>
    <cellStyle name="Comma 3 2 5 4 8" xfId="11973"/>
    <cellStyle name="Comma 3 2 5 4 9" xfId="33124"/>
    <cellStyle name="Comma 3 2 5 5" xfId="726"/>
    <cellStyle name="Comma 3 2 5 5 2" xfId="2006"/>
    <cellStyle name="Comma 3 2 5 5 2 2" xfId="4573"/>
    <cellStyle name="Comma 3 2 5 5 2 2 2" xfId="26709"/>
    <cellStyle name="Comma 3 2 5 5 2 2 2 2" xfId="47860"/>
    <cellStyle name="Comma 3 2 5 5 2 2 3" xfId="16137"/>
    <cellStyle name="Comma 3 2 5 5 2 2 4" xfId="37288"/>
    <cellStyle name="Comma 3 2 5 5 2 3" xfId="8449"/>
    <cellStyle name="Comma 3 2 5 5 2 3 2" xfId="29598"/>
    <cellStyle name="Comma 3 2 5 5 2 3 2 2" xfId="50749"/>
    <cellStyle name="Comma 3 2 5 5 2 3 3" xfId="19026"/>
    <cellStyle name="Comma 3 2 5 5 2 3 4" xfId="40177"/>
    <cellStyle name="Comma 3 2 5 5 2 4" xfId="11011"/>
    <cellStyle name="Comma 3 2 5 5 2 4 2" xfId="32160"/>
    <cellStyle name="Comma 3 2 5 5 2 4 2 2" xfId="53311"/>
    <cellStyle name="Comma 3 2 5 5 2 4 3" xfId="21588"/>
    <cellStyle name="Comma 3 2 5 5 2 4 4" xfId="42739"/>
    <cellStyle name="Comma 3 2 5 5 2 5" xfId="24145"/>
    <cellStyle name="Comma 3 2 5 5 2 5 2" xfId="45296"/>
    <cellStyle name="Comma 3 2 5 5 2 6" xfId="13573"/>
    <cellStyle name="Comma 3 2 5 5 2 7" xfId="34724"/>
    <cellStyle name="Comma 3 2 5 5 3" xfId="3293"/>
    <cellStyle name="Comma 3 2 5 5 3 2" xfId="25429"/>
    <cellStyle name="Comma 3 2 5 5 3 2 2" xfId="46580"/>
    <cellStyle name="Comma 3 2 5 5 3 3" xfId="14857"/>
    <cellStyle name="Comma 3 2 5 5 3 4" xfId="36008"/>
    <cellStyle name="Comma 3 2 5 5 4" xfId="7169"/>
    <cellStyle name="Comma 3 2 5 5 4 2" xfId="28318"/>
    <cellStyle name="Comma 3 2 5 5 4 2 2" xfId="49469"/>
    <cellStyle name="Comma 3 2 5 5 4 3" xfId="17746"/>
    <cellStyle name="Comma 3 2 5 5 4 4" xfId="38897"/>
    <cellStyle name="Comma 3 2 5 5 5" xfId="9731"/>
    <cellStyle name="Comma 3 2 5 5 5 2" xfId="30880"/>
    <cellStyle name="Comma 3 2 5 5 5 2 2" xfId="52031"/>
    <cellStyle name="Comma 3 2 5 5 5 3" xfId="20308"/>
    <cellStyle name="Comma 3 2 5 5 5 4" xfId="41459"/>
    <cellStyle name="Comma 3 2 5 5 6" xfId="22865"/>
    <cellStyle name="Comma 3 2 5 5 6 2" xfId="44016"/>
    <cellStyle name="Comma 3 2 5 5 7" xfId="12293"/>
    <cellStyle name="Comma 3 2 5 5 8" xfId="33444"/>
    <cellStyle name="Comma 3 2 5 6" xfId="1366"/>
    <cellStyle name="Comma 3 2 5 6 2" xfId="3933"/>
    <cellStyle name="Comma 3 2 5 6 2 2" xfId="26069"/>
    <cellStyle name="Comma 3 2 5 6 2 2 2" xfId="47220"/>
    <cellStyle name="Comma 3 2 5 6 2 3" xfId="15497"/>
    <cellStyle name="Comma 3 2 5 6 2 4" xfId="36648"/>
    <cellStyle name="Comma 3 2 5 6 3" xfId="7809"/>
    <cellStyle name="Comma 3 2 5 6 3 2" xfId="28958"/>
    <cellStyle name="Comma 3 2 5 6 3 2 2" xfId="50109"/>
    <cellStyle name="Comma 3 2 5 6 3 3" xfId="18386"/>
    <cellStyle name="Comma 3 2 5 6 3 4" xfId="39537"/>
    <cellStyle name="Comma 3 2 5 6 4" xfId="10371"/>
    <cellStyle name="Comma 3 2 5 6 4 2" xfId="31520"/>
    <cellStyle name="Comma 3 2 5 6 4 2 2" xfId="52671"/>
    <cellStyle name="Comma 3 2 5 6 4 3" xfId="20948"/>
    <cellStyle name="Comma 3 2 5 6 4 4" xfId="42099"/>
    <cellStyle name="Comma 3 2 5 6 5" xfId="23505"/>
    <cellStyle name="Comma 3 2 5 6 5 2" xfId="44656"/>
    <cellStyle name="Comma 3 2 5 6 6" xfId="12933"/>
    <cellStyle name="Comma 3 2 5 6 7" xfId="34084"/>
    <cellStyle name="Comma 3 2 5 7" xfId="2651"/>
    <cellStyle name="Comma 3 2 5 7 2" xfId="24787"/>
    <cellStyle name="Comma 3 2 5 7 2 2" xfId="45938"/>
    <cellStyle name="Comma 3 2 5 7 3" xfId="14215"/>
    <cellStyle name="Comma 3 2 5 7 4" xfId="35366"/>
    <cellStyle name="Comma 3 2 5 8" xfId="5257"/>
    <cellStyle name="Comma 3 2 5 9" xfId="6529"/>
    <cellStyle name="Comma 3 2 5 9 2" xfId="27678"/>
    <cellStyle name="Comma 3 2 5 9 2 2" xfId="48829"/>
    <cellStyle name="Comma 3 2 5 9 3" xfId="17106"/>
    <cellStyle name="Comma 3 2 5 9 4" xfId="38257"/>
    <cellStyle name="Comma 3 2 6" xfId="109"/>
    <cellStyle name="Comma 3 2 6 10" xfId="22250"/>
    <cellStyle name="Comma 3 2 6 10 2" xfId="43401"/>
    <cellStyle name="Comma 3 2 6 11" xfId="11678"/>
    <cellStyle name="Comma 3 2 6 12" xfId="32829"/>
    <cellStyle name="Comma 3 2 6 2" xfId="270"/>
    <cellStyle name="Comma 3 2 6 2 10" xfId="32989"/>
    <cellStyle name="Comma 3 2 6 2 2" xfId="591"/>
    <cellStyle name="Comma 3 2 6 2 2 2" xfId="1231"/>
    <cellStyle name="Comma 3 2 6 2 2 2 2" xfId="2511"/>
    <cellStyle name="Comma 3 2 6 2 2 2 2 2" xfId="5078"/>
    <cellStyle name="Comma 3 2 6 2 2 2 2 2 2" xfId="27214"/>
    <cellStyle name="Comma 3 2 6 2 2 2 2 2 2 2" xfId="48365"/>
    <cellStyle name="Comma 3 2 6 2 2 2 2 2 3" xfId="16642"/>
    <cellStyle name="Comma 3 2 6 2 2 2 2 2 4" xfId="37793"/>
    <cellStyle name="Comma 3 2 6 2 2 2 2 3" xfId="8954"/>
    <cellStyle name="Comma 3 2 6 2 2 2 2 3 2" xfId="30103"/>
    <cellStyle name="Comma 3 2 6 2 2 2 2 3 2 2" xfId="51254"/>
    <cellStyle name="Comma 3 2 6 2 2 2 2 3 3" xfId="19531"/>
    <cellStyle name="Comma 3 2 6 2 2 2 2 3 4" xfId="40682"/>
    <cellStyle name="Comma 3 2 6 2 2 2 2 4" xfId="11516"/>
    <cellStyle name="Comma 3 2 6 2 2 2 2 4 2" xfId="32665"/>
    <cellStyle name="Comma 3 2 6 2 2 2 2 4 2 2" xfId="53816"/>
    <cellStyle name="Comma 3 2 6 2 2 2 2 4 3" xfId="22093"/>
    <cellStyle name="Comma 3 2 6 2 2 2 2 4 4" xfId="43244"/>
    <cellStyle name="Comma 3 2 6 2 2 2 2 5" xfId="24650"/>
    <cellStyle name="Comma 3 2 6 2 2 2 2 5 2" xfId="45801"/>
    <cellStyle name="Comma 3 2 6 2 2 2 2 6" xfId="14078"/>
    <cellStyle name="Comma 3 2 6 2 2 2 2 7" xfId="35229"/>
    <cellStyle name="Comma 3 2 6 2 2 2 3" xfId="3798"/>
    <cellStyle name="Comma 3 2 6 2 2 2 3 2" xfId="25934"/>
    <cellStyle name="Comma 3 2 6 2 2 2 3 2 2" xfId="47085"/>
    <cellStyle name="Comma 3 2 6 2 2 2 3 3" xfId="15362"/>
    <cellStyle name="Comma 3 2 6 2 2 2 3 4" xfId="36513"/>
    <cellStyle name="Comma 3 2 6 2 2 2 4" xfId="7674"/>
    <cellStyle name="Comma 3 2 6 2 2 2 4 2" xfId="28823"/>
    <cellStyle name="Comma 3 2 6 2 2 2 4 2 2" xfId="49974"/>
    <cellStyle name="Comma 3 2 6 2 2 2 4 3" xfId="18251"/>
    <cellStyle name="Comma 3 2 6 2 2 2 4 4" xfId="39402"/>
    <cellStyle name="Comma 3 2 6 2 2 2 5" xfId="10236"/>
    <cellStyle name="Comma 3 2 6 2 2 2 5 2" xfId="31385"/>
    <cellStyle name="Comma 3 2 6 2 2 2 5 2 2" xfId="52536"/>
    <cellStyle name="Comma 3 2 6 2 2 2 5 3" xfId="20813"/>
    <cellStyle name="Comma 3 2 6 2 2 2 5 4" xfId="41964"/>
    <cellStyle name="Comma 3 2 6 2 2 2 6" xfId="23370"/>
    <cellStyle name="Comma 3 2 6 2 2 2 6 2" xfId="44521"/>
    <cellStyle name="Comma 3 2 6 2 2 2 7" xfId="12798"/>
    <cellStyle name="Comma 3 2 6 2 2 2 8" xfId="33949"/>
    <cellStyle name="Comma 3 2 6 2 2 3" xfId="1871"/>
    <cellStyle name="Comma 3 2 6 2 2 3 2" xfId="4438"/>
    <cellStyle name="Comma 3 2 6 2 2 3 2 2" xfId="26574"/>
    <cellStyle name="Comma 3 2 6 2 2 3 2 2 2" xfId="47725"/>
    <cellStyle name="Comma 3 2 6 2 2 3 2 3" xfId="16002"/>
    <cellStyle name="Comma 3 2 6 2 2 3 2 4" xfId="37153"/>
    <cellStyle name="Comma 3 2 6 2 2 3 3" xfId="8314"/>
    <cellStyle name="Comma 3 2 6 2 2 3 3 2" xfId="29463"/>
    <cellStyle name="Comma 3 2 6 2 2 3 3 2 2" xfId="50614"/>
    <cellStyle name="Comma 3 2 6 2 2 3 3 3" xfId="18891"/>
    <cellStyle name="Comma 3 2 6 2 2 3 3 4" xfId="40042"/>
    <cellStyle name="Comma 3 2 6 2 2 3 4" xfId="10876"/>
    <cellStyle name="Comma 3 2 6 2 2 3 4 2" xfId="32025"/>
    <cellStyle name="Comma 3 2 6 2 2 3 4 2 2" xfId="53176"/>
    <cellStyle name="Comma 3 2 6 2 2 3 4 3" xfId="21453"/>
    <cellStyle name="Comma 3 2 6 2 2 3 4 4" xfId="42604"/>
    <cellStyle name="Comma 3 2 6 2 2 3 5" xfId="24010"/>
    <cellStyle name="Comma 3 2 6 2 2 3 5 2" xfId="45161"/>
    <cellStyle name="Comma 3 2 6 2 2 3 6" xfId="13438"/>
    <cellStyle name="Comma 3 2 6 2 2 3 7" xfId="34589"/>
    <cellStyle name="Comma 3 2 6 2 2 4" xfId="3158"/>
    <cellStyle name="Comma 3 2 6 2 2 4 2" xfId="25294"/>
    <cellStyle name="Comma 3 2 6 2 2 4 2 2" xfId="46445"/>
    <cellStyle name="Comma 3 2 6 2 2 4 3" xfId="14722"/>
    <cellStyle name="Comma 3 2 6 2 2 4 4" xfId="35873"/>
    <cellStyle name="Comma 3 2 6 2 2 5" xfId="7034"/>
    <cellStyle name="Comma 3 2 6 2 2 5 2" xfId="28183"/>
    <cellStyle name="Comma 3 2 6 2 2 5 2 2" xfId="49334"/>
    <cellStyle name="Comma 3 2 6 2 2 5 3" xfId="17611"/>
    <cellStyle name="Comma 3 2 6 2 2 5 4" xfId="38762"/>
    <cellStyle name="Comma 3 2 6 2 2 6" xfId="9596"/>
    <cellStyle name="Comma 3 2 6 2 2 6 2" xfId="30745"/>
    <cellStyle name="Comma 3 2 6 2 2 6 2 2" xfId="51896"/>
    <cellStyle name="Comma 3 2 6 2 2 6 3" xfId="20173"/>
    <cellStyle name="Comma 3 2 6 2 2 6 4" xfId="41324"/>
    <cellStyle name="Comma 3 2 6 2 2 7" xfId="22730"/>
    <cellStyle name="Comma 3 2 6 2 2 7 2" xfId="43881"/>
    <cellStyle name="Comma 3 2 6 2 2 8" xfId="12158"/>
    <cellStyle name="Comma 3 2 6 2 2 9" xfId="33309"/>
    <cellStyle name="Comma 3 2 6 2 3" xfId="911"/>
    <cellStyle name="Comma 3 2 6 2 3 2" xfId="2191"/>
    <cellStyle name="Comma 3 2 6 2 3 2 2" xfId="4758"/>
    <cellStyle name="Comma 3 2 6 2 3 2 2 2" xfId="26894"/>
    <cellStyle name="Comma 3 2 6 2 3 2 2 2 2" xfId="48045"/>
    <cellStyle name="Comma 3 2 6 2 3 2 2 3" xfId="16322"/>
    <cellStyle name="Comma 3 2 6 2 3 2 2 4" xfId="37473"/>
    <cellStyle name="Comma 3 2 6 2 3 2 3" xfId="8634"/>
    <cellStyle name="Comma 3 2 6 2 3 2 3 2" xfId="29783"/>
    <cellStyle name="Comma 3 2 6 2 3 2 3 2 2" xfId="50934"/>
    <cellStyle name="Comma 3 2 6 2 3 2 3 3" xfId="19211"/>
    <cellStyle name="Comma 3 2 6 2 3 2 3 4" xfId="40362"/>
    <cellStyle name="Comma 3 2 6 2 3 2 4" xfId="11196"/>
    <cellStyle name="Comma 3 2 6 2 3 2 4 2" xfId="32345"/>
    <cellStyle name="Comma 3 2 6 2 3 2 4 2 2" xfId="53496"/>
    <cellStyle name="Comma 3 2 6 2 3 2 4 3" xfId="21773"/>
    <cellStyle name="Comma 3 2 6 2 3 2 4 4" xfId="42924"/>
    <cellStyle name="Comma 3 2 6 2 3 2 5" xfId="24330"/>
    <cellStyle name="Comma 3 2 6 2 3 2 5 2" xfId="45481"/>
    <cellStyle name="Comma 3 2 6 2 3 2 6" xfId="13758"/>
    <cellStyle name="Comma 3 2 6 2 3 2 7" xfId="34909"/>
    <cellStyle name="Comma 3 2 6 2 3 3" xfId="3478"/>
    <cellStyle name="Comma 3 2 6 2 3 3 2" xfId="25614"/>
    <cellStyle name="Comma 3 2 6 2 3 3 2 2" xfId="46765"/>
    <cellStyle name="Comma 3 2 6 2 3 3 3" xfId="15042"/>
    <cellStyle name="Comma 3 2 6 2 3 3 4" xfId="36193"/>
    <cellStyle name="Comma 3 2 6 2 3 4" xfId="7354"/>
    <cellStyle name="Comma 3 2 6 2 3 4 2" xfId="28503"/>
    <cellStyle name="Comma 3 2 6 2 3 4 2 2" xfId="49654"/>
    <cellStyle name="Comma 3 2 6 2 3 4 3" xfId="17931"/>
    <cellStyle name="Comma 3 2 6 2 3 4 4" xfId="39082"/>
    <cellStyle name="Comma 3 2 6 2 3 5" xfId="9916"/>
    <cellStyle name="Comma 3 2 6 2 3 5 2" xfId="31065"/>
    <cellStyle name="Comma 3 2 6 2 3 5 2 2" xfId="52216"/>
    <cellStyle name="Comma 3 2 6 2 3 5 3" xfId="20493"/>
    <cellStyle name="Comma 3 2 6 2 3 5 4" xfId="41644"/>
    <cellStyle name="Comma 3 2 6 2 3 6" xfId="23050"/>
    <cellStyle name="Comma 3 2 6 2 3 6 2" xfId="44201"/>
    <cellStyle name="Comma 3 2 6 2 3 7" xfId="12478"/>
    <cellStyle name="Comma 3 2 6 2 3 8" xfId="33629"/>
    <cellStyle name="Comma 3 2 6 2 4" xfId="1551"/>
    <cellStyle name="Comma 3 2 6 2 4 2" xfId="4118"/>
    <cellStyle name="Comma 3 2 6 2 4 2 2" xfId="26254"/>
    <cellStyle name="Comma 3 2 6 2 4 2 2 2" xfId="47405"/>
    <cellStyle name="Comma 3 2 6 2 4 2 3" xfId="15682"/>
    <cellStyle name="Comma 3 2 6 2 4 2 4" xfId="36833"/>
    <cellStyle name="Comma 3 2 6 2 4 3" xfId="7994"/>
    <cellStyle name="Comma 3 2 6 2 4 3 2" xfId="29143"/>
    <cellStyle name="Comma 3 2 6 2 4 3 2 2" xfId="50294"/>
    <cellStyle name="Comma 3 2 6 2 4 3 3" xfId="18571"/>
    <cellStyle name="Comma 3 2 6 2 4 3 4" xfId="39722"/>
    <cellStyle name="Comma 3 2 6 2 4 4" xfId="10556"/>
    <cellStyle name="Comma 3 2 6 2 4 4 2" xfId="31705"/>
    <cellStyle name="Comma 3 2 6 2 4 4 2 2" xfId="52856"/>
    <cellStyle name="Comma 3 2 6 2 4 4 3" xfId="21133"/>
    <cellStyle name="Comma 3 2 6 2 4 4 4" xfId="42284"/>
    <cellStyle name="Comma 3 2 6 2 4 5" xfId="23690"/>
    <cellStyle name="Comma 3 2 6 2 4 5 2" xfId="44841"/>
    <cellStyle name="Comma 3 2 6 2 4 6" xfId="13118"/>
    <cellStyle name="Comma 3 2 6 2 4 7" xfId="34269"/>
    <cellStyle name="Comma 3 2 6 2 5" xfId="2838"/>
    <cellStyle name="Comma 3 2 6 2 5 2" xfId="24974"/>
    <cellStyle name="Comma 3 2 6 2 5 2 2" xfId="46125"/>
    <cellStyle name="Comma 3 2 6 2 5 3" xfId="14402"/>
    <cellStyle name="Comma 3 2 6 2 5 4" xfId="35553"/>
    <cellStyle name="Comma 3 2 6 2 6" xfId="6714"/>
    <cellStyle name="Comma 3 2 6 2 6 2" xfId="27863"/>
    <cellStyle name="Comma 3 2 6 2 6 2 2" xfId="49014"/>
    <cellStyle name="Comma 3 2 6 2 6 3" xfId="17291"/>
    <cellStyle name="Comma 3 2 6 2 6 4" xfId="38442"/>
    <cellStyle name="Comma 3 2 6 2 7" xfId="9276"/>
    <cellStyle name="Comma 3 2 6 2 7 2" xfId="30425"/>
    <cellStyle name="Comma 3 2 6 2 7 2 2" xfId="51576"/>
    <cellStyle name="Comma 3 2 6 2 7 3" xfId="19853"/>
    <cellStyle name="Comma 3 2 6 2 7 4" xfId="41004"/>
    <cellStyle name="Comma 3 2 6 2 8" xfId="22410"/>
    <cellStyle name="Comma 3 2 6 2 8 2" xfId="43561"/>
    <cellStyle name="Comma 3 2 6 2 9" xfId="11838"/>
    <cellStyle name="Comma 3 2 6 3" xfId="431"/>
    <cellStyle name="Comma 3 2 6 3 2" xfId="1071"/>
    <cellStyle name="Comma 3 2 6 3 2 2" xfId="2351"/>
    <cellStyle name="Comma 3 2 6 3 2 2 2" xfId="4918"/>
    <cellStyle name="Comma 3 2 6 3 2 2 2 2" xfId="27054"/>
    <cellStyle name="Comma 3 2 6 3 2 2 2 2 2" xfId="48205"/>
    <cellStyle name="Comma 3 2 6 3 2 2 2 3" xfId="16482"/>
    <cellStyle name="Comma 3 2 6 3 2 2 2 4" xfId="37633"/>
    <cellStyle name="Comma 3 2 6 3 2 2 3" xfId="8794"/>
    <cellStyle name="Comma 3 2 6 3 2 2 3 2" xfId="29943"/>
    <cellStyle name="Comma 3 2 6 3 2 2 3 2 2" xfId="51094"/>
    <cellStyle name="Comma 3 2 6 3 2 2 3 3" xfId="19371"/>
    <cellStyle name="Comma 3 2 6 3 2 2 3 4" xfId="40522"/>
    <cellStyle name="Comma 3 2 6 3 2 2 4" xfId="11356"/>
    <cellStyle name="Comma 3 2 6 3 2 2 4 2" xfId="32505"/>
    <cellStyle name="Comma 3 2 6 3 2 2 4 2 2" xfId="53656"/>
    <cellStyle name="Comma 3 2 6 3 2 2 4 3" xfId="21933"/>
    <cellStyle name="Comma 3 2 6 3 2 2 4 4" xfId="43084"/>
    <cellStyle name="Comma 3 2 6 3 2 2 5" xfId="24490"/>
    <cellStyle name="Comma 3 2 6 3 2 2 5 2" xfId="45641"/>
    <cellStyle name="Comma 3 2 6 3 2 2 6" xfId="13918"/>
    <cellStyle name="Comma 3 2 6 3 2 2 7" xfId="35069"/>
    <cellStyle name="Comma 3 2 6 3 2 3" xfId="3638"/>
    <cellStyle name="Comma 3 2 6 3 2 3 2" xfId="25774"/>
    <cellStyle name="Comma 3 2 6 3 2 3 2 2" xfId="46925"/>
    <cellStyle name="Comma 3 2 6 3 2 3 3" xfId="15202"/>
    <cellStyle name="Comma 3 2 6 3 2 3 4" xfId="36353"/>
    <cellStyle name="Comma 3 2 6 3 2 4" xfId="7514"/>
    <cellStyle name="Comma 3 2 6 3 2 4 2" xfId="28663"/>
    <cellStyle name="Comma 3 2 6 3 2 4 2 2" xfId="49814"/>
    <cellStyle name="Comma 3 2 6 3 2 4 3" xfId="18091"/>
    <cellStyle name="Comma 3 2 6 3 2 4 4" xfId="39242"/>
    <cellStyle name="Comma 3 2 6 3 2 5" xfId="10076"/>
    <cellStyle name="Comma 3 2 6 3 2 5 2" xfId="31225"/>
    <cellStyle name="Comma 3 2 6 3 2 5 2 2" xfId="52376"/>
    <cellStyle name="Comma 3 2 6 3 2 5 3" xfId="20653"/>
    <cellStyle name="Comma 3 2 6 3 2 5 4" xfId="41804"/>
    <cellStyle name="Comma 3 2 6 3 2 6" xfId="23210"/>
    <cellStyle name="Comma 3 2 6 3 2 6 2" xfId="44361"/>
    <cellStyle name="Comma 3 2 6 3 2 7" xfId="12638"/>
    <cellStyle name="Comma 3 2 6 3 2 8" xfId="33789"/>
    <cellStyle name="Comma 3 2 6 3 3" xfId="1711"/>
    <cellStyle name="Comma 3 2 6 3 3 2" xfId="4278"/>
    <cellStyle name="Comma 3 2 6 3 3 2 2" xfId="26414"/>
    <cellStyle name="Comma 3 2 6 3 3 2 2 2" xfId="47565"/>
    <cellStyle name="Comma 3 2 6 3 3 2 3" xfId="15842"/>
    <cellStyle name="Comma 3 2 6 3 3 2 4" xfId="36993"/>
    <cellStyle name="Comma 3 2 6 3 3 3" xfId="8154"/>
    <cellStyle name="Comma 3 2 6 3 3 3 2" xfId="29303"/>
    <cellStyle name="Comma 3 2 6 3 3 3 2 2" xfId="50454"/>
    <cellStyle name="Comma 3 2 6 3 3 3 3" xfId="18731"/>
    <cellStyle name="Comma 3 2 6 3 3 3 4" xfId="39882"/>
    <cellStyle name="Comma 3 2 6 3 3 4" xfId="10716"/>
    <cellStyle name="Comma 3 2 6 3 3 4 2" xfId="31865"/>
    <cellStyle name="Comma 3 2 6 3 3 4 2 2" xfId="53016"/>
    <cellStyle name="Comma 3 2 6 3 3 4 3" xfId="21293"/>
    <cellStyle name="Comma 3 2 6 3 3 4 4" xfId="42444"/>
    <cellStyle name="Comma 3 2 6 3 3 5" xfId="23850"/>
    <cellStyle name="Comma 3 2 6 3 3 5 2" xfId="45001"/>
    <cellStyle name="Comma 3 2 6 3 3 6" xfId="13278"/>
    <cellStyle name="Comma 3 2 6 3 3 7" xfId="34429"/>
    <cellStyle name="Comma 3 2 6 3 4" xfId="2998"/>
    <cellStyle name="Comma 3 2 6 3 4 2" xfId="25134"/>
    <cellStyle name="Comma 3 2 6 3 4 2 2" xfId="46285"/>
    <cellStyle name="Comma 3 2 6 3 4 3" xfId="14562"/>
    <cellStyle name="Comma 3 2 6 3 4 4" xfId="35713"/>
    <cellStyle name="Comma 3 2 6 3 5" xfId="6874"/>
    <cellStyle name="Comma 3 2 6 3 5 2" xfId="28023"/>
    <cellStyle name="Comma 3 2 6 3 5 2 2" xfId="49174"/>
    <cellStyle name="Comma 3 2 6 3 5 3" xfId="17451"/>
    <cellStyle name="Comma 3 2 6 3 5 4" xfId="38602"/>
    <cellStyle name="Comma 3 2 6 3 6" xfId="9436"/>
    <cellStyle name="Comma 3 2 6 3 6 2" xfId="30585"/>
    <cellStyle name="Comma 3 2 6 3 6 2 2" xfId="51736"/>
    <cellStyle name="Comma 3 2 6 3 6 3" xfId="20013"/>
    <cellStyle name="Comma 3 2 6 3 6 4" xfId="41164"/>
    <cellStyle name="Comma 3 2 6 3 7" xfId="22570"/>
    <cellStyle name="Comma 3 2 6 3 7 2" xfId="43721"/>
    <cellStyle name="Comma 3 2 6 3 8" xfId="11998"/>
    <cellStyle name="Comma 3 2 6 3 9" xfId="33149"/>
    <cellStyle name="Comma 3 2 6 4" xfId="751"/>
    <cellStyle name="Comma 3 2 6 4 2" xfId="2031"/>
    <cellStyle name="Comma 3 2 6 4 2 2" xfId="4598"/>
    <cellStyle name="Comma 3 2 6 4 2 2 2" xfId="26734"/>
    <cellStyle name="Comma 3 2 6 4 2 2 2 2" xfId="47885"/>
    <cellStyle name="Comma 3 2 6 4 2 2 3" xfId="16162"/>
    <cellStyle name="Comma 3 2 6 4 2 2 4" xfId="37313"/>
    <cellStyle name="Comma 3 2 6 4 2 3" xfId="8474"/>
    <cellStyle name="Comma 3 2 6 4 2 3 2" xfId="29623"/>
    <cellStyle name="Comma 3 2 6 4 2 3 2 2" xfId="50774"/>
    <cellStyle name="Comma 3 2 6 4 2 3 3" xfId="19051"/>
    <cellStyle name="Comma 3 2 6 4 2 3 4" xfId="40202"/>
    <cellStyle name="Comma 3 2 6 4 2 4" xfId="11036"/>
    <cellStyle name="Comma 3 2 6 4 2 4 2" xfId="32185"/>
    <cellStyle name="Comma 3 2 6 4 2 4 2 2" xfId="53336"/>
    <cellStyle name="Comma 3 2 6 4 2 4 3" xfId="21613"/>
    <cellStyle name="Comma 3 2 6 4 2 4 4" xfId="42764"/>
    <cellStyle name="Comma 3 2 6 4 2 5" xfId="24170"/>
    <cellStyle name="Comma 3 2 6 4 2 5 2" xfId="45321"/>
    <cellStyle name="Comma 3 2 6 4 2 6" xfId="13598"/>
    <cellStyle name="Comma 3 2 6 4 2 7" xfId="34749"/>
    <cellStyle name="Comma 3 2 6 4 3" xfId="3318"/>
    <cellStyle name="Comma 3 2 6 4 3 2" xfId="25454"/>
    <cellStyle name="Comma 3 2 6 4 3 2 2" xfId="46605"/>
    <cellStyle name="Comma 3 2 6 4 3 3" xfId="14882"/>
    <cellStyle name="Comma 3 2 6 4 3 4" xfId="36033"/>
    <cellStyle name="Comma 3 2 6 4 4" xfId="7194"/>
    <cellStyle name="Comma 3 2 6 4 4 2" xfId="28343"/>
    <cellStyle name="Comma 3 2 6 4 4 2 2" xfId="49494"/>
    <cellStyle name="Comma 3 2 6 4 4 3" xfId="17771"/>
    <cellStyle name="Comma 3 2 6 4 4 4" xfId="38922"/>
    <cellStyle name="Comma 3 2 6 4 5" xfId="9756"/>
    <cellStyle name="Comma 3 2 6 4 5 2" xfId="30905"/>
    <cellStyle name="Comma 3 2 6 4 5 2 2" xfId="52056"/>
    <cellStyle name="Comma 3 2 6 4 5 3" xfId="20333"/>
    <cellStyle name="Comma 3 2 6 4 5 4" xfId="41484"/>
    <cellStyle name="Comma 3 2 6 4 6" xfId="22890"/>
    <cellStyle name="Comma 3 2 6 4 6 2" xfId="44041"/>
    <cellStyle name="Comma 3 2 6 4 7" xfId="12318"/>
    <cellStyle name="Comma 3 2 6 4 8" xfId="33469"/>
    <cellStyle name="Comma 3 2 6 5" xfId="1391"/>
    <cellStyle name="Comma 3 2 6 5 2" xfId="3958"/>
    <cellStyle name="Comma 3 2 6 5 2 2" xfId="26094"/>
    <cellStyle name="Comma 3 2 6 5 2 2 2" xfId="47245"/>
    <cellStyle name="Comma 3 2 6 5 2 3" xfId="15522"/>
    <cellStyle name="Comma 3 2 6 5 2 4" xfId="36673"/>
    <cellStyle name="Comma 3 2 6 5 3" xfId="7834"/>
    <cellStyle name="Comma 3 2 6 5 3 2" xfId="28983"/>
    <cellStyle name="Comma 3 2 6 5 3 2 2" xfId="50134"/>
    <cellStyle name="Comma 3 2 6 5 3 3" xfId="18411"/>
    <cellStyle name="Comma 3 2 6 5 3 4" xfId="39562"/>
    <cellStyle name="Comma 3 2 6 5 4" xfId="10396"/>
    <cellStyle name="Comma 3 2 6 5 4 2" xfId="31545"/>
    <cellStyle name="Comma 3 2 6 5 4 2 2" xfId="52696"/>
    <cellStyle name="Comma 3 2 6 5 4 3" xfId="20973"/>
    <cellStyle name="Comma 3 2 6 5 4 4" xfId="42124"/>
    <cellStyle name="Comma 3 2 6 5 5" xfId="23530"/>
    <cellStyle name="Comma 3 2 6 5 5 2" xfId="44681"/>
    <cellStyle name="Comma 3 2 6 5 6" xfId="12958"/>
    <cellStyle name="Comma 3 2 6 5 7" xfId="34109"/>
    <cellStyle name="Comma 3 2 6 6" xfId="2677"/>
    <cellStyle name="Comma 3 2 6 6 2" xfId="24813"/>
    <cellStyle name="Comma 3 2 6 6 2 2" xfId="45964"/>
    <cellStyle name="Comma 3 2 6 6 3" xfId="14241"/>
    <cellStyle name="Comma 3 2 6 6 4" xfId="35392"/>
    <cellStyle name="Comma 3 2 6 7" xfId="6346"/>
    <cellStyle name="Comma 3 2 6 8" xfId="6554"/>
    <cellStyle name="Comma 3 2 6 8 2" xfId="27703"/>
    <cellStyle name="Comma 3 2 6 8 2 2" xfId="48854"/>
    <cellStyle name="Comma 3 2 6 8 3" xfId="17131"/>
    <cellStyle name="Comma 3 2 6 8 4" xfId="38282"/>
    <cellStyle name="Comma 3 2 6 9" xfId="9116"/>
    <cellStyle name="Comma 3 2 6 9 2" xfId="30265"/>
    <cellStyle name="Comma 3 2 6 9 2 2" xfId="51416"/>
    <cellStyle name="Comma 3 2 6 9 3" xfId="19693"/>
    <cellStyle name="Comma 3 2 6 9 4" xfId="40844"/>
    <cellStyle name="Comma 3 2 7" xfId="189"/>
    <cellStyle name="Comma 3 2 7 10" xfId="32909"/>
    <cellStyle name="Comma 3 2 7 2" xfId="511"/>
    <cellStyle name="Comma 3 2 7 2 2" xfId="1151"/>
    <cellStyle name="Comma 3 2 7 2 2 2" xfId="2431"/>
    <cellStyle name="Comma 3 2 7 2 2 2 2" xfId="4998"/>
    <cellStyle name="Comma 3 2 7 2 2 2 2 2" xfId="27134"/>
    <cellStyle name="Comma 3 2 7 2 2 2 2 2 2" xfId="48285"/>
    <cellStyle name="Comma 3 2 7 2 2 2 2 3" xfId="16562"/>
    <cellStyle name="Comma 3 2 7 2 2 2 2 4" xfId="37713"/>
    <cellStyle name="Comma 3 2 7 2 2 2 3" xfId="8874"/>
    <cellStyle name="Comma 3 2 7 2 2 2 3 2" xfId="30023"/>
    <cellStyle name="Comma 3 2 7 2 2 2 3 2 2" xfId="51174"/>
    <cellStyle name="Comma 3 2 7 2 2 2 3 3" xfId="19451"/>
    <cellStyle name="Comma 3 2 7 2 2 2 3 4" xfId="40602"/>
    <cellStyle name="Comma 3 2 7 2 2 2 4" xfId="11436"/>
    <cellStyle name="Comma 3 2 7 2 2 2 4 2" xfId="32585"/>
    <cellStyle name="Comma 3 2 7 2 2 2 4 2 2" xfId="53736"/>
    <cellStyle name="Comma 3 2 7 2 2 2 4 3" xfId="22013"/>
    <cellStyle name="Comma 3 2 7 2 2 2 4 4" xfId="43164"/>
    <cellStyle name="Comma 3 2 7 2 2 2 5" xfId="24570"/>
    <cellStyle name="Comma 3 2 7 2 2 2 5 2" xfId="45721"/>
    <cellStyle name="Comma 3 2 7 2 2 2 6" xfId="13998"/>
    <cellStyle name="Comma 3 2 7 2 2 2 7" xfId="35149"/>
    <cellStyle name="Comma 3 2 7 2 2 3" xfId="3718"/>
    <cellStyle name="Comma 3 2 7 2 2 3 2" xfId="25854"/>
    <cellStyle name="Comma 3 2 7 2 2 3 2 2" xfId="47005"/>
    <cellStyle name="Comma 3 2 7 2 2 3 3" xfId="15282"/>
    <cellStyle name="Comma 3 2 7 2 2 3 4" xfId="36433"/>
    <cellStyle name="Comma 3 2 7 2 2 4" xfId="7594"/>
    <cellStyle name="Comma 3 2 7 2 2 4 2" xfId="28743"/>
    <cellStyle name="Comma 3 2 7 2 2 4 2 2" xfId="49894"/>
    <cellStyle name="Comma 3 2 7 2 2 4 3" xfId="18171"/>
    <cellStyle name="Comma 3 2 7 2 2 4 4" xfId="39322"/>
    <cellStyle name="Comma 3 2 7 2 2 5" xfId="10156"/>
    <cellStyle name="Comma 3 2 7 2 2 5 2" xfId="31305"/>
    <cellStyle name="Comma 3 2 7 2 2 5 2 2" xfId="52456"/>
    <cellStyle name="Comma 3 2 7 2 2 5 3" xfId="20733"/>
    <cellStyle name="Comma 3 2 7 2 2 5 4" xfId="41884"/>
    <cellStyle name="Comma 3 2 7 2 2 6" xfId="23290"/>
    <cellStyle name="Comma 3 2 7 2 2 6 2" xfId="44441"/>
    <cellStyle name="Comma 3 2 7 2 2 7" xfId="12718"/>
    <cellStyle name="Comma 3 2 7 2 2 8" xfId="33869"/>
    <cellStyle name="Comma 3 2 7 2 3" xfId="1791"/>
    <cellStyle name="Comma 3 2 7 2 3 2" xfId="4358"/>
    <cellStyle name="Comma 3 2 7 2 3 2 2" xfId="26494"/>
    <cellStyle name="Comma 3 2 7 2 3 2 2 2" xfId="47645"/>
    <cellStyle name="Comma 3 2 7 2 3 2 3" xfId="15922"/>
    <cellStyle name="Comma 3 2 7 2 3 2 4" xfId="37073"/>
    <cellStyle name="Comma 3 2 7 2 3 3" xfId="8234"/>
    <cellStyle name="Comma 3 2 7 2 3 3 2" xfId="29383"/>
    <cellStyle name="Comma 3 2 7 2 3 3 2 2" xfId="50534"/>
    <cellStyle name="Comma 3 2 7 2 3 3 3" xfId="18811"/>
    <cellStyle name="Comma 3 2 7 2 3 3 4" xfId="39962"/>
    <cellStyle name="Comma 3 2 7 2 3 4" xfId="10796"/>
    <cellStyle name="Comma 3 2 7 2 3 4 2" xfId="31945"/>
    <cellStyle name="Comma 3 2 7 2 3 4 2 2" xfId="53096"/>
    <cellStyle name="Comma 3 2 7 2 3 4 3" xfId="21373"/>
    <cellStyle name="Comma 3 2 7 2 3 4 4" xfId="42524"/>
    <cellStyle name="Comma 3 2 7 2 3 5" xfId="23930"/>
    <cellStyle name="Comma 3 2 7 2 3 5 2" xfId="45081"/>
    <cellStyle name="Comma 3 2 7 2 3 6" xfId="13358"/>
    <cellStyle name="Comma 3 2 7 2 3 7" xfId="34509"/>
    <cellStyle name="Comma 3 2 7 2 4" xfId="3078"/>
    <cellStyle name="Comma 3 2 7 2 4 2" xfId="25214"/>
    <cellStyle name="Comma 3 2 7 2 4 2 2" xfId="46365"/>
    <cellStyle name="Comma 3 2 7 2 4 3" xfId="14642"/>
    <cellStyle name="Comma 3 2 7 2 4 4" xfId="35793"/>
    <cellStyle name="Comma 3 2 7 2 5" xfId="6954"/>
    <cellStyle name="Comma 3 2 7 2 5 2" xfId="28103"/>
    <cellStyle name="Comma 3 2 7 2 5 2 2" xfId="49254"/>
    <cellStyle name="Comma 3 2 7 2 5 3" xfId="17531"/>
    <cellStyle name="Comma 3 2 7 2 5 4" xfId="38682"/>
    <cellStyle name="Comma 3 2 7 2 6" xfId="9516"/>
    <cellStyle name="Comma 3 2 7 2 6 2" xfId="30665"/>
    <cellStyle name="Comma 3 2 7 2 6 2 2" xfId="51816"/>
    <cellStyle name="Comma 3 2 7 2 6 3" xfId="20093"/>
    <cellStyle name="Comma 3 2 7 2 6 4" xfId="41244"/>
    <cellStyle name="Comma 3 2 7 2 7" xfId="22650"/>
    <cellStyle name="Comma 3 2 7 2 7 2" xfId="43801"/>
    <cellStyle name="Comma 3 2 7 2 8" xfId="12078"/>
    <cellStyle name="Comma 3 2 7 2 9" xfId="33229"/>
    <cellStyle name="Comma 3 2 7 3" xfId="831"/>
    <cellStyle name="Comma 3 2 7 3 2" xfId="2111"/>
    <cellStyle name="Comma 3 2 7 3 2 2" xfId="4678"/>
    <cellStyle name="Comma 3 2 7 3 2 2 2" xfId="26814"/>
    <cellStyle name="Comma 3 2 7 3 2 2 2 2" xfId="47965"/>
    <cellStyle name="Comma 3 2 7 3 2 2 3" xfId="16242"/>
    <cellStyle name="Comma 3 2 7 3 2 2 4" xfId="37393"/>
    <cellStyle name="Comma 3 2 7 3 2 3" xfId="8554"/>
    <cellStyle name="Comma 3 2 7 3 2 3 2" xfId="29703"/>
    <cellStyle name="Comma 3 2 7 3 2 3 2 2" xfId="50854"/>
    <cellStyle name="Comma 3 2 7 3 2 3 3" xfId="19131"/>
    <cellStyle name="Comma 3 2 7 3 2 3 4" xfId="40282"/>
    <cellStyle name="Comma 3 2 7 3 2 4" xfId="11116"/>
    <cellStyle name="Comma 3 2 7 3 2 4 2" xfId="32265"/>
    <cellStyle name="Comma 3 2 7 3 2 4 2 2" xfId="53416"/>
    <cellStyle name="Comma 3 2 7 3 2 4 3" xfId="21693"/>
    <cellStyle name="Comma 3 2 7 3 2 4 4" xfId="42844"/>
    <cellStyle name="Comma 3 2 7 3 2 5" xfId="24250"/>
    <cellStyle name="Comma 3 2 7 3 2 5 2" xfId="45401"/>
    <cellStyle name="Comma 3 2 7 3 2 6" xfId="13678"/>
    <cellStyle name="Comma 3 2 7 3 2 7" xfId="34829"/>
    <cellStyle name="Comma 3 2 7 3 3" xfId="3398"/>
    <cellStyle name="Comma 3 2 7 3 3 2" xfId="25534"/>
    <cellStyle name="Comma 3 2 7 3 3 2 2" xfId="46685"/>
    <cellStyle name="Comma 3 2 7 3 3 3" xfId="14962"/>
    <cellStyle name="Comma 3 2 7 3 3 4" xfId="36113"/>
    <cellStyle name="Comma 3 2 7 3 4" xfId="7274"/>
    <cellStyle name="Comma 3 2 7 3 4 2" xfId="28423"/>
    <cellStyle name="Comma 3 2 7 3 4 2 2" xfId="49574"/>
    <cellStyle name="Comma 3 2 7 3 4 3" xfId="17851"/>
    <cellStyle name="Comma 3 2 7 3 4 4" xfId="39002"/>
    <cellStyle name="Comma 3 2 7 3 5" xfId="9836"/>
    <cellStyle name="Comma 3 2 7 3 5 2" xfId="30985"/>
    <cellStyle name="Comma 3 2 7 3 5 2 2" xfId="52136"/>
    <cellStyle name="Comma 3 2 7 3 5 3" xfId="20413"/>
    <cellStyle name="Comma 3 2 7 3 5 4" xfId="41564"/>
    <cellStyle name="Comma 3 2 7 3 6" xfId="22970"/>
    <cellStyle name="Comma 3 2 7 3 6 2" xfId="44121"/>
    <cellStyle name="Comma 3 2 7 3 7" xfId="12398"/>
    <cellStyle name="Comma 3 2 7 3 8" xfId="33549"/>
    <cellStyle name="Comma 3 2 7 4" xfId="1471"/>
    <cellStyle name="Comma 3 2 7 4 2" xfId="4038"/>
    <cellStyle name="Comma 3 2 7 4 2 2" xfId="26174"/>
    <cellStyle name="Comma 3 2 7 4 2 2 2" xfId="47325"/>
    <cellStyle name="Comma 3 2 7 4 2 3" xfId="15602"/>
    <cellStyle name="Comma 3 2 7 4 2 4" xfId="36753"/>
    <cellStyle name="Comma 3 2 7 4 3" xfId="7914"/>
    <cellStyle name="Comma 3 2 7 4 3 2" xfId="29063"/>
    <cellStyle name="Comma 3 2 7 4 3 2 2" xfId="50214"/>
    <cellStyle name="Comma 3 2 7 4 3 3" xfId="18491"/>
    <cellStyle name="Comma 3 2 7 4 3 4" xfId="39642"/>
    <cellStyle name="Comma 3 2 7 4 4" xfId="10476"/>
    <cellStyle name="Comma 3 2 7 4 4 2" xfId="31625"/>
    <cellStyle name="Comma 3 2 7 4 4 2 2" xfId="52776"/>
    <cellStyle name="Comma 3 2 7 4 4 3" xfId="21053"/>
    <cellStyle name="Comma 3 2 7 4 4 4" xfId="42204"/>
    <cellStyle name="Comma 3 2 7 4 5" xfId="23610"/>
    <cellStyle name="Comma 3 2 7 4 5 2" xfId="44761"/>
    <cellStyle name="Comma 3 2 7 4 6" xfId="13038"/>
    <cellStyle name="Comma 3 2 7 4 7" xfId="34189"/>
    <cellStyle name="Comma 3 2 7 5" xfId="2757"/>
    <cellStyle name="Comma 3 2 7 5 2" xfId="24893"/>
    <cellStyle name="Comma 3 2 7 5 2 2" xfId="46044"/>
    <cellStyle name="Comma 3 2 7 5 3" xfId="14321"/>
    <cellStyle name="Comma 3 2 7 5 4" xfId="35472"/>
    <cellStyle name="Comma 3 2 7 6" xfId="6634"/>
    <cellStyle name="Comma 3 2 7 6 2" xfId="27783"/>
    <cellStyle name="Comma 3 2 7 6 2 2" xfId="48934"/>
    <cellStyle name="Comma 3 2 7 6 3" xfId="17211"/>
    <cellStyle name="Comma 3 2 7 6 4" xfId="38362"/>
    <cellStyle name="Comma 3 2 7 7" xfId="9196"/>
    <cellStyle name="Comma 3 2 7 7 2" xfId="30345"/>
    <cellStyle name="Comma 3 2 7 7 2 2" xfId="51496"/>
    <cellStyle name="Comma 3 2 7 7 3" xfId="19773"/>
    <cellStyle name="Comma 3 2 7 7 4" xfId="40924"/>
    <cellStyle name="Comma 3 2 7 8" xfId="22330"/>
    <cellStyle name="Comma 3 2 7 8 2" xfId="43481"/>
    <cellStyle name="Comma 3 2 7 9" xfId="11758"/>
    <cellStyle name="Comma 3 2 8" xfId="351"/>
    <cellStyle name="Comma 3 2 8 2" xfId="991"/>
    <cellStyle name="Comma 3 2 8 2 2" xfId="2271"/>
    <cellStyle name="Comma 3 2 8 2 2 2" xfId="4838"/>
    <cellStyle name="Comma 3 2 8 2 2 2 2" xfId="26974"/>
    <cellStyle name="Comma 3 2 8 2 2 2 2 2" xfId="48125"/>
    <cellStyle name="Comma 3 2 8 2 2 2 3" xfId="16402"/>
    <cellStyle name="Comma 3 2 8 2 2 2 4" xfId="37553"/>
    <cellStyle name="Comma 3 2 8 2 2 3" xfId="8714"/>
    <cellStyle name="Comma 3 2 8 2 2 3 2" xfId="29863"/>
    <cellStyle name="Comma 3 2 8 2 2 3 2 2" xfId="51014"/>
    <cellStyle name="Comma 3 2 8 2 2 3 3" xfId="19291"/>
    <cellStyle name="Comma 3 2 8 2 2 3 4" xfId="40442"/>
    <cellStyle name="Comma 3 2 8 2 2 4" xfId="11276"/>
    <cellStyle name="Comma 3 2 8 2 2 4 2" xfId="32425"/>
    <cellStyle name="Comma 3 2 8 2 2 4 2 2" xfId="53576"/>
    <cellStyle name="Comma 3 2 8 2 2 4 3" xfId="21853"/>
    <cellStyle name="Comma 3 2 8 2 2 4 4" xfId="43004"/>
    <cellStyle name="Comma 3 2 8 2 2 5" xfId="24410"/>
    <cellStyle name="Comma 3 2 8 2 2 5 2" xfId="45561"/>
    <cellStyle name="Comma 3 2 8 2 2 6" xfId="13838"/>
    <cellStyle name="Comma 3 2 8 2 2 7" xfId="34989"/>
    <cellStyle name="Comma 3 2 8 2 3" xfId="3558"/>
    <cellStyle name="Comma 3 2 8 2 3 2" xfId="25694"/>
    <cellStyle name="Comma 3 2 8 2 3 2 2" xfId="46845"/>
    <cellStyle name="Comma 3 2 8 2 3 3" xfId="15122"/>
    <cellStyle name="Comma 3 2 8 2 3 4" xfId="36273"/>
    <cellStyle name="Comma 3 2 8 2 4" xfId="7434"/>
    <cellStyle name="Comma 3 2 8 2 4 2" xfId="28583"/>
    <cellStyle name="Comma 3 2 8 2 4 2 2" xfId="49734"/>
    <cellStyle name="Comma 3 2 8 2 4 3" xfId="18011"/>
    <cellStyle name="Comma 3 2 8 2 4 4" xfId="39162"/>
    <cellStyle name="Comma 3 2 8 2 5" xfId="9996"/>
    <cellStyle name="Comma 3 2 8 2 5 2" xfId="31145"/>
    <cellStyle name="Comma 3 2 8 2 5 2 2" xfId="52296"/>
    <cellStyle name="Comma 3 2 8 2 5 3" xfId="20573"/>
    <cellStyle name="Comma 3 2 8 2 5 4" xfId="41724"/>
    <cellStyle name="Comma 3 2 8 2 6" xfId="23130"/>
    <cellStyle name="Comma 3 2 8 2 6 2" xfId="44281"/>
    <cellStyle name="Comma 3 2 8 2 7" xfId="12558"/>
    <cellStyle name="Comma 3 2 8 2 8" xfId="33709"/>
    <cellStyle name="Comma 3 2 8 3" xfId="1631"/>
    <cellStyle name="Comma 3 2 8 3 2" xfId="4198"/>
    <cellStyle name="Comma 3 2 8 3 2 2" xfId="26334"/>
    <cellStyle name="Comma 3 2 8 3 2 2 2" xfId="47485"/>
    <cellStyle name="Comma 3 2 8 3 2 3" xfId="15762"/>
    <cellStyle name="Comma 3 2 8 3 2 4" xfId="36913"/>
    <cellStyle name="Comma 3 2 8 3 3" xfId="8074"/>
    <cellStyle name="Comma 3 2 8 3 3 2" xfId="29223"/>
    <cellStyle name="Comma 3 2 8 3 3 2 2" xfId="50374"/>
    <cellStyle name="Comma 3 2 8 3 3 3" xfId="18651"/>
    <cellStyle name="Comma 3 2 8 3 3 4" xfId="39802"/>
    <cellStyle name="Comma 3 2 8 3 4" xfId="10636"/>
    <cellStyle name="Comma 3 2 8 3 4 2" xfId="31785"/>
    <cellStyle name="Comma 3 2 8 3 4 2 2" xfId="52936"/>
    <cellStyle name="Comma 3 2 8 3 4 3" xfId="21213"/>
    <cellStyle name="Comma 3 2 8 3 4 4" xfId="42364"/>
    <cellStyle name="Comma 3 2 8 3 5" xfId="23770"/>
    <cellStyle name="Comma 3 2 8 3 5 2" xfId="44921"/>
    <cellStyle name="Comma 3 2 8 3 6" xfId="13198"/>
    <cellStyle name="Comma 3 2 8 3 7" xfId="34349"/>
    <cellStyle name="Comma 3 2 8 4" xfId="2918"/>
    <cellStyle name="Comma 3 2 8 4 2" xfId="25054"/>
    <cellStyle name="Comma 3 2 8 4 2 2" xfId="46205"/>
    <cellStyle name="Comma 3 2 8 4 3" xfId="14482"/>
    <cellStyle name="Comma 3 2 8 4 4" xfId="35633"/>
    <cellStyle name="Comma 3 2 8 5" xfId="6794"/>
    <cellStyle name="Comma 3 2 8 5 2" xfId="27943"/>
    <cellStyle name="Comma 3 2 8 5 2 2" xfId="49094"/>
    <cellStyle name="Comma 3 2 8 5 3" xfId="17371"/>
    <cellStyle name="Comma 3 2 8 5 4" xfId="38522"/>
    <cellStyle name="Comma 3 2 8 6" xfId="9356"/>
    <cellStyle name="Comma 3 2 8 6 2" xfId="30505"/>
    <cellStyle name="Comma 3 2 8 6 2 2" xfId="51656"/>
    <cellStyle name="Comma 3 2 8 6 3" xfId="19933"/>
    <cellStyle name="Comma 3 2 8 6 4" xfId="41084"/>
    <cellStyle name="Comma 3 2 8 7" xfId="22490"/>
    <cellStyle name="Comma 3 2 8 7 2" xfId="43641"/>
    <cellStyle name="Comma 3 2 8 8" xfId="11918"/>
    <cellStyle name="Comma 3 2 8 9" xfId="33069"/>
    <cellStyle name="Comma 3 2 9" xfId="671"/>
    <cellStyle name="Comma 3 2 9 2" xfId="1951"/>
    <cellStyle name="Comma 3 2 9 2 2" xfId="4518"/>
    <cellStyle name="Comma 3 2 9 2 2 2" xfId="26654"/>
    <cellStyle name="Comma 3 2 9 2 2 2 2" xfId="47805"/>
    <cellStyle name="Comma 3 2 9 2 2 3" xfId="16082"/>
    <cellStyle name="Comma 3 2 9 2 2 4" xfId="37233"/>
    <cellStyle name="Comma 3 2 9 2 3" xfId="8394"/>
    <cellStyle name="Comma 3 2 9 2 3 2" xfId="29543"/>
    <cellStyle name="Comma 3 2 9 2 3 2 2" xfId="50694"/>
    <cellStyle name="Comma 3 2 9 2 3 3" xfId="18971"/>
    <cellStyle name="Comma 3 2 9 2 3 4" xfId="40122"/>
    <cellStyle name="Comma 3 2 9 2 4" xfId="10956"/>
    <cellStyle name="Comma 3 2 9 2 4 2" xfId="32105"/>
    <cellStyle name="Comma 3 2 9 2 4 2 2" xfId="53256"/>
    <cellStyle name="Comma 3 2 9 2 4 3" xfId="21533"/>
    <cellStyle name="Comma 3 2 9 2 4 4" xfId="42684"/>
    <cellStyle name="Comma 3 2 9 2 5" xfId="24090"/>
    <cellStyle name="Comma 3 2 9 2 5 2" xfId="45241"/>
    <cellStyle name="Comma 3 2 9 2 6" xfId="13518"/>
    <cellStyle name="Comma 3 2 9 2 7" xfId="34669"/>
    <cellStyle name="Comma 3 2 9 3" xfId="3238"/>
    <cellStyle name="Comma 3 2 9 3 2" xfId="25374"/>
    <cellStyle name="Comma 3 2 9 3 2 2" xfId="46525"/>
    <cellStyle name="Comma 3 2 9 3 3" xfId="14802"/>
    <cellStyle name="Comma 3 2 9 3 4" xfId="35953"/>
    <cellStyle name="Comma 3 2 9 4" xfId="7114"/>
    <cellStyle name="Comma 3 2 9 4 2" xfId="28263"/>
    <cellStyle name="Comma 3 2 9 4 2 2" xfId="49414"/>
    <cellStyle name="Comma 3 2 9 4 3" xfId="17691"/>
    <cellStyle name="Comma 3 2 9 4 4" xfId="38842"/>
    <cellStyle name="Comma 3 2 9 5" xfId="9676"/>
    <cellStyle name="Comma 3 2 9 5 2" xfId="30825"/>
    <cellStyle name="Comma 3 2 9 5 2 2" xfId="51976"/>
    <cellStyle name="Comma 3 2 9 5 3" xfId="20253"/>
    <cellStyle name="Comma 3 2 9 5 4" xfId="41404"/>
    <cellStyle name="Comma 3 2 9 6" xfId="22810"/>
    <cellStyle name="Comma 3 2 9 6 2" xfId="43961"/>
    <cellStyle name="Comma 3 2 9 7" xfId="12238"/>
    <cellStyle name="Comma 3 2 9 8" xfId="33389"/>
    <cellStyle name="Comma 3 20" xfId="53900"/>
    <cellStyle name="Comma 3 3" xfId="41"/>
    <cellStyle name="Comma 3 3 10" xfId="5259"/>
    <cellStyle name="Comma 3 3 11" xfId="6490"/>
    <cellStyle name="Comma 3 3 11 2" xfId="27639"/>
    <cellStyle name="Comma 3 3 11 2 2" xfId="48790"/>
    <cellStyle name="Comma 3 3 11 3" xfId="17067"/>
    <cellStyle name="Comma 3 3 11 4" xfId="38218"/>
    <cellStyle name="Comma 3 3 12" xfId="9052"/>
    <cellStyle name="Comma 3 3 12 2" xfId="30201"/>
    <cellStyle name="Comma 3 3 12 2 2" xfId="51352"/>
    <cellStyle name="Comma 3 3 12 3" xfId="19629"/>
    <cellStyle name="Comma 3 3 12 4" xfId="40780"/>
    <cellStyle name="Comma 3 3 13" xfId="22186"/>
    <cellStyle name="Comma 3 3 13 2" xfId="43337"/>
    <cellStyle name="Comma 3 3 14" xfId="11614"/>
    <cellStyle name="Comma 3 3 15" xfId="32765"/>
    <cellStyle name="Comma 3 3 2" xfId="63"/>
    <cellStyle name="Comma 3 3 2 10" xfId="9074"/>
    <cellStyle name="Comma 3 3 2 10 2" xfId="30223"/>
    <cellStyle name="Comma 3 3 2 10 2 2" xfId="51374"/>
    <cellStyle name="Comma 3 3 2 10 3" xfId="19651"/>
    <cellStyle name="Comma 3 3 2 10 4" xfId="40802"/>
    <cellStyle name="Comma 3 3 2 11" xfId="22208"/>
    <cellStyle name="Comma 3 3 2 11 2" xfId="43359"/>
    <cellStyle name="Comma 3 3 2 12" xfId="11636"/>
    <cellStyle name="Comma 3 3 2 13" xfId="32787"/>
    <cellStyle name="Comma 3 3 2 2" xfId="147"/>
    <cellStyle name="Comma 3 3 2 2 10" xfId="22288"/>
    <cellStyle name="Comma 3 3 2 2 10 2" xfId="43439"/>
    <cellStyle name="Comma 3 3 2 2 11" xfId="11716"/>
    <cellStyle name="Comma 3 3 2 2 12" xfId="32867"/>
    <cellStyle name="Comma 3 3 2 2 2" xfId="308"/>
    <cellStyle name="Comma 3 3 2 2 2 10" xfId="33027"/>
    <cellStyle name="Comma 3 3 2 2 2 2" xfId="629"/>
    <cellStyle name="Comma 3 3 2 2 2 2 2" xfId="1269"/>
    <cellStyle name="Comma 3 3 2 2 2 2 2 2" xfId="2549"/>
    <cellStyle name="Comma 3 3 2 2 2 2 2 2 2" xfId="5116"/>
    <cellStyle name="Comma 3 3 2 2 2 2 2 2 2 2" xfId="27252"/>
    <cellStyle name="Comma 3 3 2 2 2 2 2 2 2 2 2" xfId="48403"/>
    <cellStyle name="Comma 3 3 2 2 2 2 2 2 2 3" xfId="16680"/>
    <cellStyle name="Comma 3 3 2 2 2 2 2 2 2 4" xfId="37831"/>
    <cellStyle name="Comma 3 3 2 2 2 2 2 2 3" xfId="8992"/>
    <cellStyle name="Comma 3 3 2 2 2 2 2 2 3 2" xfId="30141"/>
    <cellStyle name="Comma 3 3 2 2 2 2 2 2 3 2 2" xfId="51292"/>
    <cellStyle name="Comma 3 3 2 2 2 2 2 2 3 3" xfId="19569"/>
    <cellStyle name="Comma 3 3 2 2 2 2 2 2 3 4" xfId="40720"/>
    <cellStyle name="Comma 3 3 2 2 2 2 2 2 4" xfId="11554"/>
    <cellStyle name="Comma 3 3 2 2 2 2 2 2 4 2" xfId="32703"/>
    <cellStyle name="Comma 3 3 2 2 2 2 2 2 4 2 2" xfId="53854"/>
    <cellStyle name="Comma 3 3 2 2 2 2 2 2 4 3" xfId="22131"/>
    <cellStyle name="Comma 3 3 2 2 2 2 2 2 4 4" xfId="43282"/>
    <cellStyle name="Comma 3 3 2 2 2 2 2 2 5" xfId="24688"/>
    <cellStyle name="Comma 3 3 2 2 2 2 2 2 5 2" xfId="45839"/>
    <cellStyle name="Comma 3 3 2 2 2 2 2 2 6" xfId="14116"/>
    <cellStyle name="Comma 3 3 2 2 2 2 2 2 7" xfId="35267"/>
    <cellStyle name="Comma 3 3 2 2 2 2 2 3" xfId="3836"/>
    <cellStyle name="Comma 3 3 2 2 2 2 2 3 2" xfId="25972"/>
    <cellStyle name="Comma 3 3 2 2 2 2 2 3 2 2" xfId="47123"/>
    <cellStyle name="Comma 3 3 2 2 2 2 2 3 3" xfId="15400"/>
    <cellStyle name="Comma 3 3 2 2 2 2 2 3 4" xfId="36551"/>
    <cellStyle name="Comma 3 3 2 2 2 2 2 4" xfId="7712"/>
    <cellStyle name="Comma 3 3 2 2 2 2 2 4 2" xfId="28861"/>
    <cellStyle name="Comma 3 3 2 2 2 2 2 4 2 2" xfId="50012"/>
    <cellStyle name="Comma 3 3 2 2 2 2 2 4 3" xfId="18289"/>
    <cellStyle name="Comma 3 3 2 2 2 2 2 4 4" xfId="39440"/>
    <cellStyle name="Comma 3 3 2 2 2 2 2 5" xfId="10274"/>
    <cellStyle name="Comma 3 3 2 2 2 2 2 5 2" xfId="31423"/>
    <cellStyle name="Comma 3 3 2 2 2 2 2 5 2 2" xfId="52574"/>
    <cellStyle name="Comma 3 3 2 2 2 2 2 5 3" xfId="20851"/>
    <cellStyle name="Comma 3 3 2 2 2 2 2 5 4" xfId="42002"/>
    <cellStyle name="Comma 3 3 2 2 2 2 2 6" xfId="23408"/>
    <cellStyle name="Comma 3 3 2 2 2 2 2 6 2" xfId="44559"/>
    <cellStyle name="Comma 3 3 2 2 2 2 2 7" xfId="12836"/>
    <cellStyle name="Comma 3 3 2 2 2 2 2 8" xfId="33987"/>
    <cellStyle name="Comma 3 3 2 2 2 2 3" xfId="1909"/>
    <cellStyle name="Comma 3 3 2 2 2 2 3 2" xfId="4476"/>
    <cellStyle name="Comma 3 3 2 2 2 2 3 2 2" xfId="26612"/>
    <cellStyle name="Comma 3 3 2 2 2 2 3 2 2 2" xfId="47763"/>
    <cellStyle name="Comma 3 3 2 2 2 2 3 2 3" xfId="16040"/>
    <cellStyle name="Comma 3 3 2 2 2 2 3 2 4" xfId="37191"/>
    <cellStyle name="Comma 3 3 2 2 2 2 3 3" xfId="8352"/>
    <cellStyle name="Comma 3 3 2 2 2 2 3 3 2" xfId="29501"/>
    <cellStyle name="Comma 3 3 2 2 2 2 3 3 2 2" xfId="50652"/>
    <cellStyle name="Comma 3 3 2 2 2 2 3 3 3" xfId="18929"/>
    <cellStyle name="Comma 3 3 2 2 2 2 3 3 4" xfId="40080"/>
    <cellStyle name="Comma 3 3 2 2 2 2 3 4" xfId="10914"/>
    <cellStyle name="Comma 3 3 2 2 2 2 3 4 2" xfId="32063"/>
    <cellStyle name="Comma 3 3 2 2 2 2 3 4 2 2" xfId="53214"/>
    <cellStyle name="Comma 3 3 2 2 2 2 3 4 3" xfId="21491"/>
    <cellStyle name="Comma 3 3 2 2 2 2 3 4 4" xfId="42642"/>
    <cellStyle name="Comma 3 3 2 2 2 2 3 5" xfId="24048"/>
    <cellStyle name="Comma 3 3 2 2 2 2 3 5 2" xfId="45199"/>
    <cellStyle name="Comma 3 3 2 2 2 2 3 6" xfId="13476"/>
    <cellStyle name="Comma 3 3 2 2 2 2 3 7" xfId="34627"/>
    <cellStyle name="Comma 3 3 2 2 2 2 4" xfId="3196"/>
    <cellStyle name="Comma 3 3 2 2 2 2 4 2" xfId="25332"/>
    <cellStyle name="Comma 3 3 2 2 2 2 4 2 2" xfId="46483"/>
    <cellStyle name="Comma 3 3 2 2 2 2 4 3" xfId="14760"/>
    <cellStyle name="Comma 3 3 2 2 2 2 4 4" xfId="35911"/>
    <cellStyle name="Comma 3 3 2 2 2 2 5" xfId="7072"/>
    <cellStyle name="Comma 3 3 2 2 2 2 5 2" xfId="28221"/>
    <cellStyle name="Comma 3 3 2 2 2 2 5 2 2" xfId="49372"/>
    <cellStyle name="Comma 3 3 2 2 2 2 5 3" xfId="17649"/>
    <cellStyle name="Comma 3 3 2 2 2 2 5 4" xfId="38800"/>
    <cellStyle name="Comma 3 3 2 2 2 2 6" xfId="9634"/>
    <cellStyle name="Comma 3 3 2 2 2 2 6 2" xfId="30783"/>
    <cellStyle name="Comma 3 3 2 2 2 2 6 2 2" xfId="51934"/>
    <cellStyle name="Comma 3 3 2 2 2 2 6 3" xfId="20211"/>
    <cellStyle name="Comma 3 3 2 2 2 2 6 4" xfId="41362"/>
    <cellStyle name="Comma 3 3 2 2 2 2 7" xfId="22768"/>
    <cellStyle name="Comma 3 3 2 2 2 2 7 2" xfId="43919"/>
    <cellStyle name="Comma 3 3 2 2 2 2 8" xfId="12196"/>
    <cellStyle name="Comma 3 3 2 2 2 2 9" xfId="33347"/>
    <cellStyle name="Comma 3 3 2 2 2 3" xfId="949"/>
    <cellStyle name="Comma 3 3 2 2 2 3 2" xfId="2229"/>
    <cellStyle name="Comma 3 3 2 2 2 3 2 2" xfId="4796"/>
    <cellStyle name="Comma 3 3 2 2 2 3 2 2 2" xfId="26932"/>
    <cellStyle name="Comma 3 3 2 2 2 3 2 2 2 2" xfId="48083"/>
    <cellStyle name="Comma 3 3 2 2 2 3 2 2 3" xfId="16360"/>
    <cellStyle name="Comma 3 3 2 2 2 3 2 2 4" xfId="37511"/>
    <cellStyle name="Comma 3 3 2 2 2 3 2 3" xfId="8672"/>
    <cellStyle name="Comma 3 3 2 2 2 3 2 3 2" xfId="29821"/>
    <cellStyle name="Comma 3 3 2 2 2 3 2 3 2 2" xfId="50972"/>
    <cellStyle name="Comma 3 3 2 2 2 3 2 3 3" xfId="19249"/>
    <cellStyle name="Comma 3 3 2 2 2 3 2 3 4" xfId="40400"/>
    <cellStyle name="Comma 3 3 2 2 2 3 2 4" xfId="11234"/>
    <cellStyle name="Comma 3 3 2 2 2 3 2 4 2" xfId="32383"/>
    <cellStyle name="Comma 3 3 2 2 2 3 2 4 2 2" xfId="53534"/>
    <cellStyle name="Comma 3 3 2 2 2 3 2 4 3" xfId="21811"/>
    <cellStyle name="Comma 3 3 2 2 2 3 2 4 4" xfId="42962"/>
    <cellStyle name="Comma 3 3 2 2 2 3 2 5" xfId="24368"/>
    <cellStyle name="Comma 3 3 2 2 2 3 2 5 2" xfId="45519"/>
    <cellStyle name="Comma 3 3 2 2 2 3 2 6" xfId="13796"/>
    <cellStyle name="Comma 3 3 2 2 2 3 2 7" xfId="34947"/>
    <cellStyle name="Comma 3 3 2 2 2 3 3" xfId="3516"/>
    <cellStyle name="Comma 3 3 2 2 2 3 3 2" xfId="25652"/>
    <cellStyle name="Comma 3 3 2 2 2 3 3 2 2" xfId="46803"/>
    <cellStyle name="Comma 3 3 2 2 2 3 3 3" xfId="15080"/>
    <cellStyle name="Comma 3 3 2 2 2 3 3 4" xfId="36231"/>
    <cellStyle name="Comma 3 3 2 2 2 3 4" xfId="7392"/>
    <cellStyle name="Comma 3 3 2 2 2 3 4 2" xfId="28541"/>
    <cellStyle name="Comma 3 3 2 2 2 3 4 2 2" xfId="49692"/>
    <cellStyle name="Comma 3 3 2 2 2 3 4 3" xfId="17969"/>
    <cellStyle name="Comma 3 3 2 2 2 3 4 4" xfId="39120"/>
    <cellStyle name="Comma 3 3 2 2 2 3 5" xfId="9954"/>
    <cellStyle name="Comma 3 3 2 2 2 3 5 2" xfId="31103"/>
    <cellStyle name="Comma 3 3 2 2 2 3 5 2 2" xfId="52254"/>
    <cellStyle name="Comma 3 3 2 2 2 3 5 3" xfId="20531"/>
    <cellStyle name="Comma 3 3 2 2 2 3 5 4" xfId="41682"/>
    <cellStyle name="Comma 3 3 2 2 2 3 6" xfId="23088"/>
    <cellStyle name="Comma 3 3 2 2 2 3 6 2" xfId="44239"/>
    <cellStyle name="Comma 3 3 2 2 2 3 7" xfId="12516"/>
    <cellStyle name="Comma 3 3 2 2 2 3 8" xfId="33667"/>
    <cellStyle name="Comma 3 3 2 2 2 4" xfId="1589"/>
    <cellStyle name="Comma 3 3 2 2 2 4 2" xfId="4156"/>
    <cellStyle name="Comma 3 3 2 2 2 4 2 2" xfId="26292"/>
    <cellStyle name="Comma 3 3 2 2 2 4 2 2 2" xfId="47443"/>
    <cellStyle name="Comma 3 3 2 2 2 4 2 3" xfId="15720"/>
    <cellStyle name="Comma 3 3 2 2 2 4 2 4" xfId="36871"/>
    <cellStyle name="Comma 3 3 2 2 2 4 3" xfId="8032"/>
    <cellStyle name="Comma 3 3 2 2 2 4 3 2" xfId="29181"/>
    <cellStyle name="Comma 3 3 2 2 2 4 3 2 2" xfId="50332"/>
    <cellStyle name="Comma 3 3 2 2 2 4 3 3" xfId="18609"/>
    <cellStyle name="Comma 3 3 2 2 2 4 3 4" xfId="39760"/>
    <cellStyle name="Comma 3 3 2 2 2 4 4" xfId="10594"/>
    <cellStyle name="Comma 3 3 2 2 2 4 4 2" xfId="31743"/>
    <cellStyle name="Comma 3 3 2 2 2 4 4 2 2" xfId="52894"/>
    <cellStyle name="Comma 3 3 2 2 2 4 4 3" xfId="21171"/>
    <cellStyle name="Comma 3 3 2 2 2 4 4 4" xfId="42322"/>
    <cellStyle name="Comma 3 3 2 2 2 4 5" xfId="23728"/>
    <cellStyle name="Comma 3 3 2 2 2 4 5 2" xfId="44879"/>
    <cellStyle name="Comma 3 3 2 2 2 4 6" xfId="13156"/>
    <cellStyle name="Comma 3 3 2 2 2 4 7" xfId="34307"/>
    <cellStyle name="Comma 3 3 2 2 2 5" xfId="2876"/>
    <cellStyle name="Comma 3 3 2 2 2 5 2" xfId="25012"/>
    <cellStyle name="Comma 3 3 2 2 2 5 2 2" xfId="46163"/>
    <cellStyle name="Comma 3 3 2 2 2 5 3" xfId="14440"/>
    <cellStyle name="Comma 3 3 2 2 2 5 4" xfId="35591"/>
    <cellStyle name="Comma 3 3 2 2 2 6" xfId="6752"/>
    <cellStyle name="Comma 3 3 2 2 2 6 2" xfId="27901"/>
    <cellStyle name="Comma 3 3 2 2 2 6 2 2" xfId="49052"/>
    <cellStyle name="Comma 3 3 2 2 2 6 3" xfId="17329"/>
    <cellStyle name="Comma 3 3 2 2 2 6 4" xfId="38480"/>
    <cellStyle name="Comma 3 3 2 2 2 7" xfId="9314"/>
    <cellStyle name="Comma 3 3 2 2 2 7 2" xfId="30463"/>
    <cellStyle name="Comma 3 3 2 2 2 7 2 2" xfId="51614"/>
    <cellStyle name="Comma 3 3 2 2 2 7 3" xfId="19891"/>
    <cellStyle name="Comma 3 3 2 2 2 7 4" xfId="41042"/>
    <cellStyle name="Comma 3 3 2 2 2 8" xfId="22448"/>
    <cellStyle name="Comma 3 3 2 2 2 8 2" xfId="43599"/>
    <cellStyle name="Comma 3 3 2 2 2 9" xfId="11876"/>
    <cellStyle name="Comma 3 3 2 2 3" xfId="469"/>
    <cellStyle name="Comma 3 3 2 2 3 2" xfId="1109"/>
    <cellStyle name="Comma 3 3 2 2 3 2 2" xfId="2389"/>
    <cellStyle name="Comma 3 3 2 2 3 2 2 2" xfId="4956"/>
    <cellStyle name="Comma 3 3 2 2 3 2 2 2 2" xfId="27092"/>
    <cellStyle name="Comma 3 3 2 2 3 2 2 2 2 2" xfId="48243"/>
    <cellStyle name="Comma 3 3 2 2 3 2 2 2 3" xfId="16520"/>
    <cellStyle name="Comma 3 3 2 2 3 2 2 2 4" xfId="37671"/>
    <cellStyle name="Comma 3 3 2 2 3 2 2 3" xfId="8832"/>
    <cellStyle name="Comma 3 3 2 2 3 2 2 3 2" xfId="29981"/>
    <cellStyle name="Comma 3 3 2 2 3 2 2 3 2 2" xfId="51132"/>
    <cellStyle name="Comma 3 3 2 2 3 2 2 3 3" xfId="19409"/>
    <cellStyle name="Comma 3 3 2 2 3 2 2 3 4" xfId="40560"/>
    <cellStyle name="Comma 3 3 2 2 3 2 2 4" xfId="11394"/>
    <cellStyle name="Comma 3 3 2 2 3 2 2 4 2" xfId="32543"/>
    <cellStyle name="Comma 3 3 2 2 3 2 2 4 2 2" xfId="53694"/>
    <cellStyle name="Comma 3 3 2 2 3 2 2 4 3" xfId="21971"/>
    <cellStyle name="Comma 3 3 2 2 3 2 2 4 4" xfId="43122"/>
    <cellStyle name="Comma 3 3 2 2 3 2 2 5" xfId="24528"/>
    <cellStyle name="Comma 3 3 2 2 3 2 2 5 2" xfId="45679"/>
    <cellStyle name="Comma 3 3 2 2 3 2 2 6" xfId="13956"/>
    <cellStyle name="Comma 3 3 2 2 3 2 2 7" xfId="35107"/>
    <cellStyle name="Comma 3 3 2 2 3 2 3" xfId="3676"/>
    <cellStyle name="Comma 3 3 2 2 3 2 3 2" xfId="25812"/>
    <cellStyle name="Comma 3 3 2 2 3 2 3 2 2" xfId="46963"/>
    <cellStyle name="Comma 3 3 2 2 3 2 3 3" xfId="15240"/>
    <cellStyle name="Comma 3 3 2 2 3 2 3 4" xfId="36391"/>
    <cellStyle name="Comma 3 3 2 2 3 2 4" xfId="7552"/>
    <cellStyle name="Comma 3 3 2 2 3 2 4 2" xfId="28701"/>
    <cellStyle name="Comma 3 3 2 2 3 2 4 2 2" xfId="49852"/>
    <cellStyle name="Comma 3 3 2 2 3 2 4 3" xfId="18129"/>
    <cellStyle name="Comma 3 3 2 2 3 2 4 4" xfId="39280"/>
    <cellStyle name="Comma 3 3 2 2 3 2 5" xfId="10114"/>
    <cellStyle name="Comma 3 3 2 2 3 2 5 2" xfId="31263"/>
    <cellStyle name="Comma 3 3 2 2 3 2 5 2 2" xfId="52414"/>
    <cellStyle name="Comma 3 3 2 2 3 2 5 3" xfId="20691"/>
    <cellStyle name="Comma 3 3 2 2 3 2 5 4" xfId="41842"/>
    <cellStyle name="Comma 3 3 2 2 3 2 6" xfId="23248"/>
    <cellStyle name="Comma 3 3 2 2 3 2 6 2" xfId="44399"/>
    <cellStyle name="Comma 3 3 2 2 3 2 7" xfId="12676"/>
    <cellStyle name="Comma 3 3 2 2 3 2 8" xfId="33827"/>
    <cellStyle name="Comma 3 3 2 2 3 3" xfId="1749"/>
    <cellStyle name="Comma 3 3 2 2 3 3 2" xfId="4316"/>
    <cellStyle name="Comma 3 3 2 2 3 3 2 2" xfId="26452"/>
    <cellStyle name="Comma 3 3 2 2 3 3 2 2 2" xfId="47603"/>
    <cellStyle name="Comma 3 3 2 2 3 3 2 3" xfId="15880"/>
    <cellStyle name="Comma 3 3 2 2 3 3 2 4" xfId="37031"/>
    <cellStyle name="Comma 3 3 2 2 3 3 3" xfId="8192"/>
    <cellStyle name="Comma 3 3 2 2 3 3 3 2" xfId="29341"/>
    <cellStyle name="Comma 3 3 2 2 3 3 3 2 2" xfId="50492"/>
    <cellStyle name="Comma 3 3 2 2 3 3 3 3" xfId="18769"/>
    <cellStyle name="Comma 3 3 2 2 3 3 3 4" xfId="39920"/>
    <cellStyle name="Comma 3 3 2 2 3 3 4" xfId="10754"/>
    <cellStyle name="Comma 3 3 2 2 3 3 4 2" xfId="31903"/>
    <cellStyle name="Comma 3 3 2 2 3 3 4 2 2" xfId="53054"/>
    <cellStyle name="Comma 3 3 2 2 3 3 4 3" xfId="21331"/>
    <cellStyle name="Comma 3 3 2 2 3 3 4 4" xfId="42482"/>
    <cellStyle name="Comma 3 3 2 2 3 3 5" xfId="23888"/>
    <cellStyle name="Comma 3 3 2 2 3 3 5 2" xfId="45039"/>
    <cellStyle name="Comma 3 3 2 2 3 3 6" xfId="13316"/>
    <cellStyle name="Comma 3 3 2 2 3 3 7" xfId="34467"/>
    <cellStyle name="Comma 3 3 2 2 3 4" xfId="3036"/>
    <cellStyle name="Comma 3 3 2 2 3 4 2" xfId="25172"/>
    <cellStyle name="Comma 3 3 2 2 3 4 2 2" xfId="46323"/>
    <cellStyle name="Comma 3 3 2 2 3 4 3" xfId="14600"/>
    <cellStyle name="Comma 3 3 2 2 3 4 4" xfId="35751"/>
    <cellStyle name="Comma 3 3 2 2 3 5" xfId="6912"/>
    <cellStyle name="Comma 3 3 2 2 3 5 2" xfId="28061"/>
    <cellStyle name="Comma 3 3 2 2 3 5 2 2" xfId="49212"/>
    <cellStyle name="Comma 3 3 2 2 3 5 3" xfId="17489"/>
    <cellStyle name="Comma 3 3 2 2 3 5 4" xfId="38640"/>
    <cellStyle name="Comma 3 3 2 2 3 6" xfId="9474"/>
    <cellStyle name="Comma 3 3 2 2 3 6 2" xfId="30623"/>
    <cellStyle name="Comma 3 3 2 2 3 6 2 2" xfId="51774"/>
    <cellStyle name="Comma 3 3 2 2 3 6 3" xfId="20051"/>
    <cellStyle name="Comma 3 3 2 2 3 6 4" xfId="41202"/>
    <cellStyle name="Comma 3 3 2 2 3 7" xfId="22608"/>
    <cellStyle name="Comma 3 3 2 2 3 7 2" xfId="43759"/>
    <cellStyle name="Comma 3 3 2 2 3 8" xfId="12036"/>
    <cellStyle name="Comma 3 3 2 2 3 9" xfId="33187"/>
    <cellStyle name="Comma 3 3 2 2 4" xfId="789"/>
    <cellStyle name="Comma 3 3 2 2 4 2" xfId="2069"/>
    <cellStyle name="Comma 3 3 2 2 4 2 2" xfId="4636"/>
    <cellStyle name="Comma 3 3 2 2 4 2 2 2" xfId="26772"/>
    <cellStyle name="Comma 3 3 2 2 4 2 2 2 2" xfId="47923"/>
    <cellStyle name="Comma 3 3 2 2 4 2 2 3" xfId="16200"/>
    <cellStyle name="Comma 3 3 2 2 4 2 2 4" xfId="37351"/>
    <cellStyle name="Comma 3 3 2 2 4 2 3" xfId="8512"/>
    <cellStyle name="Comma 3 3 2 2 4 2 3 2" xfId="29661"/>
    <cellStyle name="Comma 3 3 2 2 4 2 3 2 2" xfId="50812"/>
    <cellStyle name="Comma 3 3 2 2 4 2 3 3" xfId="19089"/>
    <cellStyle name="Comma 3 3 2 2 4 2 3 4" xfId="40240"/>
    <cellStyle name="Comma 3 3 2 2 4 2 4" xfId="11074"/>
    <cellStyle name="Comma 3 3 2 2 4 2 4 2" xfId="32223"/>
    <cellStyle name="Comma 3 3 2 2 4 2 4 2 2" xfId="53374"/>
    <cellStyle name="Comma 3 3 2 2 4 2 4 3" xfId="21651"/>
    <cellStyle name="Comma 3 3 2 2 4 2 4 4" xfId="42802"/>
    <cellStyle name="Comma 3 3 2 2 4 2 5" xfId="24208"/>
    <cellStyle name="Comma 3 3 2 2 4 2 5 2" xfId="45359"/>
    <cellStyle name="Comma 3 3 2 2 4 2 6" xfId="13636"/>
    <cellStyle name="Comma 3 3 2 2 4 2 7" xfId="34787"/>
    <cellStyle name="Comma 3 3 2 2 4 3" xfId="3356"/>
    <cellStyle name="Comma 3 3 2 2 4 3 2" xfId="25492"/>
    <cellStyle name="Comma 3 3 2 2 4 3 2 2" xfId="46643"/>
    <cellStyle name="Comma 3 3 2 2 4 3 3" xfId="14920"/>
    <cellStyle name="Comma 3 3 2 2 4 3 4" xfId="36071"/>
    <cellStyle name="Comma 3 3 2 2 4 4" xfId="7232"/>
    <cellStyle name="Comma 3 3 2 2 4 4 2" xfId="28381"/>
    <cellStyle name="Comma 3 3 2 2 4 4 2 2" xfId="49532"/>
    <cellStyle name="Comma 3 3 2 2 4 4 3" xfId="17809"/>
    <cellStyle name="Comma 3 3 2 2 4 4 4" xfId="38960"/>
    <cellStyle name="Comma 3 3 2 2 4 5" xfId="9794"/>
    <cellStyle name="Comma 3 3 2 2 4 5 2" xfId="30943"/>
    <cellStyle name="Comma 3 3 2 2 4 5 2 2" xfId="52094"/>
    <cellStyle name="Comma 3 3 2 2 4 5 3" xfId="20371"/>
    <cellStyle name="Comma 3 3 2 2 4 5 4" xfId="41522"/>
    <cellStyle name="Comma 3 3 2 2 4 6" xfId="22928"/>
    <cellStyle name="Comma 3 3 2 2 4 6 2" xfId="44079"/>
    <cellStyle name="Comma 3 3 2 2 4 7" xfId="12356"/>
    <cellStyle name="Comma 3 3 2 2 4 8" xfId="33507"/>
    <cellStyle name="Comma 3 3 2 2 5" xfId="1429"/>
    <cellStyle name="Comma 3 3 2 2 5 2" xfId="3996"/>
    <cellStyle name="Comma 3 3 2 2 5 2 2" xfId="26132"/>
    <cellStyle name="Comma 3 3 2 2 5 2 2 2" xfId="47283"/>
    <cellStyle name="Comma 3 3 2 2 5 2 3" xfId="15560"/>
    <cellStyle name="Comma 3 3 2 2 5 2 4" xfId="36711"/>
    <cellStyle name="Comma 3 3 2 2 5 3" xfId="7872"/>
    <cellStyle name="Comma 3 3 2 2 5 3 2" xfId="29021"/>
    <cellStyle name="Comma 3 3 2 2 5 3 2 2" xfId="50172"/>
    <cellStyle name="Comma 3 3 2 2 5 3 3" xfId="18449"/>
    <cellStyle name="Comma 3 3 2 2 5 3 4" xfId="39600"/>
    <cellStyle name="Comma 3 3 2 2 5 4" xfId="10434"/>
    <cellStyle name="Comma 3 3 2 2 5 4 2" xfId="31583"/>
    <cellStyle name="Comma 3 3 2 2 5 4 2 2" xfId="52734"/>
    <cellStyle name="Comma 3 3 2 2 5 4 3" xfId="21011"/>
    <cellStyle name="Comma 3 3 2 2 5 4 4" xfId="42162"/>
    <cellStyle name="Comma 3 3 2 2 5 5" xfId="23568"/>
    <cellStyle name="Comma 3 3 2 2 5 5 2" xfId="44719"/>
    <cellStyle name="Comma 3 3 2 2 5 6" xfId="12996"/>
    <cellStyle name="Comma 3 3 2 2 5 7" xfId="34147"/>
    <cellStyle name="Comma 3 3 2 2 6" xfId="2715"/>
    <cellStyle name="Comma 3 3 2 2 6 2" xfId="24851"/>
    <cellStyle name="Comma 3 3 2 2 6 2 2" xfId="46002"/>
    <cellStyle name="Comma 3 3 2 2 6 3" xfId="14279"/>
    <cellStyle name="Comma 3 3 2 2 6 4" xfId="35430"/>
    <cellStyle name="Comma 3 3 2 2 7" xfId="5261"/>
    <cellStyle name="Comma 3 3 2 2 8" xfId="6592"/>
    <cellStyle name="Comma 3 3 2 2 8 2" xfId="27741"/>
    <cellStyle name="Comma 3 3 2 2 8 2 2" xfId="48892"/>
    <cellStyle name="Comma 3 3 2 2 8 3" xfId="17169"/>
    <cellStyle name="Comma 3 3 2 2 8 4" xfId="38320"/>
    <cellStyle name="Comma 3 3 2 2 9" xfId="9154"/>
    <cellStyle name="Comma 3 3 2 2 9 2" xfId="30303"/>
    <cellStyle name="Comma 3 3 2 2 9 2 2" xfId="51454"/>
    <cellStyle name="Comma 3 3 2 2 9 3" xfId="19731"/>
    <cellStyle name="Comma 3 3 2 2 9 4" xfId="40882"/>
    <cellStyle name="Comma 3 3 2 3" xfId="227"/>
    <cellStyle name="Comma 3 3 2 3 10" xfId="32947"/>
    <cellStyle name="Comma 3 3 2 3 2" xfId="549"/>
    <cellStyle name="Comma 3 3 2 3 2 2" xfId="1189"/>
    <cellStyle name="Comma 3 3 2 3 2 2 2" xfId="2469"/>
    <cellStyle name="Comma 3 3 2 3 2 2 2 2" xfId="5036"/>
    <cellStyle name="Comma 3 3 2 3 2 2 2 2 2" xfId="27172"/>
    <cellStyle name="Comma 3 3 2 3 2 2 2 2 2 2" xfId="48323"/>
    <cellStyle name="Comma 3 3 2 3 2 2 2 2 3" xfId="16600"/>
    <cellStyle name="Comma 3 3 2 3 2 2 2 2 4" xfId="37751"/>
    <cellStyle name="Comma 3 3 2 3 2 2 2 3" xfId="8912"/>
    <cellStyle name="Comma 3 3 2 3 2 2 2 3 2" xfId="30061"/>
    <cellStyle name="Comma 3 3 2 3 2 2 2 3 2 2" xfId="51212"/>
    <cellStyle name="Comma 3 3 2 3 2 2 2 3 3" xfId="19489"/>
    <cellStyle name="Comma 3 3 2 3 2 2 2 3 4" xfId="40640"/>
    <cellStyle name="Comma 3 3 2 3 2 2 2 4" xfId="11474"/>
    <cellStyle name="Comma 3 3 2 3 2 2 2 4 2" xfId="32623"/>
    <cellStyle name="Comma 3 3 2 3 2 2 2 4 2 2" xfId="53774"/>
    <cellStyle name="Comma 3 3 2 3 2 2 2 4 3" xfId="22051"/>
    <cellStyle name="Comma 3 3 2 3 2 2 2 4 4" xfId="43202"/>
    <cellStyle name="Comma 3 3 2 3 2 2 2 5" xfId="24608"/>
    <cellStyle name="Comma 3 3 2 3 2 2 2 5 2" xfId="45759"/>
    <cellStyle name="Comma 3 3 2 3 2 2 2 6" xfId="14036"/>
    <cellStyle name="Comma 3 3 2 3 2 2 2 7" xfId="35187"/>
    <cellStyle name="Comma 3 3 2 3 2 2 3" xfId="3756"/>
    <cellStyle name="Comma 3 3 2 3 2 2 3 2" xfId="25892"/>
    <cellStyle name="Comma 3 3 2 3 2 2 3 2 2" xfId="47043"/>
    <cellStyle name="Comma 3 3 2 3 2 2 3 3" xfId="15320"/>
    <cellStyle name="Comma 3 3 2 3 2 2 3 4" xfId="36471"/>
    <cellStyle name="Comma 3 3 2 3 2 2 4" xfId="7632"/>
    <cellStyle name="Comma 3 3 2 3 2 2 4 2" xfId="28781"/>
    <cellStyle name="Comma 3 3 2 3 2 2 4 2 2" xfId="49932"/>
    <cellStyle name="Comma 3 3 2 3 2 2 4 3" xfId="18209"/>
    <cellStyle name="Comma 3 3 2 3 2 2 4 4" xfId="39360"/>
    <cellStyle name="Comma 3 3 2 3 2 2 5" xfId="10194"/>
    <cellStyle name="Comma 3 3 2 3 2 2 5 2" xfId="31343"/>
    <cellStyle name="Comma 3 3 2 3 2 2 5 2 2" xfId="52494"/>
    <cellStyle name="Comma 3 3 2 3 2 2 5 3" xfId="20771"/>
    <cellStyle name="Comma 3 3 2 3 2 2 5 4" xfId="41922"/>
    <cellStyle name="Comma 3 3 2 3 2 2 6" xfId="23328"/>
    <cellStyle name="Comma 3 3 2 3 2 2 6 2" xfId="44479"/>
    <cellStyle name="Comma 3 3 2 3 2 2 7" xfId="12756"/>
    <cellStyle name="Comma 3 3 2 3 2 2 8" xfId="33907"/>
    <cellStyle name="Comma 3 3 2 3 2 3" xfId="1829"/>
    <cellStyle name="Comma 3 3 2 3 2 3 2" xfId="4396"/>
    <cellStyle name="Comma 3 3 2 3 2 3 2 2" xfId="26532"/>
    <cellStyle name="Comma 3 3 2 3 2 3 2 2 2" xfId="47683"/>
    <cellStyle name="Comma 3 3 2 3 2 3 2 3" xfId="15960"/>
    <cellStyle name="Comma 3 3 2 3 2 3 2 4" xfId="37111"/>
    <cellStyle name="Comma 3 3 2 3 2 3 3" xfId="8272"/>
    <cellStyle name="Comma 3 3 2 3 2 3 3 2" xfId="29421"/>
    <cellStyle name="Comma 3 3 2 3 2 3 3 2 2" xfId="50572"/>
    <cellStyle name="Comma 3 3 2 3 2 3 3 3" xfId="18849"/>
    <cellStyle name="Comma 3 3 2 3 2 3 3 4" xfId="40000"/>
    <cellStyle name="Comma 3 3 2 3 2 3 4" xfId="10834"/>
    <cellStyle name="Comma 3 3 2 3 2 3 4 2" xfId="31983"/>
    <cellStyle name="Comma 3 3 2 3 2 3 4 2 2" xfId="53134"/>
    <cellStyle name="Comma 3 3 2 3 2 3 4 3" xfId="21411"/>
    <cellStyle name="Comma 3 3 2 3 2 3 4 4" xfId="42562"/>
    <cellStyle name="Comma 3 3 2 3 2 3 5" xfId="23968"/>
    <cellStyle name="Comma 3 3 2 3 2 3 5 2" xfId="45119"/>
    <cellStyle name="Comma 3 3 2 3 2 3 6" xfId="13396"/>
    <cellStyle name="Comma 3 3 2 3 2 3 7" xfId="34547"/>
    <cellStyle name="Comma 3 3 2 3 2 4" xfId="3116"/>
    <cellStyle name="Comma 3 3 2 3 2 4 2" xfId="25252"/>
    <cellStyle name="Comma 3 3 2 3 2 4 2 2" xfId="46403"/>
    <cellStyle name="Comma 3 3 2 3 2 4 3" xfId="14680"/>
    <cellStyle name="Comma 3 3 2 3 2 4 4" xfId="35831"/>
    <cellStyle name="Comma 3 3 2 3 2 5" xfId="6992"/>
    <cellStyle name="Comma 3 3 2 3 2 5 2" xfId="28141"/>
    <cellStyle name="Comma 3 3 2 3 2 5 2 2" xfId="49292"/>
    <cellStyle name="Comma 3 3 2 3 2 5 3" xfId="17569"/>
    <cellStyle name="Comma 3 3 2 3 2 5 4" xfId="38720"/>
    <cellStyle name="Comma 3 3 2 3 2 6" xfId="9554"/>
    <cellStyle name="Comma 3 3 2 3 2 6 2" xfId="30703"/>
    <cellStyle name="Comma 3 3 2 3 2 6 2 2" xfId="51854"/>
    <cellStyle name="Comma 3 3 2 3 2 6 3" xfId="20131"/>
    <cellStyle name="Comma 3 3 2 3 2 6 4" xfId="41282"/>
    <cellStyle name="Comma 3 3 2 3 2 7" xfId="22688"/>
    <cellStyle name="Comma 3 3 2 3 2 7 2" xfId="43839"/>
    <cellStyle name="Comma 3 3 2 3 2 8" xfId="12116"/>
    <cellStyle name="Comma 3 3 2 3 2 9" xfId="33267"/>
    <cellStyle name="Comma 3 3 2 3 3" xfId="869"/>
    <cellStyle name="Comma 3 3 2 3 3 2" xfId="2149"/>
    <cellStyle name="Comma 3 3 2 3 3 2 2" xfId="4716"/>
    <cellStyle name="Comma 3 3 2 3 3 2 2 2" xfId="26852"/>
    <cellStyle name="Comma 3 3 2 3 3 2 2 2 2" xfId="48003"/>
    <cellStyle name="Comma 3 3 2 3 3 2 2 3" xfId="16280"/>
    <cellStyle name="Comma 3 3 2 3 3 2 2 4" xfId="37431"/>
    <cellStyle name="Comma 3 3 2 3 3 2 3" xfId="8592"/>
    <cellStyle name="Comma 3 3 2 3 3 2 3 2" xfId="29741"/>
    <cellStyle name="Comma 3 3 2 3 3 2 3 2 2" xfId="50892"/>
    <cellStyle name="Comma 3 3 2 3 3 2 3 3" xfId="19169"/>
    <cellStyle name="Comma 3 3 2 3 3 2 3 4" xfId="40320"/>
    <cellStyle name="Comma 3 3 2 3 3 2 4" xfId="11154"/>
    <cellStyle name="Comma 3 3 2 3 3 2 4 2" xfId="32303"/>
    <cellStyle name="Comma 3 3 2 3 3 2 4 2 2" xfId="53454"/>
    <cellStyle name="Comma 3 3 2 3 3 2 4 3" xfId="21731"/>
    <cellStyle name="Comma 3 3 2 3 3 2 4 4" xfId="42882"/>
    <cellStyle name="Comma 3 3 2 3 3 2 5" xfId="24288"/>
    <cellStyle name="Comma 3 3 2 3 3 2 5 2" xfId="45439"/>
    <cellStyle name="Comma 3 3 2 3 3 2 6" xfId="13716"/>
    <cellStyle name="Comma 3 3 2 3 3 2 7" xfId="34867"/>
    <cellStyle name="Comma 3 3 2 3 3 3" xfId="3436"/>
    <cellStyle name="Comma 3 3 2 3 3 3 2" xfId="25572"/>
    <cellStyle name="Comma 3 3 2 3 3 3 2 2" xfId="46723"/>
    <cellStyle name="Comma 3 3 2 3 3 3 3" xfId="15000"/>
    <cellStyle name="Comma 3 3 2 3 3 3 4" xfId="36151"/>
    <cellStyle name="Comma 3 3 2 3 3 4" xfId="7312"/>
    <cellStyle name="Comma 3 3 2 3 3 4 2" xfId="28461"/>
    <cellStyle name="Comma 3 3 2 3 3 4 2 2" xfId="49612"/>
    <cellStyle name="Comma 3 3 2 3 3 4 3" xfId="17889"/>
    <cellStyle name="Comma 3 3 2 3 3 4 4" xfId="39040"/>
    <cellStyle name="Comma 3 3 2 3 3 5" xfId="9874"/>
    <cellStyle name="Comma 3 3 2 3 3 5 2" xfId="31023"/>
    <cellStyle name="Comma 3 3 2 3 3 5 2 2" xfId="52174"/>
    <cellStyle name="Comma 3 3 2 3 3 5 3" xfId="20451"/>
    <cellStyle name="Comma 3 3 2 3 3 5 4" xfId="41602"/>
    <cellStyle name="Comma 3 3 2 3 3 6" xfId="23008"/>
    <cellStyle name="Comma 3 3 2 3 3 6 2" xfId="44159"/>
    <cellStyle name="Comma 3 3 2 3 3 7" xfId="12436"/>
    <cellStyle name="Comma 3 3 2 3 3 8" xfId="33587"/>
    <cellStyle name="Comma 3 3 2 3 4" xfId="1509"/>
    <cellStyle name="Comma 3 3 2 3 4 2" xfId="4076"/>
    <cellStyle name="Comma 3 3 2 3 4 2 2" xfId="26212"/>
    <cellStyle name="Comma 3 3 2 3 4 2 2 2" xfId="47363"/>
    <cellStyle name="Comma 3 3 2 3 4 2 3" xfId="15640"/>
    <cellStyle name="Comma 3 3 2 3 4 2 4" xfId="36791"/>
    <cellStyle name="Comma 3 3 2 3 4 3" xfId="7952"/>
    <cellStyle name="Comma 3 3 2 3 4 3 2" xfId="29101"/>
    <cellStyle name="Comma 3 3 2 3 4 3 2 2" xfId="50252"/>
    <cellStyle name="Comma 3 3 2 3 4 3 3" xfId="18529"/>
    <cellStyle name="Comma 3 3 2 3 4 3 4" xfId="39680"/>
    <cellStyle name="Comma 3 3 2 3 4 4" xfId="10514"/>
    <cellStyle name="Comma 3 3 2 3 4 4 2" xfId="31663"/>
    <cellStyle name="Comma 3 3 2 3 4 4 2 2" xfId="52814"/>
    <cellStyle name="Comma 3 3 2 3 4 4 3" xfId="21091"/>
    <cellStyle name="Comma 3 3 2 3 4 4 4" xfId="42242"/>
    <cellStyle name="Comma 3 3 2 3 4 5" xfId="23648"/>
    <cellStyle name="Comma 3 3 2 3 4 5 2" xfId="44799"/>
    <cellStyle name="Comma 3 3 2 3 4 6" xfId="13076"/>
    <cellStyle name="Comma 3 3 2 3 4 7" xfId="34227"/>
    <cellStyle name="Comma 3 3 2 3 5" xfId="2795"/>
    <cellStyle name="Comma 3 3 2 3 5 2" xfId="24931"/>
    <cellStyle name="Comma 3 3 2 3 5 2 2" xfId="46082"/>
    <cellStyle name="Comma 3 3 2 3 5 3" xfId="14359"/>
    <cellStyle name="Comma 3 3 2 3 5 4" xfId="35510"/>
    <cellStyle name="Comma 3 3 2 3 6" xfId="6672"/>
    <cellStyle name="Comma 3 3 2 3 6 2" xfId="27821"/>
    <cellStyle name="Comma 3 3 2 3 6 2 2" xfId="48972"/>
    <cellStyle name="Comma 3 3 2 3 6 3" xfId="17249"/>
    <cellStyle name="Comma 3 3 2 3 6 4" xfId="38400"/>
    <cellStyle name="Comma 3 3 2 3 7" xfId="9234"/>
    <cellStyle name="Comma 3 3 2 3 7 2" xfId="30383"/>
    <cellStyle name="Comma 3 3 2 3 7 2 2" xfId="51534"/>
    <cellStyle name="Comma 3 3 2 3 7 3" xfId="19811"/>
    <cellStyle name="Comma 3 3 2 3 7 4" xfId="40962"/>
    <cellStyle name="Comma 3 3 2 3 8" xfId="22368"/>
    <cellStyle name="Comma 3 3 2 3 8 2" xfId="43519"/>
    <cellStyle name="Comma 3 3 2 3 9" xfId="11796"/>
    <cellStyle name="Comma 3 3 2 4" xfId="389"/>
    <cellStyle name="Comma 3 3 2 4 2" xfId="1029"/>
    <cellStyle name="Comma 3 3 2 4 2 2" xfId="2309"/>
    <cellStyle name="Comma 3 3 2 4 2 2 2" xfId="4876"/>
    <cellStyle name="Comma 3 3 2 4 2 2 2 2" xfId="27012"/>
    <cellStyle name="Comma 3 3 2 4 2 2 2 2 2" xfId="48163"/>
    <cellStyle name="Comma 3 3 2 4 2 2 2 3" xfId="16440"/>
    <cellStyle name="Comma 3 3 2 4 2 2 2 4" xfId="37591"/>
    <cellStyle name="Comma 3 3 2 4 2 2 3" xfId="8752"/>
    <cellStyle name="Comma 3 3 2 4 2 2 3 2" xfId="29901"/>
    <cellStyle name="Comma 3 3 2 4 2 2 3 2 2" xfId="51052"/>
    <cellStyle name="Comma 3 3 2 4 2 2 3 3" xfId="19329"/>
    <cellStyle name="Comma 3 3 2 4 2 2 3 4" xfId="40480"/>
    <cellStyle name="Comma 3 3 2 4 2 2 4" xfId="11314"/>
    <cellStyle name="Comma 3 3 2 4 2 2 4 2" xfId="32463"/>
    <cellStyle name="Comma 3 3 2 4 2 2 4 2 2" xfId="53614"/>
    <cellStyle name="Comma 3 3 2 4 2 2 4 3" xfId="21891"/>
    <cellStyle name="Comma 3 3 2 4 2 2 4 4" xfId="43042"/>
    <cellStyle name="Comma 3 3 2 4 2 2 5" xfId="24448"/>
    <cellStyle name="Comma 3 3 2 4 2 2 5 2" xfId="45599"/>
    <cellStyle name="Comma 3 3 2 4 2 2 6" xfId="13876"/>
    <cellStyle name="Comma 3 3 2 4 2 2 7" xfId="35027"/>
    <cellStyle name="Comma 3 3 2 4 2 3" xfId="3596"/>
    <cellStyle name="Comma 3 3 2 4 2 3 2" xfId="25732"/>
    <cellStyle name="Comma 3 3 2 4 2 3 2 2" xfId="46883"/>
    <cellStyle name="Comma 3 3 2 4 2 3 3" xfId="15160"/>
    <cellStyle name="Comma 3 3 2 4 2 3 4" xfId="36311"/>
    <cellStyle name="Comma 3 3 2 4 2 4" xfId="7472"/>
    <cellStyle name="Comma 3 3 2 4 2 4 2" xfId="28621"/>
    <cellStyle name="Comma 3 3 2 4 2 4 2 2" xfId="49772"/>
    <cellStyle name="Comma 3 3 2 4 2 4 3" xfId="18049"/>
    <cellStyle name="Comma 3 3 2 4 2 4 4" xfId="39200"/>
    <cellStyle name="Comma 3 3 2 4 2 5" xfId="10034"/>
    <cellStyle name="Comma 3 3 2 4 2 5 2" xfId="31183"/>
    <cellStyle name="Comma 3 3 2 4 2 5 2 2" xfId="52334"/>
    <cellStyle name="Comma 3 3 2 4 2 5 3" xfId="20611"/>
    <cellStyle name="Comma 3 3 2 4 2 5 4" xfId="41762"/>
    <cellStyle name="Comma 3 3 2 4 2 6" xfId="23168"/>
    <cellStyle name="Comma 3 3 2 4 2 6 2" xfId="44319"/>
    <cellStyle name="Comma 3 3 2 4 2 7" xfId="12596"/>
    <cellStyle name="Comma 3 3 2 4 2 8" xfId="33747"/>
    <cellStyle name="Comma 3 3 2 4 3" xfId="1669"/>
    <cellStyle name="Comma 3 3 2 4 3 2" xfId="4236"/>
    <cellStyle name="Comma 3 3 2 4 3 2 2" xfId="26372"/>
    <cellStyle name="Comma 3 3 2 4 3 2 2 2" xfId="47523"/>
    <cellStyle name="Comma 3 3 2 4 3 2 3" xfId="15800"/>
    <cellStyle name="Comma 3 3 2 4 3 2 4" xfId="36951"/>
    <cellStyle name="Comma 3 3 2 4 3 3" xfId="8112"/>
    <cellStyle name="Comma 3 3 2 4 3 3 2" xfId="29261"/>
    <cellStyle name="Comma 3 3 2 4 3 3 2 2" xfId="50412"/>
    <cellStyle name="Comma 3 3 2 4 3 3 3" xfId="18689"/>
    <cellStyle name="Comma 3 3 2 4 3 3 4" xfId="39840"/>
    <cellStyle name="Comma 3 3 2 4 3 4" xfId="10674"/>
    <cellStyle name="Comma 3 3 2 4 3 4 2" xfId="31823"/>
    <cellStyle name="Comma 3 3 2 4 3 4 2 2" xfId="52974"/>
    <cellStyle name="Comma 3 3 2 4 3 4 3" xfId="21251"/>
    <cellStyle name="Comma 3 3 2 4 3 4 4" xfId="42402"/>
    <cellStyle name="Comma 3 3 2 4 3 5" xfId="23808"/>
    <cellStyle name="Comma 3 3 2 4 3 5 2" xfId="44959"/>
    <cellStyle name="Comma 3 3 2 4 3 6" xfId="13236"/>
    <cellStyle name="Comma 3 3 2 4 3 7" xfId="34387"/>
    <cellStyle name="Comma 3 3 2 4 4" xfId="2956"/>
    <cellStyle name="Comma 3 3 2 4 4 2" xfId="25092"/>
    <cellStyle name="Comma 3 3 2 4 4 2 2" xfId="46243"/>
    <cellStyle name="Comma 3 3 2 4 4 3" xfId="14520"/>
    <cellStyle name="Comma 3 3 2 4 4 4" xfId="35671"/>
    <cellStyle name="Comma 3 3 2 4 5" xfId="6832"/>
    <cellStyle name="Comma 3 3 2 4 5 2" xfId="27981"/>
    <cellStyle name="Comma 3 3 2 4 5 2 2" xfId="49132"/>
    <cellStyle name="Comma 3 3 2 4 5 3" xfId="17409"/>
    <cellStyle name="Comma 3 3 2 4 5 4" xfId="38560"/>
    <cellStyle name="Comma 3 3 2 4 6" xfId="9394"/>
    <cellStyle name="Comma 3 3 2 4 6 2" xfId="30543"/>
    <cellStyle name="Comma 3 3 2 4 6 2 2" xfId="51694"/>
    <cellStyle name="Comma 3 3 2 4 6 3" xfId="19971"/>
    <cellStyle name="Comma 3 3 2 4 6 4" xfId="41122"/>
    <cellStyle name="Comma 3 3 2 4 7" xfId="22528"/>
    <cellStyle name="Comma 3 3 2 4 7 2" xfId="43679"/>
    <cellStyle name="Comma 3 3 2 4 8" xfId="11956"/>
    <cellStyle name="Comma 3 3 2 4 9" xfId="33107"/>
    <cellStyle name="Comma 3 3 2 5" xfId="709"/>
    <cellStyle name="Comma 3 3 2 5 2" xfId="1989"/>
    <cellStyle name="Comma 3 3 2 5 2 2" xfId="4556"/>
    <cellStyle name="Comma 3 3 2 5 2 2 2" xfId="26692"/>
    <cellStyle name="Comma 3 3 2 5 2 2 2 2" xfId="47843"/>
    <cellStyle name="Comma 3 3 2 5 2 2 3" xfId="16120"/>
    <cellStyle name="Comma 3 3 2 5 2 2 4" xfId="37271"/>
    <cellStyle name="Comma 3 3 2 5 2 3" xfId="8432"/>
    <cellStyle name="Comma 3 3 2 5 2 3 2" xfId="29581"/>
    <cellStyle name="Comma 3 3 2 5 2 3 2 2" xfId="50732"/>
    <cellStyle name="Comma 3 3 2 5 2 3 3" xfId="19009"/>
    <cellStyle name="Comma 3 3 2 5 2 3 4" xfId="40160"/>
    <cellStyle name="Comma 3 3 2 5 2 4" xfId="10994"/>
    <cellStyle name="Comma 3 3 2 5 2 4 2" xfId="32143"/>
    <cellStyle name="Comma 3 3 2 5 2 4 2 2" xfId="53294"/>
    <cellStyle name="Comma 3 3 2 5 2 4 3" xfId="21571"/>
    <cellStyle name="Comma 3 3 2 5 2 4 4" xfId="42722"/>
    <cellStyle name="Comma 3 3 2 5 2 5" xfId="24128"/>
    <cellStyle name="Comma 3 3 2 5 2 5 2" xfId="45279"/>
    <cellStyle name="Comma 3 3 2 5 2 6" xfId="13556"/>
    <cellStyle name="Comma 3 3 2 5 2 7" xfId="34707"/>
    <cellStyle name="Comma 3 3 2 5 3" xfId="3276"/>
    <cellStyle name="Comma 3 3 2 5 3 2" xfId="25412"/>
    <cellStyle name="Comma 3 3 2 5 3 2 2" xfId="46563"/>
    <cellStyle name="Comma 3 3 2 5 3 3" xfId="14840"/>
    <cellStyle name="Comma 3 3 2 5 3 4" xfId="35991"/>
    <cellStyle name="Comma 3 3 2 5 4" xfId="7152"/>
    <cellStyle name="Comma 3 3 2 5 4 2" xfId="28301"/>
    <cellStyle name="Comma 3 3 2 5 4 2 2" xfId="49452"/>
    <cellStyle name="Comma 3 3 2 5 4 3" xfId="17729"/>
    <cellStyle name="Comma 3 3 2 5 4 4" xfId="38880"/>
    <cellStyle name="Comma 3 3 2 5 5" xfId="9714"/>
    <cellStyle name="Comma 3 3 2 5 5 2" xfId="30863"/>
    <cellStyle name="Comma 3 3 2 5 5 2 2" xfId="52014"/>
    <cellStyle name="Comma 3 3 2 5 5 3" xfId="20291"/>
    <cellStyle name="Comma 3 3 2 5 5 4" xfId="41442"/>
    <cellStyle name="Comma 3 3 2 5 6" xfId="22848"/>
    <cellStyle name="Comma 3 3 2 5 6 2" xfId="43999"/>
    <cellStyle name="Comma 3 3 2 5 7" xfId="12276"/>
    <cellStyle name="Comma 3 3 2 5 8" xfId="33427"/>
    <cellStyle name="Comma 3 3 2 6" xfId="1349"/>
    <cellStyle name="Comma 3 3 2 6 2" xfId="3916"/>
    <cellStyle name="Comma 3 3 2 6 2 2" xfId="26052"/>
    <cellStyle name="Comma 3 3 2 6 2 2 2" xfId="47203"/>
    <cellStyle name="Comma 3 3 2 6 2 3" xfId="15480"/>
    <cellStyle name="Comma 3 3 2 6 2 4" xfId="36631"/>
    <cellStyle name="Comma 3 3 2 6 3" xfId="7792"/>
    <cellStyle name="Comma 3 3 2 6 3 2" xfId="28941"/>
    <cellStyle name="Comma 3 3 2 6 3 2 2" xfId="50092"/>
    <cellStyle name="Comma 3 3 2 6 3 3" xfId="18369"/>
    <cellStyle name="Comma 3 3 2 6 3 4" xfId="39520"/>
    <cellStyle name="Comma 3 3 2 6 4" xfId="10354"/>
    <cellStyle name="Comma 3 3 2 6 4 2" xfId="31503"/>
    <cellStyle name="Comma 3 3 2 6 4 2 2" xfId="52654"/>
    <cellStyle name="Comma 3 3 2 6 4 3" xfId="20931"/>
    <cellStyle name="Comma 3 3 2 6 4 4" xfId="42082"/>
    <cellStyle name="Comma 3 3 2 6 5" xfId="23488"/>
    <cellStyle name="Comma 3 3 2 6 5 2" xfId="44639"/>
    <cellStyle name="Comma 3 3 2 6 6" xfId="12916"/>
    <cellStyle name="Comma 3 3 2 6 7" xfId="34067"/>
    <cellStyle name="Comma 3 3 2 7" xfId="2634"/>
    <cellStyle name="Comma 3 3 2 7 2" xfId="24770"/>
    <cellStyle name="Comma 3 3 2 7 2 2" xfId="45921"/>
    <cellStyle name="Comma 3 3 2 7 3" xfId="14198"/>
    <cellStyle name="Comma 3 3 2 7 4" xfId="35349"/>
    <cellStyle name="Comma 3 3 2 8" xfId="5260"/>
    <cellStyle name="Comma 3 3 2 9" xfId="6512"/>
    <cellStyle name="Comma 3 3 2 9 2" xfId="27661"/>
    <cellStyle name="Comma 3 3 2 9 2 2" xfId="48812"/>
    <cellStyle name="Comma 3 3 2 9 3" xfId="17089"/>
    <cellStyle name="Comma 3 3 2 9 4" xfId="38240"/>
    <cellStyle name="Comma 3 3 3" xfId="85"/>
    <cellStyle name="Comma 3 3 3 10" xfId="9096"/>
    <cellStyle name="Comma 3 3 3 10 2" xfId="30245"/>
    <cellStyle name="Comma 3 3 3 10 2 2" xfId="51396"/>
    <cellStyle name="Comma 3 3 3 10 3" xfId="19673"/>
    <cellStyle name="Comma 3 3 3 10 4" xfId="40824"/>
    <cellStyle name="Comma 3 3 3 11" xfId="22230"/>
    <cellStyle name="Comma 3 3 3 11 2" xfId="43381"/>
    <cellStyle name="Comma 3 3 3 12" xfId="11658"/>
    <cellStyle name="Comma 3 3 3 13" xfId="32809"/>
    <cellStyle name="Comma 3 3 3 2" xfId="169"/>
    <cellStyle name="Comma 3 3 3 2 10" xfId="22310"/>
    <cellStyle name="Comma 3 3 3 2 10 2" xfId="43461"/>
    <cellStyle name="Comma 3 3 3 2 11" xfId="11738"/>
    <cellStyle name="Comma 3 3 3 2 12" xfId="32889"/>
    <cellStyle name="Comma 3 3 3 2 2" xfId="330"/>
    <cellStyle name="Comma 3 3 3 2 2 10" xfId="33049"/>
    <cellStyle name="Comma 3 3 3 2 2 2" xfId="651"/>
    <cellStyle name="Comma 3 3 3 2 2 2 2" xfId="1291"/>
    <cellStyle name="Comma 3 3 3 2 2 2 2 2" xfId="2571"/>
    <cellStyle name="Comma 3 3 3 2 2 2 2 2 2" xfId="5138"/>
    <cellStyle name="Comma 3 3 3 2 2 2 2 2 2 2" xfId="27274"/>
    <cellStyle name="Comma 3 3 3 2 2 2 2 2 2 2 2" xfId="48425"/>
    <cellStyle name="Comma 3 3 3 2 2 2 2 2 2 3" xfId="16702"/>
    <cellStyle name="Comma 3 3 3 2 2 2 2 2 2 4" xfId="37853"/>
    <cellStyle name="Comma 3 3 3 2 2 2 2 2 3" xfId="9014"/>
    <cellStyle name="Comma 3 3 3 2 2 2 2 2 3 2" xfId="30163"/>
    <cellStyle name="Comma 3 3 3 2 2 2 2 2 3 2 2" xfId="51314"/>
    <cellStyle name="Comma 3 3 3 2 2 2 2 2 3 3" xfId="19591"/>
    <cellStyle name="Comma 3 3 3 2 2 2 2 2 3 4" xfId="40742"/>
    <cellStyle name="Comma 3 3 3 2 2 2 2 2 4" xfId="11576"/>
    <cellStyle name="Comma 3 3 3 2 2 2 2 2 4 2" xfId="32725"/>
    <cellStyle name="Comma 3 3 3 2 2 2 2 2 4 2 2" xfId="53876"/>
    <cellStyle name="Comma 3 3 3 2 2 2 2 2 4 3" xfId="22153"/>
    <cellStyle name="Comma 3 3 3 2 2 2 2 2 4 4" xfId="43304"/>
    <cellStyle name="Comma 3 3 3 2 2 2 2 2 5" xfId="24710"/>
    <cellStyle name="Comma 3 3 3 2 2 2 2 2 5 2" xfId="45861"/>
    <cellStyle name="Comma 3 3 3 2 2 2 2 2 6" xfId="14138"/>
    <cellStyle name="Comma 3 3 3 2 2 2 2 2 7" xfId="35289"/>
    <cellStyle name="Comma 3 3 3 2 2 2 2 3" xfId="3858"/>
    <cellStyle name="Comma 3 3 3 2 2 2 2 3 2" xfId="25994"/>
    <cellStyle name="Comma 3 3 3 2 2 2 2 3 2 2" xfId="47145"/>
    <cellStyle name="Comma 3 3 3 2 2 2 2 3 3" xfId="15422"/>
    <cellStyle name="Comma 3 3 3 2 2 2 2 3 4" xfId="36573"/>
    <cellStyle name="Comma 3 3 3 2 2 2 2 4" xfId="7734"/>
    <cellStyle name="Comma 3 3 3 2 2 2 2 4 2" xfId="28883"/>
    <cellStyle name="Comma 3 3 3 2 2 2 2 4 2 2" xfId="50034"/>
    <cellStyle name="Comma 3 3 3 2 2 2 2 4 3" xfId="18311"/>
    <cellStyle name="Comma 3 3 3 2 2 2 2 4 4" xfId="39462"/>
    <cellStyle name="Comma 3 3 3 2 2 2 2 5" xfId="10296"/>
    <cellStyle name="Comma 3 3 3 2 2 2 2 5 2" xfId="31445"/>
    <cellStyle name="Comma 3 3 3 2 2 2 2 5 2 2" xfId="52596"/>
    <cellStyle name="Comma 3 3 3 2 2 2 2 5 3" xfId="20873"/>
    <cellStyle name="Comma 3 3 3 2 2 2 2 5 4" xfId="42024"/>
    <cellStyle name="Comma 3 3 3 2 2 2 2 6" xfId="23430"/>
    <cellStyle name="Comma 3 3 3 2 2 2 2 6 2" xfId="44581"/>
    <cellStyle name="Comma 3 3 3 2 2 2 2 7" xfId="12858"/>
    <cellStyle name="Comma 3 3 3 2 2 2 2 8" xfId="34009"/>
    <cellStyle name="Comma 3 3 3 2 2 2 3" xfId="1931"/>
    <cellStyle name="Comma 3 3 3 2 2 2 3 2" xfId="4498"/>
    <cellStyle name="Comma 3 3 3 2 2 2 3 2 2" xfId="26634"/>
    <cellStyle name="Comma 3 3 3 2 2 2 3 2 2 2" xfId="47785"/>
    <cellStyle name="Comma 3 3 3 2 2 2 3 2 3" xfId="16062"/>
    <cellStyle name="Comma 3 3 3 2 2 2 3 2 4" xfId="37213"/>
    <cellStyle name="Comma 3 3 3 2 2 2 3 3" xfId="8374"/>
    <cellStyle name="Comma 3 3 3 2 2 2 3 3 2" xfId="29523"/>
    <cellStyle name="Comma 3 3 3 2 2 2 3 3 2 2" xfId="50674"/>
    <cellStyle name="Comma 3 3 3 2 2 2 3 3 3" xfId="18951"/>
    <cellStyle name="Comma 3 3 3 2 2 2 3 3 4" xfId="40102"/>
    <cellStyle name="Comma 3 3 3 2 2 2 3 4" xfId="10936"/>
    <cellStyle name="Comma 3 3 3 2 2 2 3 4 2" xfId="32085"/>
    <cellStyle name="Comma 3 3 3 2 2 2 3 4 2 2" xfId="53236"/>
    <cellStyle name="Comma 3 3 3 2 2 2 3 4 3" xfId="21513"/>
    <cellStyle name="Comma 3 3 3 2 2 2 3 4 4" xfId="42664"/>
    <cellStyle name="Comma 3 3 3 2 2 2 3 5" xfId="24070"/>
    <cellStyle name="Comma 3 3 3 2 2 2 3 5 2" xfId="45221"/>
    <cellStyle name="Comma 3 3 3 2 2 2 3 6" xfId="13498"/>
    <cellStyle name="Comma 3 3 3 2 2 2 3 7" xfId="34649"/>
    <cellStyle name="Comma 3 3 3 2 2 2 4" xfId="3218"/>
    <cellStyle name="Comma 3 3 3 2 2 2 4 2" xfId="25354"/>
    <cellStyle name="Comma 3 3 3 2 2 2 4 2 2" xfId="46505"/>
    <cellStyle name="Comma 3 3 3 2 2 2 4 3" xfId="14782"/>
    <cellStyle name="Comma 3 3 3 2 2 2 4 4" xfId="35933"/>
    <cellStyle name="Comma 3 3 3 2 2 2 5" xfId="7094"/>
    <cellStyle name="Comma 3 3 3 2 2 2 5 2" xfId="28243"/>
    <cellStyle name="Comma 3 3 3 2 2 2 5 2 2" xfId="49394"/>
    <cellStyle name="Comma 3 3 3 2 2 2 5 3" xfId="17671"/>
    <cellStyle name="Comma 3 3 3 2 2 2 5 4" xfId="38822"/>
    <cellStyle name="Comma 3 3 3 2 2 2 6" xfId="9656"/>
    <cellStyle name="Comma 3 3 3 2 2 2 6 2" xfId="30805"/>
    <cellStyle name="Comma 3 3 3 2 2 2 6 2 2" xfId="51956"/>
    <cellStyle name="Comma 3 3 3 2 2 2 6 3" xfId="20233"/>
    <cellStyle name="Comma 3 3 3 2 2 2 6 4" xfId="41384"/>
    <cellStyle name="Comma 3 3 3 2 2 2 7" xfId="22790"/>
    <cellStyle name="Comma 3 3 3 2 2 2 7 2" xfId="43941"/>
    <cellStyle name="Comma 3 3 3 2 2 2 8" xfId="12218"/>
    <cellStyle name="Comma 3 3 3 2 2 2 9" xfId="33369"/>
    <cellStyle name="Comma 3 3 3 2 2 3" xfId="971"/>
    <cellStyle name="Comma 3 3 3 2 2 3 2" xfId="2251"/>
    <cellStyle name="Comma 3 3 3 2 2 3 2 2" xfId="4818"/>
    <cellStyle name="Comma 3 3 3 2 2 3 2 2 2" xfId="26954"/>
    <cellStyle name="Comma 3 3 3 2 2 3 2 2 2 2" xfId="48105"/>
    <cellStyle name="Comma 3 3 3 2 2 3 2 2 3" xfId="16382"/>
    <cellStyle name="Comma 3 3 3 2 2 3 2 2 4" xfId="37533"/>
    <cellStyle name="Comma 3 3 3 2 2 3 2 3" xfId="8694"/>
    <cellStyle name="Comma 3 3 3 2 2 3 2 3 2" xfId="29843"/>
    <cellStyle name="Comma 3 3 3 2 2 3 2 3 2 2" xfId="50994"/>
    <cellStyle name="Comma 3 3 3 2 2 3 2 3 3" xfId="19271"/>
    <cellStyle name="Comma 3 3 3 2 2 3 2 3 4" xfId="40422"/>
    <cellStyle name="Comma 3 3 3 2 2 3 2 4" xfId="11256"/>
    <cellStyle name="Comma 3 3 3 2 2 3 2 4 2" xfId="32405"/>
    <cellStyle name="Comma 3 3 3 2 2 3 2 4 2 2" xfId="53556"/>
    <cellStyle name="Comma 3 3 3 2 2 3 2 4 3" xfId="21833"/>
    <cellStyle name="Comma 3 3 3 2 2 3 2 4 4" xfId="42984"/>
    <cellStyle name="Comma 3 3 3 2 2 3 2 5" xfId="24390"/>
    <cellStyle name="Comma 3 3 3 2 2 3 2 5 2" xfId="45541"/>
    <cellStyle name="Comma 3 3 3 2 2 3 2 6" xfId="13818"/>
    <cellStyle name="Comma 3 3 3 2 2 3 2 7" xfId="34969"/>
    <cellStyle name="Comma 3 3 3 2 2 3 3" xfId="3538"/>
    <cellStyle name="Comma 3 3 3 2 2 3 3 2" xfId="25674"/>
    <cellStyle name="Comma 3 3 3 2 2 3 3 2 2" xfId="46825"/>
    <cellStyle name="Comma 3 3 3 2 2 3 3 3" xfId="15102"/>
    <cellStyle name="Comma 3 3 3 2 2 3 3 4" xfId="36253"/>
    <cellStyle name="Comma 3 3 3 2 2 3 4" xfId="7414"/>
    <cellStyle name="Comma 3 3 3 2 2 3 4 2" xfId="28563"/>
    <cellStyle name="Comma 3 3 3 2 2 3 4 2 2" xfId="49714"/>
    <cellStyle name="Comma 3 3 3 2 2 3 4 3" xfId="17991"/>
    <cellStyle name="Comma 3 3 3 2 2 3 4 4" xfId="39142"/>
    <cellStyle name="Comma 3 3 3 2 2 3 5" xfId="9976"/>
    <cellStyle name="Comma 3 3 3 2 2 3 5 2" xfId="31125"/>
    <cellStyle name="Comma 3 3 3 2 2 3 5 2 2" xfId="52276"/>
    <cellStyle name="Comma 3 3 3 2 2 3 5 3" xfId="20553"/>
    <cellStyle name="Comma 3 3 3 2 2 3 5 4" xfId="41704"/>
    <cellStyle name="Comma 3 3 3 2 2 3 6" xfId="23110"/>
    <cellStyle name="Comma 3 3 3 2 2 3 6 2" xfId="44261"/>
    <cellStyle name="Comma 3 3 3 2 2 3 7" xfId="12538"/>
    <cellStyle name="Comma 3 3 3 2 2 3 8" xfId="33689"/>
    <cellStyle name="Comma 3 3 3 2 2 4" xfId="1611"/>
    <cellStyle name="Comma 3 3 3 2 2 4 2" xfId="4178"/>
    <cellStyle name="Comma 3 3 3 2 2 4 2 2" xfId="26314"/>
    <cellStyle name="Comma 3 3 3 2 2 4 2 2 2" xfId="47465"/>
    <cellStyle name="Comma 3 3 3 2 2 4 2 3" xfId="15742"/>
    <cellStyle name="Comma 3 3 3 2 2 4 2 4" xfId="36893"/>
    <cellStyle name="Comma 3 3 3 2 2 4 3" xfId="8054"/>
    <cellStyle name="Comma 3 3 3 2 2 4 3 2" xfId="29203"/>
    <cellStyle name="Comma 3 3 3 2 2 4 3 2 2" xfId="50354"/>
    <cellStyle name="Comma 3 3 3 2 2 4 3 3" xfId="18631"/>
    <cellStyle name="Comma 3 3 3 2 2 4 3 4" xfId="39782"/>
    <cellStyle name="Comma 3 3 3 2 2 4 4" xfId="10616"/>
    <cellStyle name="Comma 3 3 3 2 2 4 4 2" xfId="31765"/>
    <cellStyle name="Comma 3 3 3 2 2 4 4 2 2" xfId="52916"/>
    <cellStyle name="Comma 3 3 3 2 2 4 4 3" xfId="21193"/>
    <cellStyle name="Comma 3 3 3 2 2 4 4 4" xfId="42344"/>
    <cellStyle name="Comma 3 3 3 2 2 4 5" xfId="23750"/>
    <cellStyle name="Comma 3 3 3 2 2 4 5 2" xfId="44901"/>
    <cellStyle name="Comma 3 3 3 2 2 4 6" xfId="13178"/>
    <cellStyle name="Comma 3 3 3 2 2 4 7" xfId="34329"/>
    <cellStyle name="Comma 3 3 3 2 2 5" xfId="2898"/>
    <cellStyle name="Comma 3 3 3 2 2 5 2" xfId="25034"/>
    <cellStyle name="Comma 3 3 3 2 2 5 2 2" xfId="46185"/>
    <cellStyle name="Comma 3 3 3 2 2 5 3" xfId="14462"/>
    <cellStyle name="Comma 3 3 3 2 2 5 4" xfId="35613"/>
    <cellStyle name="Comma 3 3 3 2 2 6" xfId="6774"/>
    <cellStyle name="Comma 3 3 3 2 2 6 2" xfId="27923"/>
    <cellStyle name="Comma 3 3 3 2 2 6 2 2" xfId="49074"/>
    <cellStyle name="Comma 3 3 3 2 2 6 3" xfId="17351"/>
    <cellStyle name="Comma 3 3 3 2 2 6 4" xfId="38502"/>
    <cellStyle name="Comma 3 3 3 2 2 7" xfId="9336"/>
    <cellStyle name="Comma 3 3 3 2 2 7 2" xfId="30485"/>
    <cellStyle name="Comma 3 3 3 2 2 7 2 2" xfId="51636"/>
    <cellStyle name="Comma 3 3 3 2 2 7 3" xfId="19913"/>
    <cellStyle name="Comma 3 3 3 2 2 7 4" xfId="41064"/>
    <cellStyle name="Comma 3 3 3 2 2 8" xfId="22470"/>
    <cellStyle name="Comma 3 3 3 2 2 8 2" xfId="43621"/>
    <cellStyle name="Comma 3 3 3 2 2 9" xfId="11898"/>
    <cellStyle name="Comma 3 3 3 2 3" xfId="491"/>
    <cellStyle name="Comma 3 3 3 2 3 2" xfId="1131"/>
    <cellStyle name="Comma 3 3 3 2 3 2 2" xfId="2411"/>
    <cellStyle name="Comma 3 3 3 2 3 2 2 2" xfId="4978"/>
    <cellStyle name="Comma 3 3 3 2 3 2 2 2 2" xfId="27114"/>
    <cellStyle name="Comma 3 3 3 2 3 2 2 2 2 2" xfId="48265"/>
    <cellStyle name="Comma 3 3 3 2 3 2 2 2 3" xfId="16542"/>
    <cellStyle name="Comma 3 3 3 2 3 2 2 2 4" xfId="37693"/>
    <cellStyle name="Comma 3 3 3 2 3 2 2 3" xfId="8854"/>
    <cellStyle name="Comma 3 3 3 2 3 2 2 3 2" xfId="30003"/>
    <cellStyle name="Comma 3 3 3 2 3 2 2 3 2 2" xfId="51154"/>
    <cellStyle name="Comma 3 3 3 2 3 2 2 3 3" xfId="19431"/>
    <cellStyle name="Comma 3 3 3 2 3 2 2 3 4" xfId="40582"/>
    <cellStyle name="Comma 3 3 3 2 3 2 2 4" xfId="11416"/>
    <cellStyle name="Comma 3 3 3 2 3 2 2 4 2" xfId="32565"/>
    <cellStyle name="Comma 3 3 3 2 3 2 2 4 2 2" xfId="53716"/>
    <cellStyle name="Comma 3 3 3 2 3 2 2 4 3" xfId="21993"/>
    <cellStyle name="Comma 3 3 3 2 3 2 2 4 4" xfId="43144"/>
    <cellStyle name="Comma 3 3 3 2 3 2 2 5" xfId="24550"/>
    <cellStyle name="Comma 3 3 3 2 3 2 2 5 2" xfId="45701"/>
    <cellStyle name="Comma 3 3 3 2 3 2 2 6" xfId="13978"/>
    <cellStyle name="Comma 3 3 3 2 3 2 2 7" xfId="35129"/>
    <cellStyle name="Comma 3 3 3 2 3 2 3" xfId="3698"/>
    <cellStyle name="Comma 3 3 3 2 3 2 3 2" xfId="25834"/>
    <cellStyle name="Comma 3 3 3 2 3 2 3 2 2" xfId="46985"/>
    <cellStyle name="Comma 3 3 3 2 3 2 3 3" xfId="15262"/>
    <cellStyle name="Comma 3 3 3 2 3 2 3 4" xfId="36413"/>
    <cellStyle name="Comma 3 3 3 2 3 2 4" xfId="7574"/>
    <cellStyle name="Comma 3 3 3 2 3 2 4 2" xfId="28723"/>
    <cellStyle name="Comma 3 3 3 2 3 2 4 2 2" xfId="49874"/>
    <cellStyle name="Comma 3 3 3 2 3 2 4 3" xfId="18151"/>
    <cellStyle name="Comma 3 3 3 2 3 2 4 4" xfId="39302"/>
    <cellStyle name="Comma 3 3 3 2 3 2 5" xfId="10136"/>
    <cellStyle name="Comma 3 3 3 2 3 2 5 2" xfId="31285"/>
    <cellStyle name="Comma 3 3 3 2 3 2 5 2 2" xfId="52436"/>
    <cellStyle name="Comma 3 3 3 2 3 2 5 3" xfId="20713"/>
    <cellStyle name="Comma 3 3 3 2 3 2 5 4" xfId="41864"/>
    <cellStyle name="Comma 3 3 3 2 3 2 6" xfId="23270"/>
    <cellStyle name="Comma 3 3 3 2 3 2 6 2" xfId="44421"/>
    <cellStyle name="Comma 3 3 3 2 3 2 7" xfId="12698"/>
    <cellStyle name="Comma 3 3 3 2 3 2 8" xfId="33849"/>
    <cellStyle name="Comma 3 3 3 2 3 3" xfId="1771"/>
    <cellStyle name="Comma 3 3 3 2 3 3 2" xfId="4338"/>
    <cellStyle name="Comma 3 3 3 2 3 3 2 2" xfId="26474"/>
    <cellStyle name="Comma 3 3 3 2 3 3 2 2 2" xfId="47625"/>
    <cellStyle name="Comma 3 3 3 2 3 3 2 3" xfId="15902"/>
    <cellStyle name="Comma 3 3 3 2 3 3 2 4" xfId="37053"/>
    <cellStyle name="Comma 3 3 3 2 3 3 3" xfId="8214"/>
    <cellStyle name="Comma 3 3 3 2 3 3 3 2" xfId="29363"/>
    <cellStyle name="Comma 3 3 3 2 3 3 3 2 2" xfId="50514"/>
    <cellStyle name="Comma 3 3 3 2 3 3 3 3" xfId="18791"/>
    <cellStyle name="Comma 3 3 3 2 3 3 3 4" xfId="39942"/>
    <cellStyle name="Comma 3 3 3 2 3 3 4" xfId="10776"/>
    <cellStyle name="Comma 3 3 3 2 3 3 4 2" xfId="31925"/>
    <cellStyle name="Comma 3 3 3 2 3 3 4 2 2" xfId="53076"/>
    <cellStyle name="Comma 3 3 3 2 3 3 4 3" xfId="21353"/>
    <cellStyle name="Comma 3 3 3 2 3 3 4 4" xfId="42504"/>
    <cellStyle name="Comma 3 3 3 2 3 3 5" xfId="23910"/>
    <cellStyle name="Comma 3 3 3 2 3 3 5 2" xfId="45061"/>
    <cellStyle name="Comma 3 3 3 2 3 3 6" xfId="13338"/>
    <cellStyle name="Comma 3 3 3 2 3 3 7" xfId="34489"/>
    <cellStyle name="Comma 3 3 3 2 3 4" xfId="3058"/>
    <cellStyle name="Comma 3 3 3 2 3 4 2" xfId="25194"/>
    <cellStyle name="Comma 3 3 3 2 3 4 2 2" xfId="46345"/>
    <cellStyle name="Comma 3 3 3 2 3 4 3" xfId="14622"/>
    <cellStyle name="Comma 3 3 3 2 3 4 4" xfId="35773"/>
    <cellStyle name="Comma 3 3 3 2 3 5" xfId="6934"/>
    <cellStyle name="Comma 3 3 3 2 3 5 2" xfId="28083"/>
    <cellStyle name="Comma 3 3 3 2 3 5 2 2" xfId="49234"/>
    <cellStyle name="Comma 3 3 3 2 3 5 3" xfId="17511"/>
    <cellStyle name="Comma 3 3 3 2 3 5 4" xfId="38662"/>
    <cellStyle name="Comma 3 3 3 2 3 6" xfId="9496"/>
    <cellStyle name="Comma 3 3 3 2 3 6 2" xfId="30645"/>
    <cellStyle name="Comma 3 3 3 2 3 6 2 2" xfId="51796"/>
    <cellStyle name="Comma 3 3 3 2 3 6 3" xfId="20073"/>
    <cellStyle name="Comma 3 3 3 2 3 6 4" xfId="41224"/>
    <cellStyle name="Comma 3 3 3 2 3 7" xfId="22630"/>
    <cellStyle name="Comma 3 3 3 2 3 7 2" xfId="43781"/>
    <cellStyle name="Comma 3 3 3 2 3 8" xfId="12058"/>
    <cellStyle name="Comma 3 3 3 2 3 9" xfId="33209"/>
    <cellStyle name="Comma 3 3 3 2 4" xfId="811"/>
    <cellStyle name="Comma 3 3 3 2 4 2" xfId="2091"/>
    <cellStyle name="Comma 3 3 3 2 4 2 2" xfId="4658"/>
    <cellStyle name="Comma 3 3 3 2 4 2 2 2" xfId="26794"/>
    <cellStyle name="Comma 3 3 3 2 4 2 2 2 2" xfId="47945"/>
    <cellStyle name="Comma 3 3 3 2 4 2 2 3" xfId="16222"/>
    <cellStyle name="Comma 3 3 3 2 4 2 2 4" xfId="37373"/>
    <cellStyle name="Comma 3 3 3 2 4 2 3" xfId="8534"/>
    <cellStyle name="Comma 3 3 3 2 4 2 3 2" xfId="29683"/>
    <cellStyle name="Comma 3 3 3 2 4 2 3 2 2" xfId="50834"/>
    <cellStyle name="Comma 3 3 3 2 4 2 3 3" xfId="19111"/>
    <cellStyle name="Comma 3 3 3 2 4 2 3 4" xfId="40262"/>
    <cellStyle name="Comma 3 3 3 2 4 2 4" xfId="11096"/>
    <cellStyle name="Comma 3 3 3 2 4 2 4 2" xfId="32245"/>
    <cellStyle name="Comma 3 3 3 2 4 2 4 2 2" xfId="53396"/>
    <cellStyle name="Comma 3 3 3 2 4 2 4 3" xfId="21673"/>
    <cellStyle name="Comma 3 3 3 2 4 2 4 4" xfId="42824"/>
    <cellStyle name="Comma 3 3 3 2 4 2 5" xfId="24230"/>
    <cellStyle name="Comma 3 3 3 2 4 2 5 2" xfId="45381"/>
    <cellStyle name="Comma 3 3 3 2 4 2 6" xfId="13658"/>
    <cellStyle name="Comma 3 3 3 2 4 2 7" xfId="34809"/>
    <cellStyle name="Comma 3 3 3 2 4 3" xfId="3378"/>
    <cellStyle name="Comma 3 3 3 2 4 3 2" xfId="25514"/>
    <cellStyle name="Comma 3 3 3 2 4 3 2 2" xfId="46665"/>
    <cellStyle name="Comma 3 3 3 2 4 3 3" xfId="14942"/>
    <cellStyle name="Comma 3 3 3 2 4 3 4" xfId="36093"/>
    <cellStyle name="Comma 3 3 3 2 4 4" xfId="7254"/>
    <cellStyle name="Comma 3 3 3 2 4 4 2" xfId="28403"/>
    <cellStyle name="Comma 3 3 3 2 4 4 2 2" xfId="49554"/>
    <cellStyle name="Comma 3 3 3 2 4 4 3" xfId="17831"/>
    <cellStyle name="Comma 3 3 3 2 4 4 4" xfId="38982"/>
    <cellStyle name="Comma 3 3 3 2 4 5" xfId="9816"/>
    <cellStyle name="Comma 3 3 3 2 4 5 2" xfId="30965"/>
    <cellStyle name="Comma 3 3 3 2 4 5 2 2" xfId="52116"/>
    <cellStyle name="Comma 3 3 3 2 4 5 3" xfId="20393"/>
    <cellStyle name="Comma 3 3 3 2 4 5 4" xfId="41544"/>
    <cellStyle name="Comma 3 3 3 2 4 6" xfId="22950"/>
    <cellStyle name="Comma 3 3 3 2 4 6 2" xfId="44101"/>
    <cellStyle name="Comma 3 3 3 2 4 7" xfId="12378"/>
    <cellStyle name="Comma 3 3 3 2 4 8" xfId="33529"/>
    <cellStyle name="Comma 3 3 3 2 5" xfId="1451"/>
    <cellStyle name="Comma 3 3 3 2 5 2" xfId="4018"/>
    <cellStyle name="Comma 3 3 3 2 5 2 2" xfId="26154"/>
    <cellStyle name="Comma 3 3 3 2 5 2 2 2" xfId="47305"/>
    <cellStyle name="Comma 3 3 3 2 5 2 3" xfId="15582"/>
    <cellStyle name="Comma 3 3 3 2 5 2 4" xfId="36733"/>
    <cellStyle name="Comma 3 3 3 2 5 3" xfId="7894"/>
    <cellStyle name="Comma 3 3 3 2 5 3 2" xfId="29043"/>
    <cellStyle name="Comma 3 3 3 2 5 3 2 2" xfId="50194"/>
    <cellStyle name="Comma 3 3 3 2 5 3 3" xfId="18471"/>
    <cellStyle name="Comma 3 3 3 2 5 3 4" xfId="39622"/>
    <cellStyle name="Comma 3 3 3 2 5 4" xfId="10456"/>
    <cellStyle name="Comma 3 3 3 2 5 4 2" xfId="31605"/>
    <cellStyle name="Comma 3 3 3 2 5 4 2 2" xfId="52756"/>
    <cellStyle name="Comma 3 3 3 2 5 4 3" xfId="21033"/>
    <cellStyle name="Comma 3 3 3 2 5 4 4" xfId="42184"/>
    <cellStyle name="Comma 3 3 3 2 5 5" xfId="23590"/>
    <cellStyle name="Comma 3 3 3 2 5 5 2" xfId="44741"/>
    <cellStyle name="Comma 3 3 3 2 5 6" xfId="13018"/>
    <cellStyle name="Comma 3 3 3 2 5 7" xfId="34169"/>
    <cellStyle name="Comma 3 3 3 2 6" xfId="2737"/>
    <cellStyle name="Comma 3 3 3 2 6 2" xfId="24873"/>
    <cellStyle name="Comma 3 3 3 2 6 2 2" xfId="46024"/>
    <cellStyle name="Comma 3 3 3 2 6 3" xfId="14301"/>
    <cellStyle name="Comma 3 3 3 2 6 4" xfId="35452"/>
    <cellStyle name="Comma 3 3 3 2 7" xfId="5263"/>
    <cellStyle name="Comma 3 3 3 2 8" xfId="6614"/>
    <cellStyle name="Comma 3 3 3 2 8 2" xfId="27763"/>
    <cellStyle name="Comma 3 3 3 2 8 2 2" xfId="48914"/>
    <cellStyle name="Comma 3 3 3 2 8 3" xfId="17191"/>
    <cellStyle name="Comma 3 3 3 2 8 4" xfId="38342"/>
    <cellStyle name="Comma 3 3 3 2 9" xfId="9176"/>
    <cellStyle name="Comma 3 3 3 2 9 2" xfId="30325"/>
    <cellStyle name="Comma 3 3 3 2 9 2 2" xfId="51476"/>
    <cellStyle name="Comma 3 3 3 2 9 3" xfId="19753"/>
    <cellStyle name="Comma 3 3 3 2 9 4" xfId="40904"/>
    <cellStyle name="Comma 3 3 3 3" xfId="249"/>
    <cellStyle name="Comma 3 3 3 3 10" xfId="32969"/>
    <cellStyle name="Comma 3 3 3 3 2" xfId="571"/>
    <cellStyle name="Comma 3 3 3 3 2 2" xfId="1211"/>
    <cellStyle name="Comma 3 3 3 3 2 2 2" xfId="2491"/>
    <cellStyle name="Comma 3 3 3 3 2 2 2 2" xfId="5058"/>
    <cellStyle name="Comma 3 3 3 3 2 2 2 2 2" xfId="27194"/>
    <cellStyle name="Comma 3 3 3 3 2 2 2 2 2 2" xfId="48345"/>
    <cellStyle name="Comma 3 3 3 3 2 2 2 2 3" xfId="16622"/>
    <cellStyle name="Comma 3 3 3 3 2 2 2 2 4" xfId="37773"/>
    <cellStyle name="Comma 3 3 3 3 2 2 2 3" xfId="8934"/>
    <cellStyle name="Comma 3 3 3 3 2 2 2 3 2" xfId="30083"/>
    <cellStyle name="Comma 3 3 3 3 2 2 2 3 2 2" xfId="51234"/>
    <cellStyle name="Comma 3 3 3 3 2 2 2 3 3" xfId="19511"/>
    <cellStyle name="Comma 3 3 3 3 2 2 2 3 4" xfId="40662"/>
    <cellStyle name="Comma 3 3 3 3 2 2 2 4" xfId="11496"/>
    <cellStyle name="Comma 3 3 3 3 2 2 2 4 2" xfId="32645"/>
    <cellStyle name="Comma 3 3 3 3 2 2 2 4 2 2" xfId="53796"/>
    <cellStyle name="Comma 3 3 3 3 2 2 2 4 3" xfId="22073"/>
    <cellStyle name="Comma 3 3 3 3 2 2 2 4 4" xfId="43224"/>
    <cellStyle name="Comma 3 3 3 3 2 2 2 5" xfId="24630"/>
    <cellStyle name="Comma 3 3 3 3 2 2 2 5 2" xfId="45781"/>
    <cellStyle name="Comma 3 3 3 3 2 2 2 6" xfId="14058"/>
    <cellStyle name="Comma 3 3 3 3 2 2 2 7" xfId="35209"/>
    <cellStyle name="Comma 3 3 3 3 2 2 3" xfId="3778"/>
    <cellStyle name="Comma 3 3 3 3 2 2 3 2" xfId="25914"/>
    <cellStyle name="Comma 3 3 3 3 2 2 3 2 2" xfId="47065"/>
    <cellStyle name="Comma 3 3 3 3 2 2 3 3" xfId="15342"/>
    <cellStyle name="Comma 3 3 3 3 2 2 3 4" xfId="36493"/>
    <cellStyle name="Comma 3 3 3 3 2 2 4" xfId="7654"/>
    <cellStyle name="Comma 3 3 3 3 2 2 4 2" xfId="28803"/>
    <cellStyle name="Comma 3 3 3 3 2 2 4 2 2" xfId="49954"/>
    <cellStyle name="Comma 3 3 3 3 2 2 4 3" xfId="18231"/>
    <cellStyle name="Comma 3 3 3 3 2 2 4 4" xfId="39382"/>
    <cellStyle name="Comma 3 3 3 3 2 2 5" xfId="10216"/>
    <cellStyle name="Comma 3 3 3 3 2 2 5 2" xfId="31365"/>
    <cellStyle name="Comma 3 3 3 3 2 2 5 2 2" xfId="52516"/>
    <cellStyle name="Comma 3 3 3 3 2 2 5 3" xfId="20793"/>
    <cellStyle name="Comma 3 3 3 3 2 2 5 4" xfId="41944"/>
    <cellStyle name="Comma 3 3 3 3 2 2 6" xfId="23350"/>
    <cellStyle name="Comma 3 3 3 3 2 2 6 2" xfId="44501"/>
    <cellStyle name="Comma 3 3 3 3 2 2 7" xfId="12778"/>
    <cellStyle name="Comma 3 3 3 3 2 2 8" xfId="33929"/>
    <cellStyle name="Comma 3 3 3 3 2 3" xfId="1851"/>
    <cellStyle name="Comma 3 3 3 3 2 3 2" xfId="4418"/>
    <cellStyle name="Comma 3 3 3 3 2 3 2 2" xfId="26554"/>
    <cellStyle name="Comma 3 3 3 3 2 3 2 2 2" xfId="47705"/>
    <cellStyle name="Comma 3 3 3 3 2 3 2 3" xfId="15982"/>
    <cellStyle name="Comma 3 3 3 3 2 3 2 4" xfId="37133"/>
    <cellStyle name="Comma 3 3 3 3 2 3 3" xfId="8294"/>
    <cellStyle name="Comma 3 3 3 3 2 3 3 2" xfId="29443"/>
    <cellStyle name="Comma 3 3 3 3 2 3 3 2 2" xfId="50594"/>
    <cellStyle name="Comma 3 3 3 3 2 3 3 3" xfId="18871"/>
    <cellStyle name="Comma 3 3 3 3 2 3 3 4" xfId="40022"/>
    <cellStyle name="Comma 3 3 3 3 2 3 4" xfId="10856"/>
    <cellStyle name="Comma 3 3 3 3 2 3 4 2" xfId="32005"/>
    <cellStyle name="Comma 3 3 3 3 2 3 4 2 2" xfId="53156"/>
    <cellStyle name="Comma 3 3 3 3 2 3 4 3" xfId="21433"/>
    <cellStyle name="Comma 3 3 3 3 2 3 4 4" xfId="42584"/>
    <cellStyle name="Comma 3 3 3 3 2 3 5" xfId="23990"/>
    <cellStyle name="Comma 3 3 3 3 2 3 5 2" xfId="45141"/>
    <cellStyle name="Comma 3 3 3 3 2 3 6" xfId="13418"/>
    <cellStyle name="Comma 3 3 3 3 2 3 7" xfId="34569"/>
    <cellStyle name="Comma 3 3 3 3 2 4" xfId="3138"/>
    <cellStyle name="Comma 3 3 3 3 2 4 2" xfId="25274"/>
    <cellStyle name="Comma 3 3 3 3 2 4 2 2" xfId="46425"/>
    <cellStyle name="Comma 3 3 3 3 2 4 3" xfId="14702"/>
    <cellStyle name="Comma 3 3 3 3 2 4 4" xfId="35853"/>
    <cellStyle name="Comma 3 3 3 3 2 5" xfId="7014"/>
    <cellStyle name="Comma 3 3 3 3 2 5 2" xfId="28163"/>
    <cellStyle name="Comma 3 3 3 3 2 5 2 2" xfId="49314"/>
    <cellStyle name="Comma 3 3 3 3 2 5 3" xfId="17591"/>
    <cellStyle name="Comma 3 3 3 3 2 5 4" xfId="38742"/>
    <cellStyle name="Comma 3 3 3 3 2 6" xfId="9576"/>
    <cellStyle name="Comma 3 3 3 3 2 6 2" xfId="30725"/>
    <cellStyle name="Comma 3 3 3 3 2 6 2 2" xfId="51876"/>
    <cellStyle name="Comma 3 3 3 3 2 6 3" xfId="20153"/>
    <cellStyle name="Comma 3 3 3 3 2 6 4" xfId="41304"/>
    <cellStyle name="Comma 3 3 3 3 2 7" xfId="22710"/>
    <cellStyle name="Comma 3 3 3 3 2 7 2" xfId="43861"/>
    <cellStyle name="Comma 3 3 3 3 2 8" xfId="12138"/>
    <cellStyle name="Comma 3 3 3 3 2 9" xfId="33289"/>
    <cellStyle name="Comma 3 3 3 3 3" xfId="891"/>
    <cellStyle name="Comma 3 3 3 3 3 2" xfId="2171"/>
    <cellStyle name="Comma 3 3 3 3 3 2 2" xfId="4738"/>
    <cellStyle name="Comma 3 3 3 3 3 2 2 2" xfId="26874"/>
    <cellStyle name="Comma 3 3 3 3 3 2 2 2 2" xfId="48025"/>
    <cellStyle name="Comma 3 3 3 3 3 2 2 3" xfId="16302"/>
    <cellStyle name="Comma 3 3 3 3 3 2 2 4" xfId="37453"/>
    <cellStyle name="Comma 3 3 3 3 3 2 3" xfId="8614"/>
    <cellStyle name="Comma 3 3 3 3 3 2 3 2" xfId="29763"/>
    <cellStyle name="Comma 3 3 3 3 3 2 3 2 2" xfId="50914"/>
    <cellStyle name="Comma 3 3 3 3 3 2 3 3" xfId="19191"/>
    <cellStyle name="Comma 3 3 3 3 3 2 3 4" xfId="40342"/>
    <cellStyle name="Comma 3 3 3 3 3 2 4" xfId="11176"/>
    <cellStyle name="Comma 3 3 3 3 3 2 4 2" xfId="32325"/>
    <cellStyle name="Comma 3 3 3 3 3 2 4 2 2" xfId="53476"/>
    <cellStyle name="Comma 3 3 3 3 3 2 4 3" xfId="21753"/>
    <cellStyle name="Comma 3 3 3 3 3 2 4 4" xfId="42904"/>
    <cellStyle name="Comma 3 3 3 3 3 2 5" xfId="24310"/>
    <cellStyle name="Comma 3 3 3 3 3 2 5 2" xfId="45461"/>
    <cellStyle name="Comma 3 3 3 3 3 2 6" xfId="13738"/>
    <cellStyle name="Comma 3 3 3 3 3 2 7" xfId="34889"/>
    <cellStyle name="Comma 3 3 3 3 3 3" xfId="3458"/>
    <cellStyle name="Comma 3 3 3 3 3 3 2" xfId="25594"/>
    <cellStyle name="Comma 3 3 3 3 3 3 2 2" xfId="46745"/>
    <cellStyle name="Comma 3 3 3 3 3 3 3" xfId="15022"/>
    <cellStyle name="Comma 3 3 3 3 3 3 4" xfId="36173"/>
    <cellStyle name="Comma 3 3 3 3 3 4" xfId="7334"/>
    <cellStyle name="Comma 3 3 3 3 3 4 2" xfId="28483"/>
    <cellStyle name="Comma 3 3 3 3 3 4 2 2" xfId="49634"/>
    <cellStyle name="Comma 3 3 3 3 3 4 3" xfId="17911"/>
    <cellStyle name="Comma 3 3 3 3 3 4 4" xfId="39062"/>
    <cellStyle name="Comma 3 3 3 3 3 5" xfId="9896"/>
    <cellStyle name="Comma 3 3 3 3 3 5 2" xfId="31045"/>
    <cellStyle name="Comma 3 3 3 3 3 5 2 2" xfId="52196"/>
    <cellStyle name="Comma 3 3 3 3 3 5 3" xfId="20473"/>
    <cellStyle name="Comma 3 3 3 3 3 5 4" xfId="41624"/>
    <cellStyle name="Comma 3 3 3 3 3 6" xfId="23030"/>
    <cellStyle name="Comma 3 3 3 3 3 6 2" xfId="44181"/>
    <cellStyle name="Comma 3 3 3 3 3 7" xfId="12458"/>
    <cellStyle name="Comma 3 3 3 3 3 8" xfId="33609"/>
    <cellStyle name="Comma 3 3 3 3 4" xfId="1531"/>
    <cellStyle name="Comma 3 3 3 3 4 2" xfId="4098"/>
    <cellStyle name="Comma 3 3 3 3 4 2 2" xfId="26234"/>
    <cellStyle name="Comma 3 3 3 3 4 2 2 2" xfId="47385"/>
    <cellStyle name="Comma 3 3 3 3 4 2 3" xfId="15662"/>
    <cellStyle name="Comma 3 3 3 3 4 2 4" xfId="36813"/>
    <cellStyle name="Comma 3 3 3 3 4 3" xfId="7974"/>
    <cellStyle name="Comma 3 3 3 3 4 3 2" xfId="29123"/>
    <cellStyle name="Comma 3 3 3 3 4 3 2 2" xfId="50274"/>
    <cellStyle name="Comma 3 3 3 3 4 3 3" xfId="18551"/>
    <cellStyle name="Comma 3 3 3 3 4 3 4" xfId="39702"/>
    <cellStyle name="Comma 3 3 3 3 4 4" xfId="10536"/>
    <cellStyle name="Comma 3 3 3 3 4 4 2" xfId="31685"/>
    <cellStyle name="Comma 3 3 3 3 4 4 2 2" xfId="52836"/>
    <cellStyle name="Comma 3 3 3 3 4 4 3" xfId="21113"/>
    <cellStyle name="Comma 3 3 3 3 4 4 4" xfId="42264"/>
    <cellStyle name="Comma 3 3 3 3 4 5" xfId="23670"/>
    <cellStyle name="Comma 3 3 3 3 4 5 2" xfId="44821"/>
    <cellStyle name="Comma 3 3 3 3 4 6" xfId="13098"/>
    <cellStyle name="Comma 3 3 3 3 4 7" xfId="34249"/>
    <cellStyle name="Comma 3 3 3 3 5" xfId="2817"/>
    <cellStyle name="Comma 3 3 3 3 5 2" xfId="24953"/>
    <cellStyle name="Comma 3 3 3 3 5 2 2" xfId="46104"/>
    <cellStyle name="Comma 3 3 3 3 5 3" xfId="14381"/>
    <cellStyle name="Comma 3 3 3 3 5 4" xfId="35532"/>
    <cellStyle name="Comma 3 3 3 3 6" xfId="6694"/>
    <cellStyle name="Comma 3 3 3 3 6 2" xfId="27843"/>
    <cellStyle name="Comma 3 3 3 3 6 2 2" xfId="48994"/>
    <cellStyle name="Comma 3 3 3 3 6 3" xfId="17271"/>
    <cellStyle name="Comma 3 3 3 3 6 4" xfId="38422"/>
    <cellStyle name="Comma 3 3 3 3 7" xfId="9256"/>
    <cellStyle name="Comma 3 3 3 3 7 2" xfId="30405"/>
    <cellStyle name="Comma 3 3 3 3 7 2 2" xfId="51556"/>
    <cellStyle name="Comma 3 3 3 3 7 3" xfId="19833"/>
    <cellStyle name="Comma 3 3 3 3 7 4" xfId="40984"/>
    <cellStyle name="Comma 3 3 3 3 8" xfId="22390"/>
    <cellStyle name="Comma 3 3 3 3 8 2" xfId="43541"/>
    <cellStyle name="Comma 3 3 3 3 9" xfId="11818"/>
    <cellStyle name="Comma 3 3 3 4" xfId="411"/>
    <cellStyle name="Comma 3 3 3 4 2" xfId="1051"/>
    <cellStyle name="Comma 3 3 3 4 2 2" xfId="2331"/>
    <cellStyle name="Comma 3 3 3 4 2 2 2" xfId="4898"/>
    <cellStyle name="Comma 3 3 3 4 2 2 2 2" xfId="27034"/>
    <cellStyle name="Comma 3 3 3 4 2 2 2 2 2" xfId="48185"/>
    <cellStyle name="Comma 3 3 3 4 2 2 2 3" xfId="16462"/>
    <cellStyle name="Comma 3 3 3 4 2 2 2 4" xfId="37613"/>
    <cellStyle name="Comma 3 3 3 4 2 2 3" xfId="8774"/>
    <cellStyle name="Comma 3 3 3 4 2 2 3 2" xfId="29923"/>
    <cellStyle name="Comma 3 3 3 4 2 2 3 2 2" xfId="51074"/>
    <cellStyle name="Comma 3 3 3 4 2 2 3 3" xfId="19351"/>
    <cellStyle name="Comma 3 3 3 4 2 2 3 4" xfId="40502"/>
    <cellStyle name="Comma 3 3 3 4 2 2 4" xfId="11336"/>
    <cellStyle name="Comma 3 3 3 4 2 2 4 2" xfId="32485"/>
    <cellStyle name="Comma 3 3 3 4 2 2 4 2 2" xfId="53636"/>
    <cellStyle name="Comma 3 3 3 4 2 2 4 3" xfId="21913"/>
    <cellStyle name="Comma 3 3 3 4 2 2 4 4" xfId="43064"/>
    <cellStyle name="Comma 3 3 3 4 2 2 5" xfId="24470"/>
    <cellStyle name="Comma 3 3 3 4 2 2 5 2" xfId="45621"/>
    <cellStyle name="Comma 3 3 3 4 2 2 6" xfId="13898"/>
    <cellStyle name="Comma 3 3 3 4 2 2 7" xfId="35049"/>
    <cellStyle name="Comma 3 3 3 4 2 3" xfId="3618"/>
    <cellStyle name="Comma 3 3 3 4 2 3 2" xfId="25754"/>
    <cellStyle name="Comma 3 3 3 4 2 3 2 2" xfId="46905"/>
    <cellStyle name="Comma 3 3 3 4 2 3 3" xfId="15182"/>
    <cellStyle name="Comma 3 3 3 4 2 3 4" xfId="36333"/>
    <cellStyle name="Comma 3 3 3 4 2 4" xfId="7494"/>
    <cellStyle name="Comma 3 3 3 4 2 4 2" xfId="28643"/>
    <cellStyle name="Comma 3 3 3 4 2 4 2 2" xfId="49794"/>
    <cellStyle name="Comma 3 3 3 4 2 4 3" xfId="18071"/>
    <cellStyle name="Comma 3 3 3 4 2 4 4" xfId="39222"/>
    <cellStyle name="Comma 3 3 3 4 2 5" xfId="10056"/>
    <cellStyle name="Comma 3 3 3 4 2 5 2" xfId="31205"/>
    <cellStyle name="Comma 3 3 3 4 2 5 2 2" xfId="52356"/>
    <cellStyle name="Comma 3 3 3 4 2 5 3" xfId="20633"/>
    <cellStyle name="Comma 3 3 3 4 2 5 4" xfId="41784"/>
    <cellStyle name="Comma 3 3 3 4 2 6" xfId="23190"/>
    <cellStyle name="Comma 3 3 3 4 2 6 2" xfId="44341"/>
    <cellStyle name="Comma 3 3 3 4 2 7" xfId="12618"/>
    <cellStyle name="Comma 3 3 3 4 2 8" xfId="33769"/>
    <cellStyle name="Comma 3 3 3 4 3" xfId="1691"/>
    <cellStyle name="Comma 3 3 3 4 3 2" xfId="4258"/>
    <cellStyle name="Comma 3 3 3 4 3 2 2" xfId="26394"/>
    <cellStyle name="Comma 3 3 3 4 3 2 2 2" xfId="47545"/>
    <cellStyle name="Comma 3 3 3 4 3 2 3" xfId="15822"/>
    <cellStyle name="Comma 3 3 3 4 3 2 4" xfId="36973"/>
    <cellStyle name="Comma 3 3 3 4 3 3" xfId="8134"/>
    <cellStyle name="Comma 3 3 3 4 3 3 2" xfId="29283"/>
    <cellStyle name="Comma 3 3 3 4 3 3 2 2" xfId="50434"/>
    <cellStyle name="Comma 3 3 3 4 3 3 3" xfId="18711"/>
    <cellStyle name="Comma 3 3 3 4 3 3 4" xfId="39862"/>
    <cellStyle name="Comma 3 3 3 4 3 4" xfId="10696"/>
    <cellStyle name="Comma 3 3 3 4 3 4 2" xfId="31845"/>
    <cellStyle name="Comma 3 3 3 4 3 4 2 2" xfId="52996"/>
    <cellStyle name="Comma 3 3 3 4 3 4 3" xfId="21273"/>
    <cellStyle name="Comma 3 3 3 4 3 4 4" xfId="42424"/>
    <cellStyle name="Comma 3 3 3 4 3 5" xfId="23830"/>
    <cellStyle name="Comma 3 3 3 4 3 5 2" xfId="44981"/>
    <cellStyle name="Comma 3 3 3 4 3 6" xfId="13258"/>
    <cellStyle name="Comma 3 3 3 4 3 7" xfId="34409"/>
    <cellStyle name="Comma 3 3 3 4 4" xfId="2978"/>
    <cellStyle name="Comma 3 3 3 4 4 2" xfId="25114"/>
    <cellStyle name="Comma 3 3 3 4 4 2 2" xfId="46265"/>
    <cellStyle name="Comma 3 3 3 4 4 3" xfId="14542"/>
    <cellStyle name="Comma 3 3 3 4 4 4" xfId="35693"/>
    <cellStyle name="Comma 3 3 3 4 5" xfId="6854"/>
    <cellStyle name="Comma 3 3 3 4 5 2" xfId="28003"/>
    <cellStyle name="Comma 3 3 3 4 5 2 2" xfId="49154"/>
    <cellStyle name="Comma 3 3 3 4 5 3" xfId="17431"/>
    <cellStyle name="Comma 3 3 3 4 5 4" xfId="38582"/>
    <cellStyle name="Comma 3 3 3 4 6" xfId="9416"/>
    <cellStyle name="Comma 3 3 3 4 6 2" xfId="30565"/>
    <cellStyle name="Comma 3 3 3 4 6 2 2" xfId="51716"/>
    <cellStyle name="Comma 3 3 3 4 6 3" xfId="19993"/>
    <cellStyle name="Comma 3 3 3 4 6 4" xfId="41144"/>
    <cellStyle name="Comma 3 3 3 4 7" xfId="22550"/>
    <cellStyle name="Comma 3 3 3 4 7 2" xfId="43701"/>
    <cellStyle name="Comma 3 3 3 4 8" xfId="11978"/>
    <cellStyle name="Comma 3 3 3 4 9" xfId="33129"/>
    <cellStyle name="Comma 3 3 3 5" xfId="731"/>
    <cellStyle name="Comma 3 3 3 5 2" xfId="2011"/>
    <cellStyle name="Comma 3 3 3 5 2 2" xfId="4578"/>
    <cellStyle name="Comma 3 3 3 5 2 2 2" xfId="26714"/>
    <cellStyle name="Comma 3 3 3 5 2 2 2 2" xfId="47865"/>
    <cellStyle name="Comma 3 3 3 5 2 2 3" xfId="16142"/>
    <cellStyle name="Comma 3 3 3 5 2 2 4" xfId="37293"/>
    <cellStyle name="Comma 3 3 3 5 2 3" xfId="8454"/>
    <cellStyle name="Comma 3 3 3 5 2 3 2" xfId="29603"/>
    <cellStyle name="Comma 3 3 3 5 2 3 2 2" xfId="50754"/>
    <cellStyle name="Comma 3 3 3 5 2 3 3" xfId="19031"/>
    <cellStyle name="Comma 3 3 3 5 2 3 4" xfId="40182"/>
    <cellStyle name="Comma 3 3 3 5 2 4" xfId="11016"/>
    <cellStyle name="Comma 3 3 3 5 2 4 2" xfId="32165"/>
    <cellStyle name="Comma 3 3 3 5 2 4 2 2" xfId="53316"/>
    <cellStyle name="Comma 3 3 3 5 2 4 3" xfId="21593"/>
    <cellStyle name="Comma 3 3 3 5 2 4 4" xfId="42744"/>
    <cellStyle name="Comma 3 3 3 5 2 5" xfId="24150"/>
    <cellStyle name="Comma 3 3 3 5 2 5 2" xfId="45301"/>
    <cellStyle name="Comma 3 3 3 5 2 6" xfId="13578"/>
    <cellStyle name="Comma 3 3 3 5 2 7" xfId="34729"/>
    <cellStyle name="Comma 3 3 3 5 3" xfId="3298"/>
    <cellStyle name="Comma 3 3 3 5 3 2" xfId="25434"/>
    <cellStyle name="Comma 3 3 3 5 3 2 2" xfId="46585"/>
    <cellStyle name="Comma 3 3 3 5 3 3" xfId="14862"/>
    <cellStyle name="Comma 3 3 3 5 3 4" xfId="36013"/>
    <cellStyle name="Comma 3 3 3 5 4" xfId="7174"/>
    <cellStyle name="Comma 3 3 3 5 4 2" xfId="28323"/>
    <cellStyle name="Comma 3 3 3 5 4 2 2" xfId="49474"/>
    <cellStyle name="Comma 3 3 3 5 4 3" xfId="17751"/>
    <cellStyle name="Comma 3 3 3 5 4 4" xfId="38902"/>
    <cellStyle name="Comma 3 3 3 5 5" xfId="9736"/>
    <cellStyle name="Comma 3 3 3 5 5 2" xfId="30885"/>
    <cellStyle name="Comma 3 3 3 5 5 2 2" xfId="52036"/>
    <cellStyle name="Comma 3 3 3 5 5 3" xfId="20313"/>
    <cellStyle name="Comma 3 3 3 5 5 4" xfId="41464"/>
    <cellStyle name="Comma 3 3 3 5 6" xfId="22870"/>
    <cellStyle name="Comma 3 3 3 5 6 2" xfId="44021"/>
    <cellStyle name="Comma 3 3 3 5 7" xfId="12298"/>
    <cellStyle name="Comma 3 3 3 5 8" xfId="33449"/>
    <cellStyle name="Comma 3 3 3 6" xfId="1371"/>
    <cellStyle name="Comma 3 3 3 6 2" xfId="3938"/>
    <cellStyle name="Comma 3 3 3 6 2 2" xfId="26074"/>
    <cellStyle name="Comma 3 3 3 6 2 2 2" xfId="47225"/>
    <cellStyle name="Comma 3 3 3 6 2 3" xfId="15502"/>
    <cellStyle name="Comma 3 3 3 6 2 4" xfId="36653"/>
    <cellStyle name="Comma 3 3 3 6 3" xfId="7814"/>
    <cellStyle name="Comma 3 3 3 6 3 2" xfId="28963"/>
    <cellStyle name="Comma 3 3 3 6 3 2 2" xfId="50114"/>
    <cellStyle name="Comma 3 3 3 6 3 3" xfId="18391"/>
    <cellStyle name="Comma 3 3 3 6 3 4" xfId="39542"/>
    <cellStyle name="Comma 3 3 3 6 4" xfId="10376"/>
    <cellStyle name="Comma 3 3 3 6 4 2" xfId="31525"/>
    <cellStyle name="Comma 3 3 3 6 4 2 2" xfId="52676"/>
    <cellStyle name="Comma 3 3 3 6 4 3" xfId="20953"/>
    <cellStyle name="Comma 3 3 3 6 4 4" xfId="42104"/>
    <cellStyle name="Comma 3 3 3 6 5" xfId="23510"/>
    <cellStyle name="Comma 3 3 3 6 5 2" xfId="44661"/>
    <cellStyle name="Comma 3 3 3 6 6" xfId="12938"/>
    <cellStyle name="Comma 3 3 3 6 7" xfId="34089"/>
    <cellStyle name="Comma 3 3 3 7" xfId="2656"/>
    <cellStyle name="Comma 3 3 3 7 2" xfId="24792"/>
    <cellStyle name="Comma 3 3 3 7 2 2" xfId="45943"/>
    <cellStyle name="Comma 3 3 3 7 3" xfId="14220"/>
    <cellStyle name="Comma 3 3 3 7 4" xfId="35371"/>
    <cellStyle name="Comma 3 3 3 8" xfId="5262"/>
    <cellStyle name="Comma 3 3 3 9" xfId="6534"/>
    <cellStyle name="Comma 3 3 3 9 2" xfId="27683"/>
    <cellStyle name="Comma 3 3 3 9 2 2" xfId="48834"/>
    <cellStyle name="Comma 3 3 3 9 3" xfId="17111"/>
    <cellStyle name="Comma 3 3 3 9 4" xfId="38262"/>
    <cellStyle name="Comma 3 3 4" xfId="125"/>
    <cellStyle name="Comma 3 3 4 10" xfId="11694"/>
    <cellStyle name="Comma 3 3 4 11" xfId="32845"/>
    <cellStyle name="Comma 3 3 4 2" xfId="286"/>
    <cellStyle name="Comma 3 3 4 2 10" xfId="33005"/>
    <cellStyle name="Comma 3 3 4 2 2" xfId="607"/>
    <cellStyle name="Comma 3 3 4 2 2 2" xfId="1247"/>
    <cellStyle name="Comma 3 3 4 2 2 2 2" xfId="2527"/>
    <cellStyle name="Comma 3 3 4 2 2 2 2 2" xfId="5094"/>
    <cellStyle name="Comma 3 3 4 2 2 2 2 2 2" xfId="27230"/>
    <cellStyle name="Comma 3 3 4 2 2 2 2 2 2 2" xfId="48381"/>
    <cellStyle name="Comma 3 3 4 2 2 2 2 2 3" xfId="16658"/>
    <cellStyle name="Comma 3 3 4 2 2 2 2 2 4" xfId="37809"/>
    <cellStyle name="Comma 3 3 4 2 2 2 2 3" xfId="8970"/>
    <cellStyle name="Comma 3 3 4 2 2 2 2 3 2" xfId="30119"/>
    <cellStyle name="Comma 3 3 4 2 2 2 2 3 2 2" xfId="51270"/>
    <cellStyle name="Comma 3 3 4 2 2 2 2 3 3" xfId="19547"/>
    <cellStyle name="Comma 3 3 4 2 2 2 2 3 4" xfId="40698"/>
    <cellStyle name="Comma 3 3 4 2 2 2 2 4" xfId="11532"/>
    <cellStyle name="Comma 3 3 4 2 2 2 2 4 2" xfId="32681"/>
    <cellStyle name="Comma 3 3 4 2 2 2 2 4 2 2" xfId="53832"/>
    <cellStyle name="Comma 3 3 4 2 2 2 2 4 3" xfId="22109"/>
    <cellStyle name="Comma 3 3 4 2 2 2 2 4 4" xfId="43260"/>
    <cellStyle name="Comma 3 3 4 2 2 2 2 5" xfId="24666"/>
    <cellStyle name="Comma 3 3 4 2 2 2 2 5 2" xfId="45817"/>
    <cellStyle name="Comma 3 3 4 2 2 2 2 6" xfId="14094"/>
    <cellStyle name="Comma 3 3 4 2 2 2 2 7" xfId="35245"/>
    <cellStyle name="Comma 3 3 4 2 2 2 3" xfId="3814"/>
    <cellStyle name="Comma 3 3 4 2 2 2 3 2" xfId="25950"/>
    <cellStyle name="Comma 3 3 4 2 2 2 3 2 2" xfId="47101"/>
    <cellStyle name="Comma 3 3 4 2 2 2 3 3" xfId="15378"/>
    <cellStyle name="Comma 3 3 4 2 2 2 3 4" xfId="36529"/>
    <cellStyle name="Comma 3 3 4 2 2 2 4" xfId="7690"/>
    <cellStyle name="Comma 3 3 4 2 2 2 4 2" xfId="28839"/>
    <cellStyle name="Comma 3 3 4 2 2 2 4 2 2" xfId="49990"/>
    <cellStyle name="Comma 3 3 4 2 2 2 4 3" xfId="18267"/>
    <cellStyle name="Comma 3 3 4 2 2 2 4 4" xfId="39418"/>
    <cellStyle name="Comma 3 3 4 2 2 2 5" xfId="10252"/>
    <cellStyle name="Comma 3 3 4 2 2 2 5 2" xfId="31401"/>
    <cellStyle name="Comma 3 3 4 2 2 2 5 2 2" xfId="52552"/>
    <cellStyle name="Comma 3 3 4 2 2 2 5 3" xfId="20829"/>
    <cellStyle name="Comma 3 3 4 2 2 2 5 4" xfId="41980"/>
    <cellStyle name="Comma 3 3 4 2 2 2 6" xfId="23386"/>
    <cellStyle name="Comma 3 3 4 2 2 2 6 2" xfId="44537"/>
    <cellStyle name="Comma 3 3 4 2 2 2 7" xfId="12814"/>
    <cellStyle name="Comma 3 3 4 2 2 2 8" xfId="33965"/>
    <cellStyle name="Comma 3 3 4 2 2 3" xfId="1887"/>
    <cellStyle name="Comma 3 3 4 2 2 3 2" xfId="4454"/>
    <cellStyle name="Comma 3 3 4 2 2 3 2 2" xfId="26590"/>
    <cellStyle name="Comma 3 3 4 2 2 3 2 2 2" xfId="47741"/>
    <cellStyle name="Comma 3 3 4 2 2 3 2 3" xfId="16018"/>
    <cellStyle name="Comma 3 3 4 2 2 3 2 4" xfId="37169"/>
    <cellStyle name="Comma 3 3 4 2 2 3 3" xfId="8330"/>
    <cellStyle name="Comma 3 3 4 2 2 3 3 2" xfId="29479"/>
    <cellStyle name="Comma 3 3 4 2 2 3 3 2 2" xfId="50630"/>
    <cellStyle name="Comma 3 3 4 2 2 3 3 3" xfId="18907"/>
    <cellStyle name="Comma 3 3 4 2 2 3 3 4" xfId="40058"/>
    <cellStyle name="Comma 3 3 4 2 2 3 4" xfId="10892"/>
    <cellStyle name="Comma 3 3 4 2 2 3 4 2" xfId="32041"/>
    <cellStyle name="Comma 3 3 4 2 2 3 4 2 2" xfId="53192"/>
    <cellStyle name="Comma 3 3 4 2 2 3 4 3" xfId="21469"/>
    <cellStyle name="Comma 3 3 4 2 2 3 4 4" xfId="42620"/>
    <cellStyle name="Comma 3 3 4 2 2 3 5" xfId="24026"/>
    <cellStyle name="Comma 3 3 4 2 2 3 5 2" xfId="45177"/>
    <cellStyle name="Comma 3 3 4 2 2 3 6" xfId="13454"/>
    <cellStyle name="Comma 3 3 4 2 2 3 7" xfId="34605"/>
    <cellStyle name="Comma 3 3 4 2 2 4" xfId="3174"/>
    <cellStyle name="Comma 3 3 4 2 2 4 2" xfId="25310"/>
    <cellStyle name="Comma 3 3 4 2 2 4 2 2" xfId="46461"/>
    <cellStyle name="Comma 3 3 4 2 2 4 3" xfId="14738"/>
    <cellStyle name="Comma 3 3 4 2 2 4 4" xfId="35889"/>
    <cellStyle name="Comma 3 3 4 2 2 5" xfId="7050"/>
    <cellStyle name="Comma 3 3 4 2 2 5 2" xfId="28199"/>
    <cellStyle name="Comma 3 3 4 2 2 5 2 2" xfId="49350"/>
    <cellStyle name="Comma 3 3 4 2 2 5 3" xfId="17627"/>
    <cellStyle name="Comma 3 3 4 2 2 5 4" xfId="38778"/>
    <cellStyle name="Comma 3 3 4 2 2 6" xfId="9612"/>
    <cellStyle name="Comma 3 3 4 2 2 6 2" xfId="30761"/>
    <cellStyle name="Comma 3 3 4 2 2 6 2 2" xfId="51912"/>
    <cellStyle name="Comma 3 3 4 2 2 6 3" xfId="20189"/>
    <cellStyle name="Comma 3 3 4 2 2 6 4" xfId="41340"/>
    <cellStyle name="Comma 3 3 4 2 2 7" xfId="22746"/>
    <cellStyle name="Comma 3 3 4 2 2 7 2" xfId="43897"/>
    <cellStyle name="Comma 3 3 4 2 2 8" xfId="12174"/>
    <cellStyle name="Comma 3 3 4 2 2 9" xfId="33325"/>
    <cellStyle name="Comma 3 3 4 2 3" xfId="927"/>
    <cellStyle name="Comma 3 3 4 2 3 2" xfId="2207"/>
    <cellStyle name="Comma 3 3 4 2 3 2 2" xfId="4774"/>
    <cellStyle name="Comma 3 3 4 2 3 2 2 2" xfId="26910"/>
    <cellStyle name="Comma 3 3 4 2 3 2 2 2 2" xfId="48061"/>
    <cellStyle name="Comma 3 3 4 2 3 2 2 3" xfId="16338"/>
    <cellStyle name="Comma 3 3 4 2 3 2 2 4" xfId="37489"/>
    <cellStyle name="Comma 3 3 4 2 3 2 3" xfId="8650"/>
    <cellStyle name="Comma 3 3 4 2 3 2 3 2" xfId="29799"/>
    <cellStyle name="Comma 3 3 4 2 3 2 3 2 2" xfId="50950"/>
    <cellStyle name="Comma 3 3 4 2 3 2 3 3" xfId="19227"/>
    <cellStyle name="Comma 3 3 4 2 3 2 3 4" xfId="40378"/>
    <cellStyle name="Comma 3 3 4 2 3 2 4" xfId="11212"/>
    <cellStyle name="Comma 3 3 4 2 3 2 4 2" xfId="32361"/>
    <cellStyle name="Comma 3 3 4 2 3 2 4 2 2" xfId="53512"/>
    <cellStyle name="Comma 3 3 4 2 3 2 4 3" xfId="21789"/>
    <cellStyle name="Comma 3 3 4 2 3 2 4 4" xfId="42940"/>
    <cellStyle name="Comma 3 3 4 2 3 2 5" xfId="24346"/>
    <cellStyle name="Comma 3 3 4 2 3 2 5 2" xfId="45497"/>
    <cellStyle name="Comma 3 3 4 2 3 2 6" xfId="13774"/>
    <cellStyle name="Comma 3 3 4 2 3 2 7" xfId="34925"/>
    <cellStyle name="Comma 3 3 4 2 3 3" xfId="3494"/>
    <cellStyle name="Comma 3 3 4 2 3 3 2" xfId="25630"/>
    <cellStyle name="Comma 3 3 4 2 3 3 2 2" xfId="46781"/>
    <cellStyle name="Comma 3 3 4 2 3 3 3" xfId="15058"/>
    <cellStyle name="Comma 3 3 4 2 3 3 4" xfId="36209"/>
    <cellStyle name="Comma 3 3 4 2 3 4" xfId="7370"/>
    <cellStyle name="Comma 3 3 4 2 3 4 2" xfId="28519"/>
    <cellStyle name="Comma 3 3 4 2 3 4 2 2" xfId="49670"/>
    <cellStyle name="Comma 3 3 4 2 3 4 3" xfId="17947"/>
    <cellStyle name="Comma 3 3 4 2 3 4 4" xfId="39098"/>
    <cellStyle name="Comma 3 3 4 2 3 5" xfId="9932"/>
    <cellStyle name="Comma 3 3 4 2 3 5 2" xfId="31081"/>
    <cellStyle name="Comma 3 3 4 2 3 5 2 2" xfId="52232"/>
    <cellStyle name="Comma 3 3 4 2 3 5 3" xfId="20509"/>
    <cellStyle name="Comma 3 3 4 2 3 5 4" xfId="41660"/>
    <cellStyle name="Comma 3 3 4 2 3 6" xfId="23066"/>
    <cellStyle name="Comma 3 3 4 2 3 6 2" xfId="44217"/>
    <cellStyle name="Comma 3 3 4 2 3 7" xfId="12494"/>
    <cellStyle name="Comma 3 3 4 2 3 8" xfId="33645"/>
    <cellStyle name="Comma 3 3 4 2 4" xfId="1567"/>
    <cellStyle name="Comma 3 3 4 2 4 2" xfId="4134"/>
    <cellStyle name="Comma 3 3 4 2 4 2 2" xfId="26270"/>
    <cellStyle name="Comma 3 3 4 2 4 2 2 2" xfId="47421"/>
    <cellStyle name="Comma 3 3 4 2 4 2 3" xfId="15698"/>
    <cellStyle name="Comma 3 3 4 2 4 2 4" xfId="36849"/>
    <cellStyle name="Comma 3 3 4 2 4 3" xfId="8010"/>
    <cellStyle name="Comma 3 3 4 2 4 3 2" xfId="29159"/>
    <cellStyle name="Comma 3 3 4 2 4 3 2 2" xfId="50310"/>
    <cellStyle name="Comma 3 3 4 2 4 3 3" xfId="18587"/>
    <cellStyle name="Comma 3 3 4 2 4 3 4" xfId="39738"/>
    <cellStyle name="Comma 3 3 4 2 4 4" xfId="10572"/>
    <cellStyle name="Comma 3 3 4 2 4 4 2" xfId="31721"/>
    <cellStyle name="Comma 3 3 4 2 4 4 2 2" xfId="52872"/>
    <cellStyle name="Comma 3 3 4 2 4 4 3" xfId="21149"/>
    <cellStyle name="Comma 3 3 4 2 4 4 4" xfId="42300"/>
    <cellStyle name="Comma 3 3 4 2 4 5" xfId="23706"/>
    <cellStyle name="Comma 3 3 4 2 4 5 2" xfId="44857"/>
    <cellStyle name="Comma 3 3 4 2 4 6" xfId="13134"/>
    <cellStyle name="Comma 3 3 4 2 4 7" xfId="34285"/>
    <cellStyle name="Comma 3 3 4 2 5" xfId="2854"/>
    <cellStyle name="Comma 3 3 4 2 5 2" xfId="24990"/>
    <cellStyle name="Comma 3 3 4 2 5 2 2" xfId="46141"/>
    <cellStyle name="Comma 3 3 4 2 5 3" xfId="14418"/>
    <cellStyle name="Comma 3 3 4 2 5 4" xfId="35569"/>
    <cellStyle name="Comma 3 3 4 2 6" xfId="6730"/>
    <cellStyle name="Comma 3 3 4 2 6 2" xfId="27879"/>
    <cellStyle name="Comma 3 3 4 2 6 2 2" xfId="49030"/>
    <cellStyle name="Comma 3 3 4 2 6 3" xfId="17307"/>
    <cellStyle name="Comma 3 3 4 2 6 4" xfId="38458"/>
    <cellStyle name="Comma 3 3 4 2 7" xfId="9292"/>
    <cellStyle name="Comma 3 3 4 2 7 2" xfId="30441"/>
    <cellStyle name="Comma 3 3 4 2 7 2 2" xfId="51592"/>
    <cellStyle name="Comma 3 3 4 2 7 3" xfId="19869"/>
    <cellStyle name="Comma 3 3 4 2 7 4" xfId="41020"/>
    <cellStyle name="Comma 3 3 4 2 8" xfId="22426"/>
    <cellStyle name="Comma 3 3 4 2 8 2" xfId="43577"/>
    <cellStyle name="Comma 3 3 4 2 9" xfId="11854"/>
    <cellStyle name="Comma 3 3 4 3" xfId="447"/>
    <cellStyle name="Comma 3 3 4 3 2" xfId="1087"/>
    <cellStyle name="Comma 3 3 4 3 2 2" xfId="2367"/>
    <cellStyle name="Comma 3 3 4 3 2 2 2" xfId="4934"/>
    <cellStyle name="Comma 3 3 4 3 2 2 2 2" xfId="27070"/>
    <cellStyle name="Comma 3 3 4 3 2 2 2 2 2" xfId="48221"/>
    <cellStyle name="Comma 3 3 4 3 2 2 2 3" xfId="16498"/>
    <cellStyle name="Comma 3 3 4 3 2 2 2 4" xfId="37649"/>
    <cellStyle name="Comma 3 3 4 3 2 2 3" xfId="8810"/>
    <cellStyle name="Comma 3 3 4 3 2 2 3 2" xfId="29959"/>
    <cellStyle name="Comma 3 3 4 3 2 2 3 2 2" xfId="51110"/>
    <cellStyle name="Comma 3 3 4 3 2 2 3 3" xfId="19387"/>
    <cellStyle name="Comma 3 3 4 3 2 2 3 4" xfId="40538"/>
    <cellStyle name="Comma 3 3 4 3 2 2 4" xfId="11372"/>
    <cellStyle name="Comma 3 3 4 3 2 2 4 2" xfId="32521"/>
    <cellStyle name="Comma 3 3 4 3 2 2 4 2 2" xfId="53672"/>
    <cellStyle name="Comma 3 3 4 3 2 2 4 3" xfId="21949"/>
    <cellStyle name="Comma 3 3 4 3 2 2 4 4" xfId="43100"/>
    <cellStyle name="Comma 3 3 4 3 2 2 5" xfId="24506"/>
    <cellStyle name="Comma 3 3 4 3 2 2 5 2" xfId="45657"/>
    <cellStyle name="Comma 3 3 4 3 2 2 6" xfId="13934"/>
    <cellStyle name="Comma 3 3 4 3 2 2 7" xfId="35085"/>
    <cellStyle name="Comma 3 3 4 3 2 3" xfId="3654"/>
    <cellStyle name="Comma 3 3 4 3 2 3 2" xfId="25790"/>
    <cellStyle name="Comma 3 3 4 3 2 3 2 2" xfId="46941"/>
    <cellStyle name="Comma 3 3 4 3 2 3 3" xfId="15218"/>
    <cellStyle name="Comma 3 3 4 3 2 3 4" xfId="36369"/>
    <cellStyle name="Comma 3 3 4 3 2 4" xfId="7530"/>
    <cellStyle name="Comma 3 3 4 3 2 4 2" xfId="28679"/>
    <cellStyle name="Comma 3 3 4 3 2 4 2 2" xfId="49830"/>
    <cellStyle name="Comma 3 3 4 3 2 4 3" xfId="18107"/>
    <cellStyle name="Comma 3 3 4 3 2 4 4" xfId="39258"/>
    <cellStyle name="Comma 3 3 4 3 2 5" xfId="10092"/>
    <cellStyle name="Comma 3 3 4 3 2 5 2" xfId="31241"/>
    <cellStyle name="Comma 3 3 4 3 2 5 2 2" xfId="52392"/>
    <cellStyle name="Comma 3 3 4 3 2 5 3" xfId="20669"/>
    <cellStyle name="Comma 3 3 4 3 2 5 4" xfId="41820"/>
    <cellStyle name="Comma 3 3 4 3 2 6" xfId="23226"/>
    <cellStyle name="Comma 3 3 4 3 2 6 2" xfId="44377"/>
    <cellStyle name="Comma 3 3 4 3 2 7" xfId="12654"/>
    <cellStyle name="Comma 3 3 4 3 2 8" xfId="33805"/>
    <cellStyle name="Comma 3 3 4 3 3" xfId="1727"/>
    <cellStyle name="Comma 3 3 4 3 3 2" xfId="4294"/>
    <cellStyle name="Comma 3 3 4 3 3 2 2" xfId="26430"/>
    <cellStyle name="Comma 3 3 4 3 3 2 2 2" xfId="47581"/>
    <cellStyle name="Comma 3 3 4 3 3 2 3" xfId="15858"/>
    <cellStyle name="Comma 3 3 4 3 3 2 4" xfId="37009"/>
    <cellStyle name="Comma 3 3 4 3 3 3" xfId="8170"/>
    <cellStyle name="Comma 3 3 4 3 3 3 2" xfId="29319"/>
    <cellStyle name="Comma 3 3 4 3 3 3 2 2" xfId="50470"/>
    <cellStyle name="Comma 3 3 4 3 3 3 3" xfId="18747"/>
    <cellStyle name="Comma 3 3 4 3 3 3 4" xfId="39898"/>
    <cellStyle name="Comma 3 3 4 3 3 4" xfId="10732"/>
    <cellStyle name="Comma 3 3 4 3 3 4 2" xfId="31881"/>
    <cellStyle name="Comma 3 3 4 3 3 4 2 2" xfId="53032"/>
    <cellStyle name="Comma 3 3 4 3 3 4 3" xfId="21309"/>
    <cellStyle name="Comma 3 3 4 3 3 4 4" xfId="42460"/>
    <cellStyle name="Comma 3 3 4 3 3 5" xfId="23866"/>
    <cellStyle name="Comma 3 3 4 3 3 5 2" xfId="45017"/>
    <cellStyle name="Comma 3 3 4 3 3 6" xfId="13294"/>
    <cellStyle name="Comma 3 3 4 3 3 7" xfId="34445"/>
    <cellStyle name="Comma 3 3 4 3 4" xfId="3014"/>
    <cellStyle name="Comma 3 3 4 3 4 2" xfId="25150"/>
    <cellStyle name="Comma 3 3 4 3 4 2 2" xfId="46301"/>
    <cellStyle name="Comma 3 3 4 3 4 3" xfId="14578"/>
    <cellStyle name="Comma 3 3 4 3 4 4" xfId="35729"/>
    <cellStyle name="Comma 3 3 4 3 5" xfId="6890"/>
    <cellStyle name="Comma 3 3 4 3 5 2" xfId="28039"/>
    <cellStyle name="Comma 3 3 4 3 5 2 2" xfId="49190"/>
    <cellStyle name="Comma 3 3 4 3 5 3" xfId="17467"/>
    <cellStyle name="Comma 3 3 4 3 5 4" xfId="38618"/>
    <cellStyle name="Comma 3 3 4 3 6" xfId="9452"/>
    <cellStyle name="Comma 3 3 4 3 6 2" xfId="30601"/>
    <cellStyle name="Comma 3 3 4 3 6 2 2" xfId="51752"/>
    <cellStyle name="Comma 3 3 4 3 6 3" xfId="20029"/>
    <cellStyle name="Comma 3 3 4 3 6 4" xfId="41180"/>
    <cellStyle name="Comma 3 3 4 3 7" xfId="22586"/>
    <cellStyle name="Comma 3 3 4 3 7 2" xfId="43737"/>
    <cellStyle name="Comma 3 3 4 3 8" xfId="12014"/>
    <cellStyle name="Comma 3 3 4 3 9" xfId="33165"/>
    <cellStyle name="Comma 3 3 4 4" xfId="767"/>
    <cellStyle name="Comma 3 3 4 4 2" xfId="2047"/>
    <cellStyle name="Comma 3 3 4 4 2 2" xfId="4614"/>
    <cellStyle name="Comma 3 3 4 4 2 2 2" xfId="26750"/>
    <cellStyle name="Comma 3 3 4 4 2 2 2 2" xfId="47901"/>
    <cellStyle name="Comma 3 3 4 4 2 2 3" xfId="16178"/>
    <cellStyle name="Comma 3 3 4 4 2 2 4" xfId="37329"/>
    <cellStyle name="Comma 3 3 4 4 2 3" xfId="8490"/>
    <cellStyle name="Comma 3 3 4 4 2 3 2" xfId="29639"/>
    <cellStyle name="Comma 3 3 4 4 2 3 2 2" xfId="50790"/>
    <cellStyle name="Comma 3 3 4 4 2 3 3" xfId="19067"/>
    <cellStyle name="Comma 3 3 4 4 2 3 4" xfId="40218"/>
    <cellStyle name="Comma 3 3 4 4 2 4" xfId="11052"/>
    <cellStyle name="Comma 3 3 4 4 2 4 2" xfId="32201"/>
    <cellStyle name="Comma 3 3 4 4 2 4 2 2" xfId="53352"/>
    <cellStyle name="Comma 3 3 4 4 2 4 3" xfId="21629"/>
    <cellStyle name="Comma 3 3 4 4 2 4 4" xfId="42780"/>
    <cellStyle name="Comma 3 3 4 4 2 5" xfId="24186"/>
    <cellStyle name="Comma 3 3 4 4 2 5 2" xfId="45337"/>
    <cellStyle name="Comma 3 3 4 4 2 6" xfId="13614"/>
    <cellStyle name="Comma 3 3 4 4 2 7" xfId="34765"/>
    <cellStyle name="Comma 3 3 4 4 3" xfId="3334"/>
    <cellStyle name="Comma 3 3 4 4 3 2" xfId="25470"/>
    <cellStyle name="Comma 3 3 4 4 3 2 2" xfId="46621"/>
    <cellStyle name="Comma 3 3 4 4 3 3" xfId="14898"/>
    <cellStyle name="Comma 3 3 4 4 3 4" xfId="36049"/>
    <cellStyle name="Comma 3 3 4 4 4" xfId="7210"/>
    <cellStyle name="Comma 3 3 4 4 4 2" xfId="28359"/>
    <cellStyle name="Comma 3 3 4 4 4 2 2" xfId="49510"/>
    <cellStyle name="Comma 3 3 4 4 4 3" xfId="17787"/>
    <cellStyle name="Comma 3 3 4 4 4 4" xfId="38938"/>
    <cellStyle name="Comma 3 3 4 4 5" xfId="9772"/>
    <cellStyle name="Comma 3 3 4 4 5 2" xfId="30921"/>
    <cellStyle name="Comma 3 3 4 4 5 2 2" xfId="52072"/>
    <cellStyle name="Comma 3 3 4 4 5 3" xfId="20349"/>
    <cellStyle name="Comma 3 3 4 4 5 4" xfId="41500"/>
    <cellStyle name="Comma 3 3 4 4 6" xfId="22906"/>
    <cellStyle name="Comma 3 3 4 4 6 2" xfId="44057"/>
    <cellStyle name="Comma 3 3 4 4 7" xfId="12334"/>
    <cellStyle name="Comma 3 3 4 4 8" xfId="33485"/>
    <cellStyle name="Comma 3 3 4 5" xfId="1407"/>
    <cellStyle name="Comma 3 3 4 5 2" xfId="3974"/>
    <cellStyle name="Comma 3 3 4 5 2 2" xfId="26110"/>
    <cellStyle name="Comma 3 3 4 5 2 2 2" xfId="47261"/>
    <cellStyle name="Comma 3 3 4 5 2 3" xfId="15538"/>
    <cellStyle name="Comma 3 3 4 5 2 4" xfId="36689"/>
    <cellStyle name="Comma 3 3 4 5 3" xfId="7850"/>
    <cellStyle name="Comma 3 3 4 5 3 2" xfId="28999"/>
    <cellStyle name="Comma 3 3 4 5 3 2 2" xfId="50150"/>
    <cellStyle name="Comma 3 3 4 5 3 3" xfId="18427"/>
    <cellStyle name="Comma 3 3 4 5 3 4" xfId="39578"/>
    <cellStyle name="Comma 3 3 4 5 4" xfId="10412"/>
    <cellStyle name="Comma 3 3 4 5 4 2" xfId="31561"/>
    <cellStyle name="Comma 3 3 4 5 4 2 2" xfId="52712"/>
    <cellStyle name="Comma 3 3 4 5 4 3" xfId="20989"/>
    <cellStyle name="Comma 3 3 4 5 4 4" xfId="42140"/>
    <cellStyle name="Comma 3 3 4 5 5" xfId="23546"/>
    <cellStyle name="Comma 3 3 4 5 5 2" xfId="44697"/>
    <cellStyle name="Comma 3 3 4 5 6" xfId="12974"/>
    <cellStyle name="Comma 3 3 4 5 7" xfId="34125"/>
    <cellStyle name="Comma 3 3 4 6" xfId="2693"/>
    <cellStyle name="Comma 3 3 4 6 2" xfId="24829"/>
    <cellStyle name="Comma 3 3 4 6 2 2" xfId="45980"/>
    <cellStyle name="Comma 3 3 4 6 3" xfId="14257"/>
    <cellStyle name="Comma 3 3 4 6 4" xfId="35408"/>
    <cellStyle name="Comma 3 3 4 7" xfId="6570"/>
    <cellStyle name="Comma 3 3 4 7 2" xfId="27719"/>
    <cellStyle name="Comma 3 3 4 7 2 2" xfId="48870"/>
    <cellStyle name="Comma 3 3 4 7 3" xfId="17147"/>
    <cellStyle name="Comma 3 3 4 7 4" xfId="38298"/>
    <cellStyle name="Comma 3 3 4 8" xfId="9132"/>
    <cellStyle name="Comma 3 3 4 8 2" xfId="30281"/>
    <cellStyle name="Comma 3 3 4 8 2 2" xfId="51432"/>
    <cellStyle name="Comma 3 3 4 8 3" xfId="19709"/>
    <cellStyle name="Comma 3 3 4 8 4" xfId="40860"/>
    <cellStyle name="Comma 3 3 4 9" xfId="22266"/>
    <cellStyle name="Comma 3 3 4 9 2" xfId="43417"/>
    <cellStyle name="Comma 3 3 5" xfId="205"/>
    <cellStyle name="Comma 3 3 5 10" xfId="32925"/>
    <cellStyle name="Comma 3 3 5 2" xfId="527"/>
    <cellStyle name="Comma 3 3 5 2 2" xfId="1167"/>
    <cellStyle name="Comma 3 3 5 2 2 2" xfId="2447"/>
    <cellStyle name="Comma 3 3 5 2 2 2 2" xfId="5014"/>
    <cellStyle name="Comma 3 3 5 2 2 2 2 2" xfId="27150"/>
    <cellStyle name="Comma 3 3 5 2 2 2 2 2 2" xfId="48301"/>
    <cellStyle name="Comma 3 3 5 2 2 2 2 3" xfId="16578"/>
    <cellStyle name="Comma 3 3 5 2 2 2 2 4" xfId="37729"/>
    <cellStyle name="Comma 3 3 5 2 2 2 3" xfId="8890"/>
    <cellStyle name="Comma 3 3 5 2 2 2 3 2" xfId="30039"/>
    <cellStyle name="Comma 3 3 5 2 2 2 3 2 2" xfId="51190"/>
    <cellStyle name="Comma 3 3 5 2 2 2 3 3" xfId="19467"/>
    <cellStyle name="Comma 3 3 5 2 2 2 3 4" xfId="40618"/>
    <cellStyle name="Comma 3 3 5 2 2 2 4" xfId="11452"/>
    <cellStyle name="Comma 3 3 5 2 2 2 4 2" xfId="32601"/>
    <cellStyle name="Comma 3 3 5 2 2 2 4 2 2" xfId="53752"/>
    <cellStyle name="Comma 3 3 5 2 2 2 4 3" xfId="22029"/>
    <cellStyle name="Comma 3 3 5 2 2 2 4 4" xfId="43180"/>
    <cellStyle name="Comma 3 3 5 2 2 2 5" xfId="24586"/>
    <cellStyle name="Comma 3 3 5 2 2 2 5 2" xfId="45737"/>
    <cellStyle name="Comma 3 3 5 2 2 2 6" xfId="14014"/>
    <cellStyle name="Comma 3 3 5 2 2 2 7" xfId="35165"/>
    <cellStyle name="Comma 3 3 5 2 2 3" xfId="3734"/>
    <cellStyle name="Comma 3 3 5 2 2 3 2" xfId="25870"/>
    <cellStyle name="Comma 3 3 5 2 2 3 2 2" xfId="47021"/>
    <cellStyle name="Comma 3 3 5 2 2 3 3" xfId="15298"/>
    <cellStyle name="Comma 3 3 5 2 2 3 4" xfId="36449"/>
    <cellStyle name="Comma 3 3 5 2 2 4" xfId="7610"/>
    <cellStyle name="Comma 3 3 5 2 2 4 2" xfId="28759"/>
    <cellStyle name="Comma 3 3 5 2 2 4 2 2" xfId="49910"/>
    <cellStyle name="Comma 3 3 5 2 2 4 3" xfId="18187"/>
    <cellStyle name="Comma 3 3 5 2 2 4 4" xfId="39338"/>
    <cellStyle name="Comma 3 3 5 2 2 5" xfId="10172"/>
    <cellStyle name="Comma 3 3 5 2 2 5 2" xfId="31321"/>
    <cellStyle name="Comma 3 3 5 2 2 5 2 2" xfId="52472"/>
    <cellStyle name="Comma 3 3 5 2 2 5 3" xfId="20749"/>
    <cellStyle name="Comma 3 3 5 2 2 5 4" xfId="41900"/>
    <cellStyle name="Comma 3 3 5 2 2 6" xfId="23306"/>
    <cellStyle name="Comma 3 3 5 2 2 6 2" xfId="44457"/>
    <cellStyle name="Comma 3 3 5 2 2 7" xfId="12734"/>
    <cellStyle name="Comma 3 3 5 2 2 8" xfId="33885"/>
    <cellStyle name="Comma 3 3 5 2 3" xfId="1807"/>
    <cellStyle name="Comma 3 3 5 2 3 2" xfId="4374"/>
    <cellStyle name="Comma 3 3 5 2 3 2 2" xfId="26510"/>
    <cellStyle name="Comma 3 3 5 2 3 2 2 2" xfId="47661"/>
    <cellStyle name="Comma 3 3 5 2 3 2 3" xfId="15938"/>
    <cellStyle name="Comma 3 3 5 2 3 2 4" xfId="37089"/>
    <cellStyle name="Comma 3 3 5 2 3 3" xfId="8250"/>
    <cellStyle name="Comma 3 3 5 2 3 3 2" xfId="29399"/>
    <cellStyle name="Comma 3 3 5 2 3 3 2 2" xfId="50550"/>
    <cellStyle name="Comma 3 3 5 2 3 3 3" xfId="18827"/>
    <cellStyle name="Comma 3 3 5 2 3 3 4" xfId="39978"/>
    <cellStyle name="Comma 3 3 5 2 3 4" xfId="10812"/>
    <cellStyle name="Comma 3 3 5 2 3 4 2" xfId="31961"/>
    <cellStyle name="Comma 3 3 5 2 3 4 2 2" xfId="53112"/>
    <cellStyle name="Comma 3 3 5 2 3 4 3" xfId="21389"/>
    <cellStyle name="Comma 3 3 5 2 3 4 4" xfId="42540"/>
    <cellStyle name="Comma 3 3 5 2 3 5" xfId="23946"/>
    <cellStyle name="Comma 3 3 5 2 3 5 2" xfId="45097"/>
    <cellStyle name="Comma 3 3 5 2 3 6" xfId="13374"/>
    <cellStyle name="Comma 3 3 5 2 3 7" xfId="34525"/>
    <cellStyle name="Comma 3 3 5 2 4" xfId="3094"/>
    <cellStyle name="Comma 3 3 5 2 4 2" xfId="25230"/>
    <cellStyle name="Comma 3 3 5 2 4 2 2" xfId="46381"/>
    <cellStyle name="Comma 3 3 5 2 4 3" xfId="14658"/>
    <cellStyle name="Comma 3 3 5 2 4 4" xfId="35809"/>
    <cellStyle name="Comma 3 3 5 2 5" xfId="6970"/>
    <cellStyle name="Comma 3 3 5 2 5 2" xfId="28119"/>
    <cellStyle name="Comma 3 3 5 2 5 2 2" xfId="49270"/>
    <cellStyle name="Comma 3 3 5 2 5 3" xfId="17547"/>
    <cellStyle name="Comma 3 3 5 2 5 4" xfId="38698"/>
    <cellStyle name="Comma 3 3 5 2 6" xfId="9532"/>
    <cellStyle name="Comma 3 3 5 2 6 2" xfId="30681"/>
    <cellStyle name="Comma 3 3 5 2 6 2 2" xfId="51832"/>
    <cellStyle name="Comma 3 3 5 2 6 3" xfId="20109"/>
    <cellStyle name="Comma 3 3 5 2 6 4" xfId="41260"/>
    <cellStyle name="Comma 3 3 5 2 7" xfId="22666"/>
    <cellStyle name="Comma 3 3 5 2 7 2" xfId="43817"/>
    <cellStyle name="Comma 3 3 5 2 8" xfId="12094"/>
    <cellStyle name="Comma 3 3 5 2 9" xfId="33245"/>
    <cellStyle name="Comma 3 3 5 3" xfId="847"/>
    <cellStyle name="Comma 3 3 5 3 2" xfId="2127"/>
    <cellStyle name="Comma 3 3 5 3 2 2" xfId="4694"/>
    <cellStyle name="Comma 3 3 5 3 2 2 2" xfId="26830"/>
    <cellStyle name="Comma 3 3 5 3 2 2 2 2" xfId="47981"/>
    <cellStyle name="Comma 3 3 5 3 2 2 3" xfId="16258"/>
    <cellStyle name="Comma 3 3 5 3 2 2 4" xfId="37409"/>
    <cellStyle name="Comma 3 3 5 3 2 3" xfId="8570"/>
    <cellStyle name="Comma 3 3 5 3 2 3 2" xfId="29719"/>
    <cellStyle name="Comma 3 3 5 3 2 3 2 2" xfId="50870"/>
    <cellStyle name="Comma 3 3 5 3 2 3 3" xfId="19147"/>
    <cellStyle name="Comma 3 3 5 3 2 3 4" xfId="40298"/>
    <cellStyle name="Comma 3 3 5 3 2 4" xfId="11132"/>
    <cellStyle name="Comma 3 3 5 3 2 4 2" xfId="32281"/>
    <cellStyle name="Comma 3 3 5 3 2 4 2 2" xfId="53432"/>
    <cellStyle name="Comma 3 3 5 3 2 4 3" xfId="21709"/>
    <cellStyle name="Comma 3 3 5 3 2 4 4" xfId="42860"/>
    <cellStyle name="Comma 3 3 5 3 2 5" xfId="24266"/>
    <cellStyle name="Comma 3 3 5 3 2 5 2" xfId="45417"/>
    <cellStyle name="Comma 3 3 5 3 2 6" xfId="13694"/>
    <cellStyle name="Comma 3 3 5 3 2 7" xfId="34845"/>
    <cellStyle name="Comma 3 3 5 3 3" xfId="3414"/>
    <cellStyle name="Comma 3 3 5 3 3 2" xfId="25550"/>
    <cellStyle name="Comma 3 3 5 3 3 2 2" xfId="46701"/>
    <cellStyle name="Comma 3 3 5 3 3 3" xfId="14978"/>
    <cellStyle name="Comma 3 3 5 3 3 4" xfId="36129"/>
    <cellStyle name="Comma 3 3 5 3 4" xfId="7290"/>
    <cellStyle name="Comma 3 3 5 3 4 2" xfId="28439"/>
    <cellStyle name="Comma 3 3 5 3 4 2 2" xfId="49590"/>
    <cellStyle name="Comma 3 3 5 3 4 3" xfId="17867"/>
    <cellStyle name="Comma 3 3 5 3 4 4" xfId="39018"/>
    <cellStyle name="Comma 3 3 5 3 5" xfId="9852"/>
    <cellStyle name="Comma 3 3 5 3 5 2" xfId="31001"/>
    <cellStyle name="Comma 3 3 5 3 5 2 2" xfId="52152"/>
    <cellStyle name="Comma 3 3 5 3 5 3" xfId="20429"/>
    <cellStyle name="Comma 3 3 5 3 5 4" xfId="41580"/>
    <cellStyle name="Comma 3 3 5 3 6" xfId="22986"/>
    <cellStyle name="Comma 3 3 5 3 6 2" xfId="44137"/>
    <cellStyle name="Comma 3 3 5 3 7" xfId="12414"/>
    <cellStyle name="Comma 3 3 5 3 8" xfId="33565"/>
    <cellStyle name="Comma 3 3 5 4" xfId="1487"/>
    <cellStyle name="Comma 3 3 5 4 2" xfId="4054"/>
    <cellStyle name="Comma 3 3 5 4 2 2" xfId="26190"/>
    <cellStyle name="Comma 3 3 5 4 2 2 2" xfId="47341"/>
    <cellStyle name="Comma 3 3 5 4 2 3" xfId="15618"/>
    <cellStyle name="Comma 3 3 5 4 2 4" xfId="36769"/>
    <cellStyle name="Comma 3 3 5 4 3" xfId="7930"/>
    <cellStyle name="Comma 3 3 5 4 3 2" xfId="29079"/>
    <cellStyle name="Comma 3 3 5 4 3 2 2" xfId="50230"/>
    <cellStyle name="Comma 3 3 5 4 3 3" xfId="18507"/>
    <cellStyle name="Comma 3 3 5 4 3 4" xfId="39658"/>
    <cellStyle name="Comma 3 3 5 4 4" xfId="10492"/>
    <cellStyle name="Comma 3 3 5 4 4 2" xfId="31641"/>
    <cellStyle name="Comma 3 3 5 4 4 2 2" xfId="52792"/>
    <cellStyle name="Comma 3 3 5 4 4 3" xfId="21069"/>
    <cellStyle name="Comma 3 3 5 4 4 4" xfId="42220"/>
    <cellStyle name="Comma 3 3 5 4 5" xfId="23626"/>
    <cellStyle name="Comma 3 3 5 4 5 2" xfId="44777"/>
    <cellStyle name="Comma 3 3 5 4 6" xfId="13054"/>
    <cellStyle name="Comma 3 3 5 4 7" xfId="34205"/>
    <cellStyle name="Comma 3 3 5 5" xfId="2773"/>
    <cellStyle name="Comma 3 3 5 5 2" xfId="24909"/>
    <cellStyle name="Comma 3 3 5 5 2 2" xfId="46060"/>
    <cellStyle name="Comma 3 3 5 5 3" xfId="14337"/>
    <cellStyle name="Comma 3 3 5 5 4" xfId="35488"/>
    <cellStyle name="Comma 3 3 5 6" xfId="6650"/>
    <cellStyle name="Comma 3 3 5 6 2" xfId="27799"/>
    <cellStyle name="Comma 3 3 5 6 2 2" xfId="48950"/>
    <cellStyle name="Comma 3 3 5 6 3" xfId="17227"/>
    <cellStyle name="Comma 3 3 5 6 4" xfId="38378"/>
    <cellStyle name="Comma 3 3 5 7" xfId="9212"/>
    <cellStyle name="Comma 3 3 5 7 2" xfId="30361"/>
    <cellStyle name="Comma 3 3 5 7 2 2" xfId="51512"/>
    <cellStyle name="Comma 3 3 5 7 3" xfId="19789"/>
    <cellStyle name="Comma 3 3 5 7 4" xfId="40940"/>
    <cellStyle name="Comma 3 3 5 8" xfId="22346"/>
    <cellStyle name="Comma 3 3 5 8 2" xfId="43497"/>
    <cellStyle name="Comma 3 3 5 9" xfId="11774"/>
    <cellStyle name="Comma 3 3 6" xfId="367"/>
    <cellStyle name="Comma 3 3 6 2" xfId="1007"/>
    <cellStyle name="Comma 3 3 6 2 2" xfId="2287"/>
    <cellStyle name="Comma 3 3 6 2 2 2" xfId="4854"/>
    <cellStyle name="Comma 3 3 6 2 2 2 2" xfId="26990"/>
    <cellStyle name="Comma 3 3 6 2 2 2 2 2" xfId="48141"/>
    <cellStyle name="Comma 3 3 6 2 2 2 3" xfId="16418"/>
    <cellStyle name="Comma 3 3 6 2 2 2 4" xfId="37569"/>
    <cellStyle name="Comma 3 3 6 2 2 3" xfId="8730"/>
    <cellStyle name="Comma 3 3 6 2 2 3 2" xfId="29879"/>
    <cellStyle name="Comma 3 3 6 2 2 3 2 2" xfId="51030"/>
    <cellStyle name="Comma 3 3 6 2 2 3 3" xfId="19307"/>
    <cellStyle name="Comma 3 3 6 2 2 3 4" xfId="40458"/>
    <cellStyle name="Comma 3 3 6 2 2 4" xfId="11292"/>
    <cellStyle name="Comma 3 3 6 2 2 4 2" xfId="32441"/>
    <cellStyle name="Comma 3 3 6 2 2 4 2 2" xfId="53592"/>
    <cellStyle name="Comma 3 3 6 2 2 4 3" xfId="21869"/>
    <cellStyle name="Comma 3 3 6 2 2 4 4" xfId="43020"/>
    <cellStyle name="Comma 3 3 6 2 2 5" xfId="24426"/>
    <cellStyle name="Comma 3 3 6 2 2 5 2" xfId="45577"/>
    <cellStyle name="Comma 3 3 6 2 2 6" xfId="13854"/>
    <cellStyle name="Comma 3 3 6 2 2 7" xfId="35005"/>
    <cellStyle name="Comma 3 3 6 2 3" xfId="3574"/>
    <cellStyle name="Comma 3 3 6 2 3 2" xfId="25710"/>
    <cellStyle name="Comma 3 3 6 2 3 2 2" xfId="46861"/>
    <cellStyle name="Comma 3 3 6 2 3 3" xfId="15138"/>
    <cellStyle name="Comma 3 3 6 2 3 4" xfId="36289"/>
    <cellStyle name="Comma 3 3 6 2 4" xfId="7450"/>
    <cellStyle name="Comma 3 3 6 2 4 2" xfId="28599"/>
    <cellStyle name="Comma 3 3 6 2 4 2 2" xfId="49750"/>
    <cellStyle name="Comma 3 3 6 2 4 3" xfId="18027"/>
    <cellStyle name="Comma 3 3 6 2 4 4" xfId="39178"/>
    <cellStyle name="Comma 3 3 6 2 5" xfId="10012"/>
    <cellStyle name="Comma 3 3 6 2 5 2" xfId="31161"/>
    <cellStyle name="Comma 3 3 6 2 5 2 2" xfId="52312"/>
    <cellStyle name="Comma 3 3 6 2 5 3" xfId="20589"/>
    <cellStyle name="Comma 3 3 6 2 5 4" xfId="41740"/>
    <cellStyle name="Comma 3 3 6 2 6" xfId="23146"/>
    <cellStyle name="Comma 3 3 6 2 6 2" xfId="44297"/>
    <cellStyle name="Comma 3 3 6 2 7" xfId="12574"/>
    <cellStyle name="Comma 3 3 6 2 8" xfId="33725"/>
    <cellStyle name="Comma 3 3 6 3" xfId="1647"/>
    <cellStyle name="Comma 3 3 6 3 2" xfId="4214"/>
    <cellStyle name="Comma 3 3 6 3 2 2" xfId="26350"/>
    <cellStyle name="Comma 3 3 6 3 2 2 2" xfId="47501"/>
    <cellStyle name="Comma 3 3 6 3 2 3" xfId="15778"/>
    <cellStyle name="Comma 3 3 6 3 2 4" xfId="36929"/>
    <cellStyle name="Comma 3 3 6 3 3" xfId="8090"/>
    <cellStyle name="Comma 3 3 6 3 3 2" xfId="29239"/>
    <cellStyle name="Comma 3 3 6 3 3 2 2" xfId="50390"/>
    <cellStyle name="Comma 3 3 6 3 3 3" xfId="18667"/>
    <cellStyle name="Comma 3 3 6 3 3 4" xfId="39818"/>
    <cellStyle name="Comma 3 3 6 3 4" xfId="10652"/>
    <cellStyle name="Comma 3 3 6 3 4 2" xfId="31801"/>
    <cellStyle name="Comma 3 3 6 3 4 2 2" xfId="52952"/>
    <cellStyle name="Comma 3 3 6 3 4 3" xfId="21229"/>
    <cellStyle name="Comma 3 3 6 3 4 4" xfId="42380"/>
    <cellStyle name="Comma 3 3 6 3 5" xfId="23786"/>
    <cellStyle name="Comma 3 3 6 3 5 2" xfId="44937"/>
    <cellStyle name="Comma 3 3 6 3 6" xfId="13214"/>
    <cellStyle name="Comma 3 3 6 3 7" xfId="34365"/>
    <cellStyle name="Comma 3 3 6 4" xfId="2934"/>
    <cellStyle name="Comma 3 3 6 4 2" xfId="25070"/>
    <cellStyle name="Comma 3 3 6 4 2 2" xfId="46221"/>
    <cellStyle name="Comma 3 3 6 4 3" xfId="14498"/>
    <cellStyle name="Comma 3 3 6 4 4" xfId="35649"/>
    <cellStyle name="Comma 3 3 6 5" xfId="6810"/>
    <cellStyle name="Comma 3 3 6 5 2" xfId="27959"/>
    <cellStyle name="Comma 3 3 6 5 2 2" xfId="49110"/>
    <cellStyle name="Comma 3 3 6 5 3" xfId="17387"/>
    <cellStyle name="Comma 3 3 6 5 4" xfId="38538"/>
    <cellStyle name="Comma 3 3 6 6" xfId="9372"/>
    <cellStyle name="Comma 3 3 6 6 2" xfId="30521"/>
    <cellStyle name="Comma 3 3 6 6 2 2" xfId="51672"/>
    <cellStyle name="Comma 3 3 6 6 3" xfId="19949"/>
    <cellStyle name="Comma 3 3 6 6 4" xfId="41100"/>
    <cellStyle name="Comma 3 3 6 7" xfId="22506"/>
    <cellStyle name="Comma 3 3 6 7 2" xfId="43657"/>
    <cellStyle name="Comma 3 3 6 8" xfId="11934"/>
    <cellStyle name="Comma 3 3 6 9" xfId="33085"/>
    <cellStyle name="Comma 3 3 7" xfId="687"/>
    <cellStyle name="Comma 3 3 7 2" xfId="1967"/>
    <cellStyle name="Comma 3 3 7 2 2" xfId="4534"/>
    <cellStyle name="Comma 3 3 7 2 2 2" xfId="26670"/>
    <cellStyle name="Comma 3 3 7 2 2 2 2" xfId="47821"/>
    <cellStyle name="Comma 3 3 7 2 2 3" xfId="16098"/>
    <cellStyle name="Comma 3 3 7 2 2 4" xfId="37249"/>
    <cellStyle name="Comma 3 3 7 2 3" xfId="8410"/>
    <cellStyle name="Comma 3 3 7 2 3 2" xfId="29559"/>
    <cellStyle name="Comma 3 3 7 2 3 2 2" xfId="50710"/>
    <cellStyle name="Comma 3 3 7 2 3 3" xfId="18987"/>
    <cellStyle name="Comma 3 3 7 2 3 4" xfId="40138"/>
    <cellStyle name="Comma 3 3 7 2 4" xfId="10972"/>
    <cellStyle name="Comma 3 3 7 2 4 2" xfId="32121"/>
    <cellStyle name="Comma 3 3 7 2 4 2 2" xfId="53272"/>
    <cellStyle name="Comma 3 3 7 2 4 3" xfId="21549"/>
    <cellStyle name="Comma 3 3 7 2 4 4" xfId="42700"/>
    <cellStyle name="Comma 3 3 7 2 5" xfId="24106"/>
    <cellStyle name="Comma 3 3 7 2 5 2" xfId="45257"/>
    <cellStyle name="Comma 3 3 7 2 6" xfId="13534"/>
    <cellStyle name="Comma 3 3 7 2 7" xfId="34685"/>
    <cellStyle name="Comma 3 3 7 3" xfId="3254"/>
    <cellStyle name="Comma 3 3 7 3 2" xfId="25390"/>
    <cellStyle name="Comma 3 3 7 3 2 2" xfId="46541"/>
    <cellStyle name="Comma 3 3 7 3 3" xfId="14818"/>
    <cellStyle name="Comma 3 3 7 3 4" xfId="35969"/>
    <cellStyle name="Comma 3 3 7 4" xfId="7130"/>
    <cellStyle name="Comma 3 3 7 4 2" xfId="28279"/>
    <cellStyle name="Comma 3 3 7 4 2 2" xfId="49430"/>
    <cellStyle name="Comma 3 3 7 4 3" xfId="17707"/>
    <cellStyle name="Comma 3 3 7 4 4" xfId="38858"/>
    <cellStyle name="Comma 3 3 7 5" xfId="9692"/>
    <cellStyle name="Comma 3 3 7 5 2" xfId="30841"/>
    <cellStyle name="Comma 3 3 7 5 2 2" xfId="51992"/>
    <cellStyle name="Comma 3 3 7 5 3" xfId="20269"/>
    <cellStyle name="Comma 3 3 7 5 4" xfId="41420"/>
    <cellStyle name="Comma 3 3 7 6" xfId="22826"/>
    <cellStyle name="Comma 3 3 7 6 2" xfId="43977"/>
    <cellStyle name="Comma 3 3 7 7" xfId="12254"/>
    <cellStyle name="Comma 3 3 7 8" xfId="33405"/>
    <cellStyle name="Comma 3 3 8" xfId="1327"/>
    <cellStyle name="Comma 3 3 8 2" xfId="3894"/>
    <cellStyle name="Comma 3 3 8 2 2" xfId="26030"/>
    <cellStyle name="Comma 3 3 8 2 2 2" xfId="47181"/>
    <cellStyle name="Comma 3 3 8 2 3" xfId="15458"/>
    <cellStyle name="Comma 3 3 8 2 4" xfId="36609"/>
    <cellStyle name="Comma 3 3 8 3" xfId="7770"/>
    <cellStyle name="Comma 3 3 8 3 2" xfId="28919"/>
    <cellStyle name="Comma 3 3 8 3 2 2" xfId="50070"/>
    <cellStyle name="Comma 3 3 8 3 3" xfId="18347"/>
    <cellStyle name="Comma 3 3 8 3 4" xfId="39498"/>
    <cellStyle name="Comma 3 3 8 4" xfId="10332"/>
    <cellStyle name="Comma 3 3 8 4 2" xfId="31481"/>
    <cellStyle name="Comma 3 3 8 4 2 2" xfId="52632"/>
    <cellStyle name="Comma 3 3 8 4 3" xfId="20909"/>
    <cellStyle name="Comma 3 3 8 4 4" xfId="42060"/>
    <cellStyle name="Comma 3 3 8 5" xfId="23466"/>
    <cellStyle name="Comma 3 3 8 5 2" xfId="44617"/>
    <cellStyle name="Comma 3 3 8 6" xfId="12894"/>
    <cellStyle name="Comma 3 3 8 7" xfId="34045"/>
    <cellStyle name="Comma 3 3 9" xfId="2612"/>
    <cellStyle name="Comma 3 3 9 2" xfId="24748"/>
    <cellStyle name="Comma 3 3 9 2 2" xfId="45899"/>
    <cellStyle name="Comma 3 3 9 3" xfId="14176"/>
    <cellStyle name="Comma 3 3 9 4" xfId="35327"/>
    <cellStyle name="Comma 3 4" xfId="30"/>
    <cellStyle name="Comma 3 4 10" xfId="9041"/>
    <cellStyle name="Comma 3 4 10 2" xfId="30190"/>
    <cellStyle name="Comma 3 4 10 2 2" xfId="51341"/>
    <cellStyle name="Comma 3 4 10 3" xfId="19618"/>
    <cellStyle name="Comma 3 4 10 4" xfId="40769"/>
    <cellStyle name="Comma 3 4 11" xfId="22175"/>
    <cellStyle name="Comma 3 4 11 2" xfId="43326"/>
    <cellStyle name="Comma 3 4 12" xfId="11603"/>
    <cellStyle name="Comma 3 4 13" xfId="32754"/>
    <cellStyle name="Comma 3 4 2" xfId="114"/>
    <cellStyle name="Comma 3 4 2 10" xfId="22255"/>
    <cellStyle name="Comma 3 4 2 10 2" xfId="43406"/>
    <cellStyle name="Comma 3 4 2 11" xfId="11683"/>
    <cellStyle name="Comma 3 4 2 12" xfId="32834"/>
    <cellStyle name="Comma 3 4 2 2" xfId="275"/>
    <cellStyle name="Comma 3 4 2 2 10" xfId="32994"/>
    <cellStyle name="Comma 3 4 2 2 2" xfId="596"/>
    <cellStyle name="Comma 3 4 2 2 2 2" xfId="1236"/>
    <cellStyle name="Comma 3 4 2 2 2 2 2" xfId="2516"/>
    <cellStyle name="Comma 3 4 2 2 2 2 2 2" xfId="5083"/>
    <cellStyle name="Comma 3 4 2 2 2 2 2 2 2" xfId="27219"/>
    <cellStyle name="Comma 3 4 2 2 2 2 2 2 2 2" xfId="48370"/>
    <cellStyle name="Comma 3 4 2 2 2 2 2 2 3" xfId="16647"/>
    <cellStyle name="Comma 3 4 2 2 2 2 2 2 4" xfId="37798"/>
    <cellStyle name="Comma 3 4 2 2 2 2 2 3" xfId="8959"/>
    <cellStyle name="Comma 3 4 2 2 2 2 2 3 2" xfId="30108"/>
    <cellStyle name="Comma 3 4 2 2 2 2 2 3 2 2" xfId="51259"/>
    <cellStyle name="Comma 3 4 2 2 2 2 2 3 3" xfId="19536"/>
    <cellStyle name="Comma 3 4 2 2 2 2 2 3 4" xfId="40687"/>
    <cellStyle name="Comma 3 4 2 2 2 2 2 4" xfId="11521"/>
    <cellStyle name="Comma 3 4 2 2 2 2 2 4 2" xfId="32670"/>
    <cellStyle name="Comma 3 4 2 2 2 2 2 4 2 2" xfId="53821"/>
    <cellStyle name="Comma 3 4 2 2 2 2 2 4 3" xfId="22098"/>
    <cellStyle name="Comma 3 4 2 2 2 2 2 4 4" xfId="43249"/>
    <cellStyle name="Comma 3 4 2 2 2 2 2 5" xfId="24655"/>
    <cellStyle name="Comma 3 4 2 2 2 2 2 5 2" xfId="45806"/>
    <cellStyle name="Comma 3 4 2 2 2 2 2 6" xfId="14083"/>
    <cellStyle name="Comma 3 4 2 2 2 2 2 7" xfId="35234"/>
    <cellStyle name="Comma 3 4 2 2 2 2 3" xfId="3803"/>
    <cellStyle name="Comma 3 4 2 2 2 2 3 2" xfId="25939"/>
    <cellStyle name="Comma 3 4 2 2 2 2 3 2 2" xfId="47090"/>
    <cellStyle name="Comma 3 4 2 2 2 2 3 3" xfId="15367"/>
    <cellStyle name="Comma 3 4 2 2 2 2 3 4" xfId="36518"/>
    <cellStyle name="Comma 3 4 2 2 2 2 4" xfId="7679"/>
    <cellStyle name="Comma 3 4 2 2 2 2 4 2" xfId="28828"/>
    <cellStyle name="Comma 3 4 2 2 2 2 4 2 2" xfId="49979"/>
    <cellStyle name="Comma 3 4 2 2 2 2 4 3" xfId="18256"/>
    <cellStyle name="Comma 3 4 2 2 2 2 4 4" xfId="39407"/>
    <cellStyle name="Comma 3 4 2 2 2 2 5" xfId="10241"/>
    <cellStyle name="Comma 3 4 2 2 2 2 5 2" xfId="31390"/>
    <cellStyle name="Comma 3 4 2 2 2 2 5 2 2" xfId="52541"/>
    <cellStyle name="Comma 3 4 2 2 2 2 5 3" xfId="20818"/>
    <cellStyle name="Comma 3 4 2 2 2 2 5 4" xfId="41969"/>
    <cellStyle name="Comma 3 4 2 2 2 2 6" xfId="23375"/>
    <cellStyle name="Comma 3 4 2 2 2 2 6 2" xfId="44526"/>
    <cellStyle name="Comma 3 4 2 2 2 2 7" xfId="12803"/>
    <cellStyle name="Comma 3 4 2 2 2 2 8" xfId="33954"/>
    <cellStyle name="Comma 3 4 2 2 2 3" xfId="1876"/>
    <cellStyle name="Comma 3 4 2 2 2 3 2" xfId="4443"/>
    <cellStyle name="Comma 3 4 2 2 2 3 2 2" xfId="26579"/>
    <cellStyle name="Comma 3 4 2 2 2 3 2 2 2" xfId="47730"/>
    <cellStyle name="Comma 3 4 2 2 2 3 2 3" xfId="16007"/>
    <cellStyle name="Comma 3 4 2 2 2 3 2 4" xfId="37158"/>
    <cellStyle name="Comma 3 4 2 2 2 3 3" xfId="8319"/>
    <cellStyle name="Comma 3 4 2 2 2 3 3 2" xfId="29468"/>
    <cellStyle name="Comma 3 4 2 2 2 3 3 2 2" xfId="50619"/>
    <cellStyle name="Comma 3 4 2 2 2 3 3 3" xfId="18896"/>
    <cellStyle name="Comma 3 4 2 2 2 3 3 4" xfId="40047"/>
    <cellStyle name="Comma 3 4 2 2 2 3 4" xfId="10881"/>
    <cellStyle name="Comma 3 4 2 2 2 3 4 2" xfId="32030"/>
    <cellStyle name="Comma 3 4 2 2 2 3 4 2 2" xfId="53181"/>
    <cellStyle name="Comma 3 4 2 2 2 3 4 3" xfId="21458"/>
    <cellStyle name="Comma 3 4 2 2 2 3 4 4" xfId="42609"/>
    <cellStyle name="Comma 3 4 2 2 2 3 5" xfId="24015"/>
    <cellStyle name="Comma 3 4 2 2 2 3 5 2" xfId="45166"/>
    <cellStyle name="Comma 3 4 2 2 2 3 6" xfId="13443"/>
    <cellStyle name="Comma 3 4 2 2 2 3 7" xfId="34594"/>
    <cellStyle name="Comma 3 4 2 2 2 4" xfId="3163"/>
    <cellStyle name="Comma 3 4 2 2 2 4 2" xfId="25299"/>
    <cellStyle name="Comma 3 4 2 2 2 4 2 2" xfId="46450"/>
    <cellStyle name="Comma 3 4 2 2 2 4 3" xfId="14727"/>
    <cellStyle name="Comma 3 4 2 2 2 4 4" xfId="35878"/>
    <cellStyle name="Comma 3 4 2 2 2 5" xfId="7039"/>
    <cellStyle name="Comma 3 4 2 2 2 5 2" xfId="28188"/>
    <cellStyle name="Comma 3 4 2 2 2 5 2 2" xfId="49339"/>
    <cellStyle name="Comma 3 4 2 2 2 5 3" xfId="17616"/>
    <cellStyle name="Comma 3 4 2 2 2 5 4" xfId="38767"/>
    <cellStyle name="Comma 3 4 2 2 2 6" xfId="9601"/>
    <cellStyle name="Comma 3 4 2 2 2 6 2" xfId="30750"/>
    <cellStyle name="Comma 3 4 2 2 2 6 2 2" xfId="51901"/>
    <cellStyle name="Comma 3 4 2 2 2 6 3" xfId="20178"/>
    <cellStyle name="Comma 3 4 2 2 2 6 4" xfId="41329"/>
    <cellStyle name="Comma 3 4 2 2 2 7" xfId="22735"/>
    <cellStyle name="Comma 3 4 2 2 2 7 2" xfId="43886"/>
    <cellStyle name="Comma 3 4 2 2 2 8" xfId="12163"/>
    <cellStyle name="Comma 3 4 2 2 2 9" xfId="33314"/>
    <cellStyle name="Comma 3 4 2 2 3" xfId="916"/>
    <cellStyle name="Comma 3 4 2 2 3 2" xfId="2196"/>
    <cellStyle name="Comma 3 4 2 2 3 2 2" xfId="4763"/>
    <cellStyle name="Comma 3 4 2 2 3 2 2 2" xfId="26899"/>
    <cellStyle name="Comma 3 4 2 2 3 2 2 2 2" xfId="48050"/>
    <cellStyle name="Comma 3 4 2 2 3 2 2 3" xfId="16327"/>
    <cellStyle name="Comma 3 4 2 2 3 2 2 4" xfId="37478"/>
    <cellStyle name="Comma 3 4 2 2 3 2 3" xfId="8639"/>
    <cellStyle name="Comma 3 4 2 2 3 2 3 2" xfId="29788"/>
    <cellStyle name="Comma 3 4 2 2 3 2 3 2 2" xfId="50939"/>
    <cellStyle name="Comma 3 4 2 2 3 2 3 3" xfId="19216"/>
    <cellStyle name="Comma 3 4 2 2 3 2 3 4" xfId="40367"/>
    <cellStyle name="Comma 3 4 2 2 3 2 4" xfId="11201"/>
    <cellStyle name="Comma 3 4 2 2 3 2 4 2" xfId="32350"/>
    <cellStyle name="Comma 3 4 2 2 3 2 4 2 2" xfId="53501"/>
    <cellStyle name="Comma 3 4 2 2 3 2 4 3" xfId="21778"/>
    <cellStyle name="Comma 3 4 2 2 3 2 4 4" xfId="42929"/>
    <cellStyle name="Comma 3 4 2 2 3 2 5" xfId="24335"/>
    <cellStyle name="Comma 3 4 2 2 3 2 5 2" xfId="45486"/>
    <cellStyle name="Comma 3 4 2 2 3 2 6" xfId="13763"/>
    <cellStyle name="Comma 3 4 2 2 3 2 7" xfId="34914"/>
    <cellStyle name="Comma 3 4 2 2 3 3" xfId="3483"/>
    <cellStyle name="Comma 3 4 2 2 3 3 2" xfId="25619"/>
    <cellStyle name="Comma 3 4 2 2 3 3 2 2" xfId="46770"/>
    <cellStyle name="Comma 3 4 2 2 3 3 3" xfId="15047"/>
    <cellStyle name="Comma 3 4 2 2 3 3 4" xfId="36198"/>
    <cellStyle name="Comma 3 4 2 2 3 4" xfId="7359"/>
    <cellStyle name="Comma 3 4 2 2 3 4 2" xfId="28508"/>
    <cellStyle name="Comma 3 4 2 2 3 4 2 2" xfId="49659"/>
    <cellStyle name="Comma 3 4 2 2 3 4 3" xfId="17936"/>
    <cellStyle name="Comma 3 4 2 2 3 4 4" xfId="39087"/>
    <cellStyle name="Comma 3 4 2 2 3 5" xfId="9921"/>
    <cellStyle name="Comma 3 4 2 2 3 5 2" xfId="31070"/>
    <cellStyle name="Comma 3 4 2 2 3 5 2 2" xfId="52221"/>
    <cellStyle name="Comma 3 4 2 2 3 5 3" xfId="20498"/>
    <cellStyle name="Comma 3 4 2 2 3 5 4" xfId="41649"/>
    <cellStyle name="Comma 3 4 2 2 3 6" xfId="23055"/>
    <cellStyle name="Comma 3 4 2 2 3 6 2" xfId="44206"/>
    <cellStyle name="Comma 3 4 2 2 3 7" xfId="12483"/>
    <cellStyle name="Comma 3 4 2 2 3 8" xfId="33634"/>
    <cellStyle name="Comma 3 4 2 2 4" xfId="1556"/>
    <cellStyle name="Comma 3 4 2 2 4 2" xfId="4123"/>
    <cellStyle name="Comma 3 4 2 2 4 2 2" xfId="26259"/>
    <cellStyle name="Comma 3 4 2 2 4 2 2 2" xfId="47410"/>
    <cellStyle name="Comma 3 4 2 2 4 2 3" xfId="15687"/>
    <cellStyle name="Comma 3 4 2 2 4 2 4" xfId="36838"/>
    <cellStyle name="Comma 3 4 2 2 4 3" xfId="7999"/>
    <cellStyle name="Comma 3 4 2 2 4 3 2" xfId="29148"/>
    <cellStyle name="Comma 3 4 2 2 4 3 2 2" xfId="50299"/>
    <cellStyle name="Comma 3 4 2 2 4 3 3" xfId="18576"/>
    <cellStyle name="Comma 3 4 2 2 4 3 4" xfId="39727"/>
    <cellStyle name="Comma 3 4 2 2 4 4" xfId="10561"/>
    <cellStyle name="Comma 3 4 2 2 4 4 2" xfId="31710"/>
    <cellStyle name="Comma 3 4 2 2 4 4 2 2" xfId="52861"/>
    <cellStyle name="Comma 3 4 2 2 4 4 3" xfId="21138"/>
    <cellStyle name="Comma 3 4 2 2 4 4 4" xfId="42289"/>
    <cellStyle name="Comma 3 4 2 2 4 5" xfId="23695"/>
    <cellStyle name="Comma 3 4 2 2 4 5 2" xfId="44846"/>
    <cellStyle name="Comma 3 4 2 2 4 6" xfId="13123"/>
    <cellStyle name="Comma 3 4 2 2 4 7" xfId="34274"/>
    <cellStyle name="Comma 3 4 2 2 5" xfId="2843"/>
    <cellStyle name="Comma 3 4 2 2 5 2" xfId="24979"/>
    <cellStyle name="Comma 3 4 2 2 5 2 2" xfId="46130"/>
    <cellStyle name="Comma 3 4 2 2 5 3" xfId="14407"/>
    <cellStyle name="Comma 3 4 2 2 5 4" xfId="35558"/>
    <cellStyle name="Comma 3 4 2 2 6" xfId="6719"/>
    <cellStyle name="Comma 3 4 2 2 6 2" xfId="27868"/>
    <cellStyle name="Comma 3 4 2 2 6 2 2" xfId="49019"/>
    <cellStyle name="Comma 3 4 2 2 6 3" xfId="17296"/>
    <cellStyle name="Comma 3 4 2 2 6 4" xfId="38447"/>
    <cellStyle name="Comma 3 4 2 2 7" xfId="9281"/>
    <cellStyle name="Comma 3 4 2 2 7 2" xfId="30430"/>
    <cellStyle name="Comma 3 4 2 2 7 2 2" xfId="51581"/>
    <cellStyle name="Comma 3 4 2 2 7 3" xfId="19858"/>
    <cellStyle name="Comma 3 4 2 2 7 4" xfId="41009"/>
    <cellStyle name="Comma 3 4 2 2 8" xfId="22415"/>
    <cellStyle name="Comma 3 4 2 2 8 2" xfId="43566"/>
    <cellStyle name="Comma 3 4 2 2 9" xfId="11843"/>
    <cellStyle name="Comma 3 4 2 3" xfId="436"/>
    <cellStyle name="Comma 3 4 2 3 2" xfId="1076"/>
    <cellStyle name="Comma 3 4 2 3 2 2" xfId="2356"/>
    <cellStyle name="Comma 3 4 2 3 2 2 2" xfId="4923"/>
    <cellStyle name="Comma 3 4 2 3 2 2 2 2" xfId="27059"/>
    <cellStyle name="Comma 3 4 2 3 2 2 2 2 2" xfId="48210"/>
    <cellStyle name="Comma 3 4 2 3 2 2 2 3" xfId="16487"/>
    <cellStyle name="Comma 3 4 2 3 2 2 2 4" xfId="37638"/>
    <cellStyle name="Comma 3 4 2 3 2 2 3" xfId="8799"/>
    <cellStyle name="Comma 3 4 2 3 2 2 3 2" xfId="29948"/>
    <cellStyle name="Comma 3 4 2 3 2 2 3 2 2" xfId="51099"/>
    <cellStyle name="Comma 3 4 2 3 2 2 3 3" xfId="19376"/>
    <cellStyle name="Comma 3 4 2 3 2 2 3 4" xfId="40527"/>
    <cellStyle name="Comma 3 4 2 3 2 2 4" xfId="11361"/>
    <cellStyle name="Comma 3 4 2 3 2 2 4 2" xfId="32510"/>
    <cellStyle name="Comma 3 4 2 3 2 2 4 2 2" xfId="53661"/>
    <cellStyle name="Comma 3 4 2 3 2 2 4 3" xfId="21938"/>
    <cellStyle name="Comma 3 4 2 3 2 2 4 4" xfId="43089"/>
    <cellStyle name="Comma 3 4 2 3 2 2 5" xfId="24495"/>
    <cellStyle name="Comma 3 4 2 3 2 2 5 2" xfId="45646"/>
    <cellStyle name="Comma 3 4 2 3 2 2 6" xfId="13923"/>
    <cellStyle name="Comma 3 4 2 3 2 2 7" xfId="35074"/>
    <cellStyle name="Comma 3 4 2 3 2 3" xfId="3643"/>
    <cellStyle name="Comma 3 4 2 3 2 3 2" xfId="25779"/>
    <cellStyle name="Comma 3 4 2 3 2 3 2 2" xfId="46930"/>
    <cellStyle name="Comma 3 4 2 3 2 3 3" xfId="15207"/>
    <cellStyle name="Comma 3 4 2 3 2 3 4" xfId="36358"/>
    <cellStyle name="Comma 3 4 2 3 2 4" xfId="7519"/>
    <cellStyle name="Comma 3 4 2 3 2 4 2" xfId="28668"/>
    <cellStyle name="Comma 3 4 2 3 2 4 2 2" xfId="49819"/>
    <cellStyle name="Comma 3 4 2 3 2 4 3" xfId="18096"/>
    <cellStyle name="Comma 3 4 2 3 2 4 4" xfId="39247"/>
    <cellStyle name="Comma 3 4 2 3 2 5" xfId="10081"/>
    <cellStyle name="Comma 3 4 2 3 2 5 2" xfId="31230"/>
    <cellStyle name="Comma 3 4 2 3 2 5 2 2" xfId="52381"/>
    <cellStyle name="Comma 3 4 2 3 2 5 3" xfId="20658"/>
    <cellStyle name="Comma 3 4 2 3 2 5 4" xfId="41809"/>
    <cellStyle name="Comma 3 4 2 3 2 6" xfId="23215"/>
    <cellStyle name="Comma 3 4 2 3 2 6 2" xfId="44366"/>
    <cellStyle name="Comma 3 4 2 3 2 7" xfId="12643"/>
    <cellStyle name="Comma 3 4 2 3 2 8" xfId="33794"/>
    <cellStyle name="Comma 3 4 2 3 3" xfId="1716"/>
    <cellStyle name="Comma 3 4 2 3 3 2" xfId="4283"/>
    <cellStyle name="Comma 3 4 2 3 3 2 2" xfId="26419"/>
    <cellStyle name="Comma 3 4 2 3 3 2 2 2" xfId="47570"/>
    <cellStyle name="Comma 3 4 2 3 3 2 3" xfId="15847"/>
    <cellStyle name="Comma 3 4 2 3 3 2 4" xfId="36998"/>
    <cellStyle name="Comma 3 4 2 3 3 3" xfId="8159"/>
    <cellStyle name="Comma 3 4 2 3 3 3 2" xfId="29308"/>
    <cellStyle name="Comma 3 4 2 3 3 3 2 2" xfId="50459"/>
    <cellStyle name="Comma 3 4 2 3 3 3 3" xfId="18736"/>
    <cellStyle name="Comma 3 4 2 3 3 3 4" xfId="39887"/>
    <cellStyle name="Comma 3 4 2 3 3 4" xfId="10721"/>
    <cellStyle name="Comma 3 4 2 3 3 4 2" xfId="31870"/>
    <cellStyle name="Comma 3 4 2 3 3 4 2 2" xfId="53021"/>
    <cellStyle name="Comma 3 4 2 3 3 4 3" xfId="21298"/>
    <cellStyle name="Comma 3 4 2 3 3 4 4" xfId="42449"/>
    <cellStyle name="Comma 3 4 2 3 3 5" xfId="23855"/>
    <cellStyle name="Comma 3 4 2 3 3 5 2" xfId="45006"/>
    <cellStyle name="Comma 3 4 2 3 3 6" xfId="13283"/>
    <cellStyle name="Comma 3 4 2 3 3 7" xfId="34434"/>
    <cellStyle name="Comma 3 4 2 3 4" xfId="3003"/>
    <cellStyle name="Comma 3 4 2 3 4 2" xfId="25139"/>
    <cellStyle name="Comma 3 4 2 3 4 2 2" xfId="46290"/>
    <cellStyle name="Comma 3 4 2 3 4 3" xfId="14567"/>
    <cellStyle name="Comma 3 4 2 3 4 4" xfId="35718"/>
    <cellStyle name="Comma 3 4 2 3 5" xfId="6879"/>
    <cellStyle name="Comma 3 4 2 3 5 2" xfId="28028"/>
    <cellStyle name="Comma 3 4 2 3 5 2 2" xfId="49179"/>
    <cellStyle name="Comma 3 4 2 3 5 3" xfId="17456"/>
    <cellStyle name="Comma 3 4 2 3 5 4" xfId="38607"/>
    <cellStyle name="Comma 3 4 2 3 6" xfId="9441"/>
    <cellStyle name="Comma 3 4 2 3 6 2" xfId="30590"/>
    <cellStyle name="Comma 3 4 2 3 6 2 2" xfId="51741"/>
    <cellStyle name="Comma 3 4 2 3 6 3" xfId="20018"/>
    <cellStyle name="Comma 3 4 2 3 6 4" xfId="41169"/>
    <cellStyle name="Comma 3 4 2 3 7" xfId="22575"/>
    <cellStyle name="Comma 3 4 2 3 7 2" xfId="43726"/>
    <cellStyle name="Comma 3 4 2 3 8" xfId="12003"/>
    <cellStyle name="Comma 3 4 2 3 9" xfId="33154"/>
    <cellStyle name="Comma 3 4 2 4" xfId="756"/>
    <cellStyle name="Comma 3 4 2 4 2" xfId="2036"/>
    <cellStyle name="Comma 3 4 2 4 2 2" xfId="4603"/>
    <cellStyle name="Comma 3 4 2 4 2 2 2" xfId="26739"/>
    <cellStyle name="Comma 3 4 2 4 2 2 2 2" xfId="47890"/>
    <cellStyle name="Comma 3 4 2 4 2 2 3" xfId="16167"/>
    <cellStyle name="Comma 3 4 2 4 2 2 4" xfId="37318"/>
    <cellStyle name="Comma 3 4 2 4 2 3" xfId="8479"/>
    <cellStyle name="Comma 3 4 2 4 2 3 2" xfId="29628"/>
    <cellStyle name="Comma 3 4 2 4 2 3 2 2" xfId="50779"/>
    <cellStyle name="Comma 3 4 2 4 2 3 3" xfId="19056"/>
    <cellStyle name="Comma 3 4 2 4 2 3 4" xfId="40207"/>
    <cellStyle name="Comma 3 4 2 4 2 4" xfId="11041"/>
    <cellStyle name="Comma 3 4 2 4 2 4 2" xfId="32190"/>
    <cellStyle name="Comma 3 4 2 4 2 4 2 2" xfId="53341"/>
    <cellStyle name="Comma 3 4 2 4 2 4 3" xfId="21618"/>
    <cellStyle name="Comma 3 4 2 4 2 4 4" xfId="42769"/>
    <cellStyle name="Comma 3 4 2 4 2 5" xfId="24175"/>
    <cellStyle name="Comma 3 4 2 4 2 5 2" xfId="45326"/>
    <cellStyle name="Comma 3 4 2 4 2 6" xfId="13603"/>
    <cellStyle name="Comma 3 4 2 4 2 7" xfId="34754"/>
    <cellStyle name="Comma 3 4 2 4 3" xfId="3323"/>
    <cellStyle name="Comma 3 4 2 4 3 2" xfId="25459"/>
    <cellStyle name="Comma 3 4 2 4 3 2 2" xfId="46610"/>
    <cellStyle name="Comma 3 4 2 4 3 3" xfId="14887"/>
    <cellStyle name="Comma 3 4 2 4 3 4" xfId="36038"/>
    <cellStyle name="Comma 3 4 2 4 4" xfId="7199"/>
    <cellStyle name="Comma 3 4 2 4 4 2" xfId="28348"/>
    <cellStyle name="Comma 3 4 2 4 4 2 2" xfId="49499"/>
    <cellStyle name="Comma 3 4 2 4 4 3" xfId="17776"/>
    <cellStyle name="Comma 3 4 2 4 4 4" xfId="38927"/>
    <cellStyle name="Comma 3 4 2 4 5" xfId="9761"/>
    <cellStyle name="Comma 3 4 2 4 5 2" xfId="30910"/>
    <cellStyle name="Comma 3 4 2 4 5 2 2" xfId="52061"/>
    <cellStyle name="Comma 3 4 2 4 5 3" xfId="20338"/>
    <cellStyle name="Comma 3 4 2 4 5 4" xfId="41489"/>
    <cellStyle name="Comma 3 4 2 4 6" xfId="22895"/>
    <cellStyle name="Comma 3 4 2 4 6 2" xfId="44046"/>
    <cellStyle name="Comma 3 4 2 4 7" xfId="12323"/>
    <cellStyle name="Comma 3 4 2 4 8" xfId="33474"/>
    <cellStyle name="Comma 3 4 2 5" xfId="1396"/>
    <cellStyle name="Comma 3 4 2 5 2" xfId="3963"/>
    <cellStyle name="Comma 3 4 2 5 2 2" xfId="26099"/>
    <cellStyle name="Comma 3 4 2 5 2 2 2" xfId="47250"/>
    <cellStyle name="Comma 3 4 2 5 2 3" xfId="15527"/>
    <cellStyle name="Comma 3 4 2 5 2 4" xfId="36678"/>
    <cellStyle name="Comma 3 4 2 5 3" xfId="7839"/>
    <cellStyle name="Comma 3 4 2 5 3 2" xfId="28988"/>
    <cellStyle name="Comma 3 4 2 5 3 2 2" xfId="50139"/>
    <cellStyle name="Comma 3 4 2 5 3 3" xfId="18416"/>
    <cellStyle name="Comma 3 4 2 5 3 4" xfId="39567"/>
    <cellStyle name="Comma 3 4 2 5 4" xfId="10401"/>
    <cellStyle name="Comma 3 4 2 5 4 2" xfId="31550"/>
    <cellStyle name="Comma 3 4 2 5 4 2 2" xfId="52701"/>
    <cellStyle name="Comma 3 4 2 5 4 3" xfId="20978"/>
    <cellStyle name="Comma 3 4 2 5 4 4" xfId="42129"/>
    <cellStyle name="Comma 3 4 2 5 5" xfId="23535"/>
    <cellStyle name="Comma 3 4 2 5 5 2" xfId="44686"/>
    <cellStyle name="Comma 3 4 2 5 6" xfId="12963"/>
    <cellStyle name="Comma 3 4 2 5 7" xfId="34114"/>
    <cellStyle name="Comma 3 4 2 6" xfId="2682"/>
    <cellStyle name="Comma 3 4 2 6 2" xfId="24818"/>
    <cellStyle name="Comma 3 4 2 6 2 2" xfId="45969"/>
    <cellStyle name="Comma 3 4 2 6 3" xfId="14246"/>
    <cellStyle name="Comma 3 4 2 6 4" xfId="35397"/>
    <cellStyle name="Comma 3 4 2 7" xfId="5265"/>
    <cellStyle name="Comma 3 4 2 8" xfId="6559"/>
    <cellStyle name="Comma 3 4 2 8 2" xfId="27708"/>
    <cellStyle name="Comma 3 4 2 8 2 2" xfId="48859"/>
    <cellStyle name="Comma 3 4 2 8 3" xfId="17136"/>
    <cellStyle name="Comma 3 4 2 8 4" xfId="38287"/>
    <cellStyle name="Comma 3 4 2 9" xfId="9121"/>
    <cellStyle name="Comma 3 4 2 9 2" xfId="30270"/>
    <cellStyle name="Comma 3 4 2 9 2 2" xfId="51421"/>
    <cellStyle name="Comma 3 4 2 9 3" xfId="19698"/>
    <cellStyle name="Comma 3 4 2 9 4" xfId="40849"/>
    <cellStyle name="Comma 3 4 3" xfId="194"/>
    <cellStyle name="Comma 3 4 3 10" xfId="32914"/>
    <cellStyle name="Comma 3 4 3 2" xfId="516"/>
    <cellStyle name="Comma 3 4 3 2 2" xfId="1156"/>
    <cellStyle name="Comma 3 4 3 2 2 2" xfId="2436"/>
    <cellStyle name="Comma 3 4 3 2 2 2 2" xfId="5003"/>
    <cellStyle name="Comma 3 4 3 2 2 2 2 2" xfId="27139"/>
    <cellStyle name="Comma 3 4 3 2 2 2 2 2 2" xfId="48290"/>
    <cellStyle name="Comma 3 4 3 2 2 2 2 3" xfId="16567"/>
    <cellStyle name="Comma 3 4 3 2 2 2 2 4" xfId="37718"/>
    <cellStyle name="Comma 3 4 3 2 2 2 3" xfId="8879"/>
    <cellStyle name="Comma 3 4 3 2 2 2 3 2" xfId="30028"/>
    <cellStyle name="Comma 3 4 3 2 2 2 3 2 2" xfId="51179"/>
    <cellStyle name="Comma 3 4 3 2 2 2 3 3" xfId="19456"/>
    <cellStyle name="Comma 3 4 3 2 2 2 3 4" xfId="40607"/>
    <cellStyle name="Comma 3 4 3 2 2 2 4" xfId="11441"/>
    <cellStyle name="Comma 3 4 3 2 2 2 4 2" xfId="32590"/>
    <cellStyle name="Comma 3 4 3 2 2 2 4 2 2" xfId="53741"/>
    <cellStyle name="Comma 3 4 3 2 2 2 4 3" xfId="22018"/>
    <cellStyle name="Comma 3 4 3 2 2 2 4 4" xfId="43169"/>
    <cellStyle name="Comma 3 4 3 2 2 2 5" xfId="24575"/>
    <cellStyle name="Comma 3 4 3 2 2 2 5 2" xfId="45726"/>
    <cellStyle name="Comma 3 4 3 2 2 2 6" xfId="14003"/>
    <cellStyle name="Comma 3 4 3 2 2 2 7" xfId="35154"/>
    <cellStyle name="Comma 3 4 3 2 2 3" xfId="3723"/>
    <cellStyle name="Comma 3 4 3 2 2 3 2" xfId="25859"/>
    <cellStyle name="Comma 3 4 3 2 2 3 2 2" xfId="47010"/>
    <cellStyle name="Comma 3 4 3 2 2 3 3" xfId="15287"/>
    <cellStyle name="Comma 3 4 3 2 2 3 4" xfId="36438"/>
    <cellStyle name="Comma 3 4 3 2 2 4" xfId="7599"/>
    <cellStyle name="Comma 3 4 3 2 2 4 2" xfId="28748"/>
    <cellStyle name="Comma 3 4 3 2 2 4 2 2" xfId="49899"/>
    <cellStyle name="Comma 3 4 3 2 2 4 3" xfId="18176"/>
    <cellStyle name="Comma 3 4 3 2 2 4 4" xfId="39327"/>
    <cellStyle name="Comma 3 4 3 2 2 5" xfId="10161"/>
    <cellStyle name="Comma 3 4 3 2 2 5 2" xfId="31310"/>
    <cellStyle name="Comma 3 4 3 2 2 5 2 2" xfId="52461"/>
    <cellStyle name="Comma 3 4 3 2 2 5 3" xfId="20738"/>
    <cellStyle name="Comma 3 4 3 2 2 5 4" xfId="41889"/>
    <cellStyle name="Comma 3 4 3 2 2 6" xfId="23295"/>
    <cellStyle name="Comma 3 4 3 2 2 6 2" xfId="44446"/>
    <cellStyle name="Comma 3 4 3 2 2 7" xfId="12723"/>
    <cellStyle name="Comma 3 4 3 2 2 8" xfId="33874"/>
    <cellStyle name="Comma 3 4 3 2 3" xfId="1796"/>
    <cellStyle name="Comma 3 4 3 2 3 2" xfId="4363"/>
    <cellStyle name="Comma 3 4 3 2 3 2 2" xfId="26499"/>
    <cellStyle name="Comma 3 4 3 2 3 2 2 2" xfId="47650"/>
    <cellStyle name="Comma 3 4 3 2 3 2 3" xfId="15927"/>
    <cellStyle name="Comma 3 4 3 2 3 2 4" xfId="37078"/>
    <cellStyle name="Comma 3 4 3 2 3 3" xfId="8239"/>
    <cellStyle name="Comma 3 4 3 2 3 3 2" xfId="29388"/>
    <cellStyle name="Comma 3 4 3 2 3 3 2 2" xfId="50539"/>
    <cellStyle name="Comma 3 4 3 2 3 3 3" xfId="18816"/>
    <cellStyle name="Comma 3 4 3 2 3 3 4" xfId="39967"/>
    <cellStyle name="Comma 3 4 3 2 3 4" xfId="10801"/>
    <cellStyle name="Comma 3 4 3 2 3 4 2" xfId="31950"/>
    <cellStyle name="Comma 3 4 3 2 3 4 2 2" xfId="53101"/>
    <cellStyle name="Comma 3 4 3 2 3 4 3" xfId="21378"/>
    <cellStyle name="Comma 3 4 3 2 3 4 4" xfId="42529"/>
    <cellStyle name="Comma 3 4 3 2 3 5" xfId="23935"/>
    <cellStyle name="Comma 3 4 3 2 3 5 2" xfId="45086"/>
    <cellStyle name="Comma 3 4 3 2 3 6" xfId="13363"/>
    <cellStyle name="Comma 3 4 3 2 3 7" xfId="34514"/>
    <cellStyle name="Comma 3 4 3 2 4" xfId="3083"/>
    <cellStyle name="Comma 3 4 3 2 4 2" xfId="25219"/>
    <cellStyle name="Comma 3 4 3 2 4 2 2" xfId="46370"/>
    <cellStyle name="Comma 3 4 3 2 4 3" xfId="14647"/>
    <cellStyle name="Comma 3 4 3 2 4 4" xfId="35798"/>
    <cellStyle name="Comma 3 4 3 2 5" xfId="6959"/>
    <cellStyle name="Comma 3 4 3 2 5 2" xfId="28108"/>
    <cellStyle name="Comma 3 4 3 2 5 2 2" xfId="49259"/>
    <cellStyle name="Comma 3 4 3 2 5 3" xfId="17536"/>
    <cellStyle name="Comma 3 4 3 2 5 4" xfId="38687"/>
    <cellStyle name="Comma 3 4 3 2 6" xfId="9521"/>
    <cellStyle name="Comma 3 4 3 2 6 2" xfId="30670"/>
    <cellStyle name="Comma 3 4 3 2 6 2 2" xfId="51821"/>
    <cellStyle name="Comma 3 4 3 2 6 3" xfId="20098"/>
    <cellStyle name="Comma 3 4 3 2 6 4" xfId="41249"/>
    <cellStyle name="Comma 3 4 3 2 7" xfId="22655"/>
    <cellStyle name="Comma 3 4 3 2 7 2" xfId="43806"/>
    <cellStyle name="Comma 3 4 3 2 8" xfId="12083"/>
    <cellStyle name="Comma 3 4 3 2 9" xfId="33234"/>
    <cellStyle name="Comma 3 4 3 3" xfId="836"/>
    <cellStyle name="Comma 3 4 3 3 2" xfId="2116"/>
    <cellStyle name="Comma 3 4 3 3 2 2" xfId="4683"/>
    <cellStyle name="Comma 3 4 3 3 2 2 2" xfId="26819"/>
    <cellStyle name="Comma 3 4 3 3 2 2 2 2" xfId="47970"/>
    <cellStyle name="Comma 3 4 3 3 2 2 3" xfId="16247"/>
    <cellStyle name="Comma 3 4 3 3 2 2 4" xfId="37398"/>
    <cellStyle name="Comma 3 4 3 3 2 3" xfId="8559"/>
    <cellStyle name="Comma 3 4 3 3 2 3 2" xfId="29708"/>
    <cellStyle name="Comma 3 4 3 3 2 3 2 2" xfId="50859"/>
    <cellStyle name="Comma 3 4 3 3 2 3 3" xfId="19136"/>
    <cellStyle name="Comma 3 4 3 3 2 3 4" xfId="40287"/>
    <cellStyle name="Comma 3 4 3 3 2 4" xfId="11121"/>
    <cellStyle name="Comma 3 4 3 3 2 4 2" xfId="32270"/>
    <cellStyle name="Comma 3 4 3 3 2 4 2 2" xfId="53421"/>
    <cellStyle name="Comma 3 4 3 3 2 4 3" xfId="21698"/>
    <cellStyle name="Comma 3 4 3 3 2 4 4" xfId="42849"/>
    <cellStyle name="Comma 3 4 3 3 2 5" xfId="24255"/>
    <cellStyle name="Comma 3 4 3 3 2 5 2" xfId="45406"/>
    <cellStyle name="Comma 3 4 3 3 2 6" xfId="13683"/>
    <cellStyle name="Comma 3 4 3 3 2 7" xfId="34834"/>
    <cellStyle name="Comma 3 4 3 3 3" xfId="3403"/>
    <cellStyle name="Comma 3 4 3 3 3 2" xfId="25539"/>
    <cellStyle name="Comma 3 4 3 3 3 2 2" xfId="46690"/>
    <cellStyle name="Comma 3 4 3 3 3 3" xfId="14967"/>
    <cellStyle name="Comma 3 4 3 3 3 4" xfId="36118"/>
    <cellStyle name="Comma 3 4 3 3 4" xfId="7279"/>
    <cellStyle name="Comma 3 4 3 3 4 2" xfId="28428"/>
    <cellStyle name="Comma 3 4 3 3 4 2 2" xfId="49579"/>
    <cellStyle name="Comma 3 4 3 3 4 3" xfId="17856"/>
    <cellStyle name="Comma 3 4 3 3 4 4" xfId="39007"/>
    <cellStyle name="Comma 3 4 3 3 5" xfId="9841"/>
    <cellStyle name="Comma 3 4 3 3 5 2" xfId="30990"/>
    <cellStyle name="Comma 3 4 3 3 5 2 2" xfId="52141"/>
    <cellStyle name="Comma 3 4 3 3 5 3" xfId="20418"/>
    <cellStyle name="Comma 3 4 3 3 5 4" xfId="41569"/>
    <cellStyle name="Comma 3 4 3 3 6" xfId="22975"/>
    <cellStyle name="Comma 3 4 3 3 6 2" xfId="44126"/>
    <cellStyle name="Comma 3 4 3 3 7" xfId="12403"/>
    <cellStyle name="Comma 3 4 3 3 8" xfId="33554"/>
    <cellStyle name="Comma 3 4 3 4" xfId="1476"/>
    <cellStyle name="Comma 3 4 3 4 2" xfId="4043"/>
    <cellStyle name="Comma 3 4 3 4 2 2" xfId="26179"/>
    <cellStyle name="Comma 3 4 3 4 2 2 2" xfId="47330"/>
    <cellStyle name="Comma 3 4 3 4 2 3" xfId="15607"/>
    <cellStyle name="Comma 3 4 3 4 2 4" xfId="36758"/>
    <cellStyle name="Comma 3 4 3 4 3" xfId="7919"/>
    <cellStyle name="Comma 3 4 3 4 3 2" xfId="29068"/>
    <cellStyle name="Comma 3 4 3 4 3 2 2" xfId="50219"/>
    <cellStyle name="Comma 3 4 3 4 3 3" xfId="18496"/>
    <cellStyle name="Comma 3 4 3 4 3 4" xfId="39647"/>
    <cellStyle name="Comma 3 4 3 4 4" xfId="10481"/>
    <cellStyle name="Comma 3 4 3 4 4 2" xfId="31630"/>
    <cellStyle name="Comma 3 4 3 4 4 2 2" xfId="52781"/>
    <cellStyle name="Comma 3 4 3 4 4 3" xfId="21058"/>
    <cellStyle name="Comma 3 4 3 4 4 4" xfId="42209"/>
    <cellStyle name="Comma 3 4 3 4 5" xfId="23615"/>
    <cellStyle name="Comma 3 4 3 4 5 2" xfId="44766"/>
    <cellStyle name="Comma 3 4 3 4 6" xfId="13043"/>
    <cellStyle name="Comma 3 4 3 4 7" xfId="34194"/>
    <cellStyle name="Comma 3 4 3 5" xfId="2762"/>
    <cellStyle name="Comma 3 4 3 5 2" xfId="24898"/>
    <cellStyle name="Comma 3 4 3 5 2 2" xfId="46049"/>
    <cellStyle name="Comma 3 4 3 5 3" xfId="14326"/>
    <cellStyle name="Comma 3 4 3 5 4" xfId="35477"/>
    <cellStyle name="Comma 3 4 3 6" xfId="6639"/>
    <cellStyle name="Comma 3 4 3 6 2" xfId="27788"/>
    <cellStyle name="Comma 3 4 3 6 2 2" xfId="48939"/>
    <cellStyle name="Comma 3 4 3 6 3" xfId="17216"/>
    <cellStyle name="Comma 3 4 3 6 4" xfId="38367"/>
    <cellStyle name="Comma 3 4 3 7" xfId="9201"/>
    <cellStyle name="Comma 3 4 3 7 2" xfId="30350"/>
    <cellStyle name="Comma 3 4 3 7 2 2" xfId="51501"/>
    <cellStyle name="Comma 3 4 3 7 3" xfId="19778"/>
    <cellStyle name="Comma 3 4 3 7 4" xfId="40929"/>
    <cellStyle name="Comma 3 4 3 8" xfId="22335"/>
    <cellStyle name="Comma 3 4 3 8 2" xfId="43486"/>
    <cellStyle name="Comma 3 4 3 9" xfId="11763"/>
    <cellStyle name="Comma 3 4 4" xfId="356"/>
    <cellStyle name="Comma 3 4 4 2" xfId="996"/>
    <cellStyle name="Comma 3 4 4 2 2" xfId="2276"/>
    <cellStyle name="Comma 3 4 4 2 2 2" xfId="4843"/>
    <cellStyle name="Comma 3 4 4 2 2 2 2" xfId="26979"/>
    <cellStyle name="Comma 3 4 4 2 2 2 2 2" xfId="48130"/>
    <cellStyle name="Comma 3 4 4 2 2 2 3" xfId="16407"/>
    <cellStyle name="Comma 3 4 4 2 2 2 4" xfId="37558"/>
    <cellStyle name="Comma 3 4 4 2 2 3" xfId="8719"/>
    <cellStyle name="Comma 3 4 4 2 2 3 2" xfId="29868"/>
    <cellStyle name="Comma 3 4 4 2 2 3 2 2" xfId="51019"/>
    <cellStyle name="Comma 3 4 4 2 2 3 3" xfId="19296"/>
    <cellStyle name="Comma 3 4 4 2 2 3 4" xfId="40447"/>
    <cellStyle name="Comma 3 4 4 2 2 4" xfId="11281"/>
    <cellStyle name="Comma 3 4 4 2 2 4 2" xfId="32430"/>
    <cellStyle name="Comma 3 4 4 2 2 4 2 2" xfId="53581"/>
    <cellStyle name="Comma 3 4 4 2 2 4 3" xfId="21858"/>
    <cellStyle name="Comma 3 4 4 2 2 4 4" xfId="43009"/>
    <cellStyle name="Comma 3 4 4 2 2 5" xfId="24415"/>
    <cellStyle name="Comma 3 4 4 2 2 5 2" xfId="45566"/>
    <cellStyle name="Comma 3 4 4 2 2 6" xfId="13843"/>
    <cellStyle name="Comma 3 4 4 2 2 7" xfId="34994"/>
    <cellStyle name="Comma 3 4 4 2 3" xfId="3563"/>
    <cellStyle name="Comma 3 4 4 2 3 2" xfId="25699"/>
    <cellStyle name="Comma 3 4 4 2 3 2 2" xfId="46850"/>
    <cellStyle name="Comma 3 4 4 2 3 3" xfId="15127"/>
    <cellStyle name="Comma 3 4 4 2 3 4" xfId="36278"/>
    <cellStyle name="Comma 3 4 4 2 4" xfId="7439"/>
    <cellStyle name="Comma 3 4 4 2 4 2" xfId="28588"/>
    <cellStyle name="Comma 3 4 4 2 4 2 2" xfId="49739"/>
    <cellStyle name="Comma 3 4 4 2 4 3" xfId="18016"/>
    <cellStyle name="Comma 3 4 4 2 4 4" xfId="39167"/>
    <cellStyle name="Comma 3 4 4 2 5" xfId="10001"/>
    <cellStyle name="Comma 3 4 4 2 5 2" xfId="31150"/>
    <cellStyle name="Comma 3 4 4 2 5 2 2" xfId="52301"/>
    <cellStyle name="Comma 3 4 4 2 5 3" xfId="20578"/>
    <cellStyle name="Comma 3 4 4 2 5 4" xfId="41729"/>
    <cellStyle name="Comma 3 4 4 2 6" xfId="23135"/>
    <cellStyle name="Comma 3 4 4 2 6 2" xfId="44286"/>
    <cellStyle name="Comma 3 4 4 2 7" xfId="12563"/>
    <cellStyle name="Comma 3 4 4 2 8" xfId="33714"/>
    <cellStyle name="Comma 3 4 4 3" xfId="1636"/>
    <cellStyle name="Comma 3 4 4 3 2" xfId="4203"/>
    <cellStyle name="Comma 3 4 4 3 2 2" xfId="26339"/>
    <cellStyle name="Comma 3 4 4 3 2 2 2" xfId="47490"/>
    <cellStyle name="Comma 3 4 4 3 2 3" xfId="15767"/>
    <cellStyle name="Comma 3 4 4 3 2 4" xfId="36918"/>
    <cellStyle name="Comma 3 4 4 3 3" xfId="8079"/>
    <cellStyle name="Comma 3 4 4 3 3 2" xfId="29228"/>
    <cellStyle name="Comma 3 4 4 3 3 2 2" xfId="50379"/>
    <cellStyle name="Comma 3 4 4 3 3 3" xfId="18656"/>
    <cellStyle name="Comma 3 4 4 3 3 4" xfId="39807"/>
    <cellStyle name="Comma 3 4 4 3 4" xfId="10641"/>
    <cellStyle name="Comma 3 4 4 3 4 2" xfId="31790"/>
    <cellStyle name="Comma 3 4 4 3 4 2 2" xfId="52941"/>
    <cellStyle name="Comma 3 4 4 3 4 3" xfId="21218"/>
    <cellStyle name="Comma 3 4 4 3 4 4" xfId="42369"/>
    <cellStyle name="Comma 3 4 4 3 5" xfId="23775"/>
    <cellStyle name="Comma 3 4 4 3 5 2" xfId="44926"/>
    <cellStyle name="Comma 3 4 4 3 6" xfId="13203"/>
    <cellStyle name="Comma 3 4 4 3 7" xfId="34354"/>
    <cellStyle name="Comma 3 4 4 4" xfId="2923"/>
    <cellStyle name="Comma 3 4 4 4 2" xfId="25059"/>
    <cellStyle name="Comma 3 4 4 4 2 2" xfId="46210"/>
    <cellStyle name="Comma 3 4 4 4 3" xfId="14487"/>
    <cellStyle name="Comma 3 4 4 4 4" xfId="35638"/>
    <cellStyle name="Comma 3 4 4 5" xfId="6799"/>
    <cellStyle name="Comma 3 4 4 5 2" xfId="27948"/>
    <cellStyle name="Comma 3 4 4 5 2 2" xfId="49099"/>
    <cellStyle name="Comma 3 4 4 5 3" xfId="17376"/>
    <cellStyle name="Comma 3 4 4 5 4" xfId="38527"/>
    <cellStyle name="Comma 3 4 4 6" xfId="9361"/>
    <cellStyle name="Comma 3 4 4 6 2" xfId="30510"/>
    <cellStyle name="Comma 3 4 4 6 2 2" xfId="51661"/>
    <cellStyle name="Comma 3 4 4 6 3" xfId="19938"/>
    <cellStyle name="Comma 3 4 4 6 4" xfId="41089"/>
    <cellStyle name="Comma 3 4 4 7" xfId="22495"/>
    <cellStyle name="Comma 3 4 4 7 2" xfId="43646"/>
    <cellStyle name="Comma 3 4 4 8" xfId="11923"/>
    <cellStyle name="Comma 3 4 4 9" xfId="33074"/>
    <cellStyle name="Comma 3 4 5" xfId="676"/>
    <cellStyle name="Comma 3 4 5 2" xfId="1956"/>
    <cellStyle name="Comma 3 4 5 2 2" xfId="4523"/>
    <cellStyle name="Comma 3 4 5 2 2 2" xfId="26659"/>
    <cellStyle name="Comma 3 4 5 2 2 2 2" xfId="47810"/>
    <cellStyle name="Comma 3 4 5 2 2 3" xfId="16087"/>
    <cellStyle name="Comma 3 4 5 2 2 4" xfId="37238"/>
    <cellStyle name="Comma 3 4 5 2 3" xfId="8399"/>
    <cellStyle name="Comma 3 4 5 2 3 2" xfId="29548"/>
    <cellStyle name="Comma 3 4 5 2 3 2 2" xfId="50699"/>
    <cellStyle name="Comma 3 4 5 2 3 3" xfId="18976"/>
    <cellStyle name="Comma 3 4 5 2 3 4" xfId="40127"/>
    <cellStyle name="Comma 3 4 5 2 4" xfId="10961"/>
    <cellStyle name="Comma 3 4 5 2 4 2" xfId="32110"/>
    <cellStyle name="Comma 3 4 5 2 4 2 2" xfId="53261"/>
    <cellStyle name="Comma 3 4 5 2 4 3" xfId="21538"/>
    <cellStyle name="Comma 3 4 5 2 4 4" xfId="42689"/>
    <cellStyle name="Comma 3 4 5 2 5" xfId="24095"/>
    <cellStyle name="Comma 3 4 5 2 5 2" xfId="45246"/>
    <cellStyle name="Comma 3 4 5 2 6" xfId="13523"/>
    <cellStyle name="Comma 3 4 5 2 7" xfId="34674"/>
    <cellStyle name="Comma 3 4 5 3" xfId="3243"/>
    <cellStyle name="Comma 3 4 5 3 2" xfId="25379"/>
    <cellStyle name="Comma 3 4 5 3 2 2" xfId="46530"/>
    <cellStyle name="Comma 3 4 5 3 3" xfId="14807"/>
    <cellStyle name="Comma 3 4 5 3 4" xfId="35958"/>
    <cellStyle name="Comma 3 4 5 4" xfId="7119"/>
    <cellStyle name="Comma 3 4 5 4 2" xfId="28268"/>
    <cellStyle name="Comma 3 4 5 4 2 2" xfId="49419"/>
    <cellStyle name="Comma 3 4 5 4 3" xfId="17696"/>
    <cellStyle name="Comma 3 4 5 4 4" xfId="38847"/>
    <cellStyle name="Comma 3 4 5 5" xfId="9681"/>
    <cellStyle name="Comma 3 4 5 5 2" xfId="30830"/>
    <cellStyle name="Comma 3 4 5 5 2 2" xfId="51981"/>
    <cellStyle name="Comma 3 4 5 5 3" xfId="20258"/>
    <cellStyle name="Comma 3 4 5 5 4" xfId="41409"/>
    <cellStyle name="Comma 3 4 5 6" xfId="22815"/>
    <cellStyle name="Comma 3 4 5 6 2" xfId="43966"/>
    <cellStyle name="Comma 3 4 5 7" xfId="12243"/>
    <cellStyle name="Comma 3 4 5 8" xfId="33394"/>
    <cellStyle name="Comma 3 4 6" xfId="1316"/>
    <cellStyle name="Comma 3 4 6 2" xfId="3883"/>
    <cellStyle name="Comma 3 4 6 2 2" xfId="26019"/>
    <cellStyle name="Comma 3 4 6 2 2 2" xfId="47170"/>
    <cellStyle name="Comma 3 4 6 2 3" xfId="15447"/>
    <cellStyle name="Comma 3 4 6 2 4" xfId="36598"/>
    <cellStyle name="Comma 3 4 6 3" xfId="7759"/>
    <cellStyle name="Comma 3 4 6 3 2" xfId="28908"/>
    <cellStyle name="Comma 3 4 6 3 2 2" xfId="50059"/>
    <cellStyle name="Comma 3 4 6 3 3" xfId="18336"/>
    <cellStyle name="Comma 3 4 6 3 4" xfId="39487"/>
    <cellStyle name="Comma 3 4 6 4" xfId="10321"/>
    <cellStyle name="Comma 3 4 6 4 2" xfId="31470"/>
    <cellStyle name="Comma 3 4 6 4 2 2" xfId="52621"/>
    <cellStyle name="Comma 3 4 6 4 3" xfId="20898"/>
    <cellStyle name="Comma 3 4 6 4 4" xfId="42049"/>
    <cellStyle name="Comma 3 4 6 5" xfId="23455"/>
    <cellStyle name="Comma 3 4 6 5 2" xfId="44606"/>
    <cellStyle name="Comma 3 4 6 6" xfId="12883"/>
    <cellStyle name="Comma 3 4 6 7" xfId="34034"/>
    <cellStyle name="Comma 3 4 7" xfId="2601"/>
    <cellStyle name="Comma 3 4 7 2" xfId="24737"/>
    <cellStyle name="Comma 3 4 7 2 2" xfId="45888"/>
    <cellStyle name="Comma 3 4 7 3" xfId="14165"/>
    <cellStyle name="Comma 3 4 7 4" xfId="35316"/>
    <cellStyle name="Comma 3 4 8" xfId="5264"/>
    <cellStyle name="Comma 3 4 9" xfId="6479"/>
    <cellStyle name="Comma 3 4 9 2" xfId="27628"/>
    <cellStyle name="Comma 3 4 9 2 2" xfId="48779"/>
    <cellStyle name="Comma 3 4 9 3" xfId="17056"/>
    <cellStyle name="Comma 3 4 9 4" xfId="38207"/>
    <cellStyle name="Comma 3 5" xfId="52"/>
    <cellStyle name="Comma 3 5 10" xfId="9063"/>
    <cellStyle name="Comma 3 5 10 2" xfId="30212"/>
    <cellStyle name="Comma 3 5 10 2 2" xfId="51363"/>
    <cellStyle name="Comma 3 5 10 3" xfId="19640"/>
    <cellStyle name="Comma 3 5 10 4" xfId="40791"/>
    <cellStyle name="Comma 3 5 11" xfId="22197"/>
    <cellStyle name="Comma 3 5 11 2" xfId="43348"/>
    <cellStyle name="Comma 3 5 12" xfId="11625"/>
    <cellStyle name="Comma 3 5 13" xfId="32776"/>
    <cellStyle name="Comma 3 5 2" xfId="136"/>
    <cellStyle name="Comma 3 5 2 10" xfId="11705"/>
    <cellStyle name="Comma 3 5 2 11" xfId="32856"/>
    <cellStyle name="Comma 3 5 2 2" xfId="297"/>
    <cellStyle name="Comma 3 5 2 2 10" xfId="33016"/>
    <cellStyle name="Comma 3 5 2 2 2" xfId="618"/>
    <cellStyle name="Comma 3 5 2 2 2 2" xfId="1258"/>
    <cellStyle name="Comma 3 5 2 2 2 2 2" xfId="2538"/>
    <cellStyle name="Comma 3 5 2 2 2 2 2 2" xfId="5105"/>
    <cellStyle name="Comma 3 5 2 2 2 2 2 2 2" xfId="27241"/>
    <cellStyle name="Comma 3 5 2 2 2 2 2 2 2 2" xfId="48392"/>
    <cellStyle name="Comma 3 5 2 2 2 2 2 2 3" xfId="16669"/>
    <cellStyle name="Comma 3 5 2 2 2 2 2 2 4" xfId="37820"/>
    <cellStyle name="Comma 3 5 2 2 2 2 2 3" xfId="8981"/>
    <cellStyle name="Comma 3 5 2 2 2 2 2 3 2" xfId="30130"/>
    <cellStyle name="Comma 3 5 2 2 2 2 2 3 2 2" xfId="51281"/>
    <cellStyle name="Comma 3 5 2 2 2 2 2 3 3" xfId="19558"/>
    <cellStyle name="Comma 3 5 2 2 2 2 2 3 4" xfId="40709"/>
    <cellStyle name="Comma 3 5 2 2 2 2 2 4" xfId="11543"/>
    <cellStyle name="Comma 3 5 2 2 2 2 2 4 2" xfId="32692"/>
    <cellStyle name="Comma 3 5 2 2 2 2 2 4 2 2" xfId="53843"/>
    <cellStyle name="Comma 3 5 2 2 2 2 2 4 3" xfId="22120"/>
    <cellStyle name="Comma 3 5 2 2 2 2 2 4 4" xfId="43271"/>
    <cellStyle name="Comma 3 5 2 2 2 2 2 5" xfId="24677"/>
    <cellStyle name="Comma 3 5 2 2 2 2 2 5 2" xfId="45828"/>
    <cellStyle name="Comma 3 5 2 2 2 2 2 6" xfId="14105"/>
    <cellStyle name="Comma 3 5 2 2 2 2 2 7" xfId="35256"/>
    <cellStyle name="Comma 3 5 2 2 2 2 3" xfId="3825"/>
    <cellStyle name="Comma 3 5 2 2 2 2 3 2" xfId="25961"/>
    <cellStyle name="Comma 3 5 2 2 2 2 3 2 2" xfId="47112"/>
    <cellStyle name="Comma 3 5 2 2 2 2 3 3" xfId="15389"/>
    <cellStyle name="Comma 3 5 2 2 2 2 3 4" xfId="36540"/>
    <cellStyle name="Comma 3 5 2 2 2 2 4" xfId="7701"/>
    <cellStyle name="Comma 3 5 2 2 2 2 4 2" xfId="28850"/>
    <cellStyle name="Comma 3 5 2 2 2 2 4 2 2" xfId="50001"/>
    <cellStyle name="Comma 3 5 2 2 2 2 4 3" xfId="18278"/>
    <cellStyle name="Comma 3 5 2 2 2 2 4 4" xfId="39429"/>
    <cellStyle name="Comma 3 5 2 2 2 2 5" xfId="10263"/>
    <cellStyle name="Comma 3 5 2 2 2 2 5 2" xfId="31412"/>
    <cellStyle name="Comma 3 5 2 2 2 2 5 2 2" xfId="52563"/>
    <cellStyle name="Comma 3 5 2 2 2 2 5 3" xfId="20840"/>
    <cellStyle name="Comma 3 5 2 2 2 2 5 4" xfId="41991"/>
    <cellStyle name="Comma 3 5 2 2 2 2 6" xfId="23397"/>
    <cellStyle name="Comma 3 5 2 2 2 2 6 2" xfId="44548"/>
    <cellStyle name="Comma 3 5 2 2 2 2 7" xfId="12825"/>
    <cellStyle name="Comma 3 5 2 2 2 2 8" xfId="33976"/>
    <cellStyle name="Comma 3 5 2 2 2 3" xfId="1898"/>
    <cellStyle name="Comma 3 5 2 2 2 3 2" xfId="4465"/>
    <cellStyle name="Comma 3 5 2 2 2 3 2 2" xfId="26601"/>
    <cellStyle name="Comma 3 5 2 2 2 3 2 2 2" xfId="47752"/>
    <cellStyle name="Comma 3 5 2 2 2 3 2 3" xfId="16029"/>
    <cellStyle name="Comma 3 5 2 2 2 3 2 4" xfId="37180"/>
    <cellStyle name="Comma 3 5 2 2 2 3 3" xfId="8341"/>
    <cellStyle name="Comma 3 5 2 2 2 3 3 2" xfId="29490"/>
    <cellStyle name="Comma 3 5 2 2 2 3 3 2 2" xfId="50641"/>
    <cellStyle name="Comma 3 5 2 2 2 3 3 3" xfId="18918"/>
    <cellStyle name="Comma 3 5 2 2 2 3 3 4" xfId="40069"/>
    <cellStyle name="Comma 3 5 2 2 2 3 4" xfId="10903"/>
    <cellStyle name="Comma 3 5 2 2 2 3 4 2" xfId="32052"/>
    <cellStyle name="Comma 3 5 2 2 2 3 4 2 2" xfId="53203"/>
    <cellStyle name="Comma 3 5 2 2 2 3 4 3" xfId="21480"/>
    <cellStyle name="Comma 3 5 2 2 2 3 4 4" xfId="42631"/>
    <cellStyle name="Comma 3 5 2 2 2 3 5" xfId="24037"/>
    <cellStyle name="Comma 3 5 2 2 2 3 5 2" xfId="45188"/>
    <cellStyle name="Comma 3 5 2 2 2 3 6" xfId="13465"/>
    <cellStyle name="Comma 3 5 2 2 2 3 7" xfId="34616"/>
    <cellStyle name="Comma 3 5 2 2 2 4" xfId="3185"/>
    <cellStyle name="Comma 3 5 2 2 2 4 2" xfId="25321"/>
    <cellStyle name="Comma 3 5 2 2 2 4 2 2" xfId="46472"/>
    <cellStyle name="Comma 3 5 2 2 2 4 3" xfId="14749"/>
    <cellStyle name="Comma 3 5 2 2 2 4 4" xfId="35900"/>
    <cellStyle name="Comma 3 5 2 2 2 5" xfId="7061"/>
    <cellStyle name="Comma 3 5 2 2 2 5 2" xfId="28210"/>
    <cellStyle name="Comma 3 5 2 2 2 5 2 2" xfId="49361"/>
    <cellStyle name="Comma 3 5 2 2 2 5 3" xfId="17638"/>
    <cellStyle name="Comma 3 5 2 2 2 5 4" xfId="38789"/>
    <cellStyle name="Comma 3 5 2 2 2 6" xfId="9623"/>
    <cellStyle name="Comma 3 5 2 2 2 6 2" xfId="30772"/>
    <cellStyle name="Comma 3 5 2 2 2 6 2 2" xfId="51923"/>
    <cellStyle name="Comma 3 5 2 2 2 6 3" xfId="20200"/>
    <cellStyle name="Comma 3 5 2 2 2 6 4" xfId="41351"/>
    <cellStyle name="Comma 3 5 2 2 2 7" xfId="22757"/>
    <cellStyle name="Comma 3 5 2 2 2 7 2" xfId="43908"/>
    <cellStyle name="Comma 3 5 2 2 2 8" xfId="12185"/>
    <cellStyle name="Comma 3 5 2 2 2 9" xfId="33336"/>
    <cellStyle name="Comma 3 5 2 2 3" xfId="938"/>
    <cellStyle name="Comma 3 5 2 2 3 2" xfId="2218"/>
    <cellStyle name="Comma 3 5 2 2 3 2 2" xfId="4785"/>
    <cellStyle name="Comma 3 5 2 2 3 2 2 2" xfId="26921"/>
    <cellStyle name="Comma 3 5 2 2 3 2 2 2 2" xfId="48072"/>
    <cellStyle name="Comma 3 5 2 2 3 2 2 3" xfId="16349"/>
    <cellStyle name="Comma 3 5 2 2 3 2 2 4" xfId="37500"/>
    <cellStyle name="Comma 3 5 2 2 3 2 3" xfId="8661"/>
    <cellStyle name="Comma 3 5 2 2 3 2 3 2" xfId="29810"/>
    <cellStyle name="Comma 3 5 2 2 3 2 3 2 2" xfId="50961"/>
    <cellStyle name="Comma 3 5 2 2 3 2 3 3" xfId="19238"/>
    <cellStyle name="Comma 3 5 2 2 3 2 3 4" xfId="40389"/>
    <cellStyle name="Comma 3 5 2 2 3 2 4" xfId="11223"/>
    <cellStyle name="Comma 3 5 2 2 3 2 4 2" xfId="32372"/>
    <cellStyle name="Comma 3 5 2 2 3 2 4 2 2" xfId="53523"/>
    <cellStyle name="Comma 3 5 2 2 3 2 4 3" xfId="21800"/>
    <cellStyle name="Comma 3 5 2 2 3 2 4 4" xfId="42951"/>
    <cellStyle name="Comma 3 5 2 2 3 2 5" xfId="24357"/>
    <cellStyle name="Comma 3 5 2 2 3 2 5 2" xfId="45508"/>
    <cellStyle name="Comma 3 5 2 2 3 2 6" xfId="13785"/>
    <cellStyle name="Comma 3 5 2 2 3 2 7" xfId="34936"/>
    <cellStyle name="Comma 3 5 2 2 3 3" xfId="3505"/>
    <cellStyle name="Comma 3 5 2 2 3 3 2" xfId="25641"/>
    <cellStyle name="Comma 3 5 2 2 3 3 2 2" xfId="46792"/>
    <cellStyle name="Comma 3 5 2 2 3 3 3" xfId="15069"/>
    <cellStyle name="Comma 3 5 2 2 3 3 4" xfId="36220"/>
    <cellStyle name="Comma 3 5 2 2 3 4" xfId="7381"/>
    <cellStyle name="Comma 3 5 2 2 3 4 2" xfId="28530"/>
    <cellStyle name="Comma 3 5 2 2 3 4 2 2" xfId="49681"/>
    <cellStyle name="Comma 3 5 2 2 3 4 3" xfId="17958"/>
    <cellStyle name="Comma 3 5 2 2 3 4 4" xfId="39109"/>
    <cellStyle name="Comma 3 5 2 2 3 5" xfId="9943"/>
    <cellStyle name="Comma 3 5 2 2 3 5 2" xfId="31092"/>
    <cellStyle name="Comma 3 5 2 2 3 5 2 2" xfId="52243"/>
    <cellStyle name="Comma 3 5 2 2 3 5 3" xfId="20520"/>
    <cellStyle name="Comma 3 5 2 2 3 5 4" xfId="41671"/>
    <cellStyle name="Comma 3 5 2 2 3 6" xfId="23077"/>
    <cellStyle name="Comma 3 5 2 2 3 6 2" xfId="44228"/>
    <cellStyle name="Comma 3 5 2 2 3 7" xfId="12505"/>
    <cellStyle name="Comma 3 5 2 2 3 8" xfId="33656"/>
    <cellStyle name="Comma 3 5 2 2 4" xfId="1578"/>
    <cellStyle name="Comma 3 5 2 2 4 2" xfId="4145"/>
    <cellStyle name="Comma 3 5 2 2 4 2 2" xfId="26281"/>
    <cellStyle name="Comma 3 5 2 2 4 2 2 2" xfId="47432"/>
    <cellStyle name="Comma 3 5 2 2 4 2 3" xfId="15709"/>
    <cellStyle name="Comma 3 5 2 2 4 2 4" xfId="36860"/>
    <cellStyle name="Comma 3 5 2 2 4 3" xfId="8021"/>
    <cellStyle name="Comma 3 5 2 2 4 3 2" xfId="29170"/>
    <cellStyle name="Comma 3 5 2 2 4 3 2 2" xfId="50321"/>
    <cellStyle name="Comma 3 5 2 2 4 3 3" xfId="18598"/>
    <cellStyle name="Comma 3 5 2 2 4 3 4" xfId="39749"/>
    <cellStyle name="Comma 3 5 2 2 4 4" xfId="10583"/>
    <cellStyle name="Comma 3 5 2 2 4 4 2" xfId="31732"/>
    <cellStyle name="Comma 3 5 2 2 4 4 2 2" xfId="52883"/>
    <cellStyle name="Comma 3 5 2 2 4 4 3" xfId="21160"/>
    <cellStyle name="Comma 3 5 2 2 4 4 4" xfId="42311"/>
    <cellStyle name="Comma 3 5 2 2 4 5" xfId="23717"/>
    <cellStyle name="Comma 3 5 2 2 4 5 2" xfId="44868"/>
    <cellStyle name="Comma 3 5 2 2 4 6" xfId="13145"/>
    <cellStyle name="Comma 3 5 2 2 4 7" xfId="34296"/>
    <cellStyle name="Comma 3 5 2 2 5" xfId="2865"/>
    <cellStyle name="Comma 3 5 2 2 5 2" xfId="25001"/>
    <cellStyle name="Comma 3 5 2 2 5 2 2" xfId="46152"/>
    <cellStyle name="Comma 3 5 2 2 5 3" xfId="14429"/>
    <cellStyle name="Comma 3 5 2 2 5 4" xfId="35580"/>
    <cellStyle name="Comma 3 5 2 2 6" xfId="6741"/>
    <cellStyle name="Comma 3 5 2 2 6 2" xfId="27890"/>
    <cellStyle name="Comma 3 5 2 2 6 2 2" xfId="49041"/>
    <cellStyle name="Comma 3 5 2 2 6 3" xfId="17318"/>
    <cellStyle name="Comma 3 5 2 2 6 4" xfId="38469"/>
    <cellStyle name="Comma 3 5 2 2 7" xfId="9303"/>
    <cellStyle name="Comma 3 5 2 2 7 2" xfId="30452"/>
    <cellStyle name="Comma 3 5 2 2 7 2 2" xfId="51603"/>
    <cellStyle name="Comma 3 5 2 2 7 3" xfId="19880"/>
    <cellStyle name="Comma 3 5 2 2 7 4" xfId="41031"/>
    <cellStyle name="Comma 3 5 2 2 8" xfId="22437"/>
    <cellStyle name="Comma 3 5 2 2 8 2" xfId="43588"/>
    <cellStyle name="Comma 3 5 2 2 9" xfId="11865"/>
    <cellStyle name="Comma 3 5 2 3" xfId="458"/>
    <cellStyle name="Comma 3 5 2 3 2" xfId="1098"/>
    <cellStyle name="Comma 3 5 2 3 2 2" xfId="2378"/>
    <cellStyle name="Comma 3 5 2 3 2 2 2" xfId="4945"/>
    <cellStyle name="Comma 3 5 2 3 2 2 2 2" xfId="27081"/>
    <cellStyle name="Comma 3 5 2 3 2 2 2 2 2" xfId="48232"/>
    <cellStyle name="Comma 3 5 2 3 2 2 2 3" xfId="16509"/>
    <cellStyle name="Comma 3 5 2 3 2 2 2 4" xfId="37660"/>
    <cellStyle name="Comma 3 5 2 3 2 2 3" xfId="8821"/>
    <cellStyle name="Comma 3 5 2 3 2 2 3 2" xfId="29970"/>
    <cellStyle name="Comma 3 5 2 3 2 2 3 2 2" xfId="51121"/>
    <cellStyle name="Comma 3 5 2 3 2 2 3 3" xfId="19398"/>
    <cellStyle name="Comma 3 5 2 3 2 2 3 4" xfId="40549"/>
    <cellStyle name="Comma 3 5 2 3 2 2 4" xfId="11383"/>
    <cellStyle name="Comma 3 5 2 3 2 2 4 2" xfId="32532"/>
    <cellStyle name="Comma 3 5 2 3 2 2 4 2 2" xfId="53683"/>
    <cellStyle name="Comma 3 5 2 3 2 2 4 3" xfId="21960"/>
    <cellStyle name="Comma 3 5 2 3 2 2 4 4" xfId="43111"/>
    <cellStyle name="Comma 3 5 2 3 2 2 5" xfId="24517"/>
    <cellStyle name="Comma 3 5 2 3 2 2 5 2" xfId="45668"/>
    <cellStyle name="Comma 3 5 2 3 2 2 6" xfId="13945"/>
    <cellStyle name="Comma 3 5 2 3 2 2 7" xfId="35096"/>
    <cellStyle name="Comma 3 5 2 3 2 3" xfId="3665"/>
    <cellStyle name="Comma 3 5 2 3 2 3 2" xfId="25801"/>
    <cellStyle name="Comma 3 5 2 3 2 3 2 2" xfId="46952"/>
    <cellStyle name="Comma 3 5 2 3 2 3 3" xfId="15229"/>
    <cellStyle name="Comma 3 5 2 3 2 3 4" xfId="36380"/>
    <cellStyle name="Comma 3 5 2 3 2 4" xfId="7541"/>
    <cellStyle name="Comma 3 5 2 3 2 4 2" xfId="28690"/>
    <cellStyle name="Comma 3 5 2 3 2 4 2 2" xfId="49841"/>
    <cellStyle name="Comma 3 5 2 3 2 4 3" xfId="18118"/>
    <cellStyle name="Comma 3 5 2 3 2 4 4" xfId="39269"/>
    <cellStyle name="Comma 3 5 2 3 2 5" xfId="10103"/>
    <cellStyle name="Comma 3 5 2 3 2 5 2" xfId="31252"/>
    <cellStyle name="Comma 3 5 2 3 2 5 2 2" xfId="52403"/>
    <cellStyle name="Comma 3 5 2 3 2 5 3" xfId="20680"/>
    <cellStyle name="Comma 3 5 2 3 2 5 4" xfId="41831"/>
    <cellStyle name="Comma 3 5 2 3 2 6" xfId="23237"/>
    <cellStyle name="Comma 3 5 2 3 2 6 2" xfId="44388"/>
    <cellStyle name="Comma 3 5 2 3 2 7" xfId="12665"/>
    <cellStyle name="Comma 3 5 2 3 2 8" xfId="33816"/>
    <cellStyle name="Comma 3 5 2 3 3" xfId="1738"/>
    <cellStyle name="Comma 3 5 2 3 3 2" xfId="4305"/>
    <cellStyle name="Comma 3 5 2 3 3 2 2" xfId="26441"/>
    <cellStyle name="Comma 3 5 2 3 3 2 2 2" xfId="47592"/>
    <cellStyle name="Comma 3 5 2 3 3 2 3" xfId="15869"/>
    <cellStyle name="Comma 3 5 2 3 3 2 4" xfId="37020"/>
    <cellStyle name="Comma 3 5 2 3 3 3" xfId="8181"/>
    <cellStyle name="Comma 3 5 2 3 3 3 2" xfId="29330"/>
    <cellStyle name="Comma 3 5 2 3 3 3 2 2" xfId="50481"/>
    <cellStyle name="Comma 3 5 2 3 3 3 3" xfId="18758"/>
    <cellStyle name="Comma 3 5 2 3 3 3 4" xfId="39909"/>
    <cellStyle name="Comma 3 5 2 3 3 4" xfId="10743"/>
    <cellStyle name="Comma 3 5 2 3 3 4 2" xfId="31892"/>
    <cellStyle name="Comma 3 5 2 3 3 4 2 2" xfId="53043"/>
    <cellStyle name="Comma 3 5 2 3 3 4 3" xfId="21320"/>
    <cellStyle name="Comma 3 5 2 3 3 4 4" xfId="42471"/>
    <cellStyle name="Comma 3 5 2 3 3 5" xfId="23877"/>
    <cellStyle name="Comma 3 5 2 3 3 5 2" xfId="45028"/>
    <cellStyle name="Comma 3 5 2 3 3 6" xfId="13305"/>
    <cellStyle name="Comma 3 5 2 3 3 7" xfId="34456"/>
    <cellStyle name="Comma 3 5 2 3 4" xfId="3025"/>
    <cellStyle name="Comma 3 5 2 3 4 2" xfId="25161"/>
    <cellStyle name="Comma 3 5 2 3 4 2 2" xfId="46312"/>
    <cellStyle name="Comma 3 5 2 3 4 3" xfId="14589"/>
    <cellStyle name="Comma 3 5 2 3 4 4" xfId="35740"/>
    <cellStyle name="Comma 3 5 2 3 5" xfId="6901"/>
    <cellStyle name="Comma 3 5 2 3 5 2" xfId="28050"/>
    <cellStyle name="Comma 3 5 2 3 5 2 2" xfId="49201"/>
    <cellStyle name="Comma 3 5 2 3 5 3" xfId="17478"/>
    <cellStyle name="Comma 3 5 2 3 5 4" xfId="38629"/>
    <cellStyle name="Comma 3 5 2 3 6" xfId="9463"/>
    <cellStyle name="Comma 3 5 2 3 6 2" xfId="30612"/>
    <cellStyle name="Comma 3 5 2 3 6 2 2" xfId="51763"/>
    <cellStyle name="Comma 3 5 2 3 6 3" xfId="20040"/>
    <cellStyle name="Comma 3 5 2 3 6 4" xfId="41191"/>
    <cellStyle name="Comma 3 5 2 3 7" xfId="22597"/>
    <cellStyle name="Comma 3 5 2 3 7 2" xfId="43748"/>
    <cellStyle name="Comma 3 5 2 3 8" xfId="12025"/>
    <cellStyle name="Comma 3 5 2 3 9" xfId="33176"/>
    <cellStyle name="Comma 3 5 2 4" xfId="778"/>
    <cellStyle name="Comma 3 5 2 4 2" xfId="2058"/>
    <cellStyle name="Comma 3 5 2 4 2 2" xfId="4625"/>
    <cellStyle name="Comma 3 5 2 4 2 2 2" xfId="26761"/>
    <cellStyle name="Comma 3 5 2 4 2 2 2 2" xfId="47912"/>
    <cellStyle name="Comma 3 5 2 4 2 2 3" xfId="16189"/>
    <cellStyle name="Comma 3 5 2 4 2 2 4" xfId="37340"/>
    <cellStyle name="Comma 3 5 2 4 2 3" xfId="8501"/>
    <cellStyle name="Comma 3 5 2 4 2 3 2" xfId="29650"/>
    <cellStyle name="Comma 3 5 2 4 2 3 2 2" xfId="50801"/>
    <cellStyle name="Comma 3 5 2 4 2 3 3" xfId="19078"/>
    <cellStyle name="Comma 3 5 2 4 2 3 4" xfId="40229"/>
    <cellStyle name="Comma 3 5 2 4 2 4" xfId="11063"/>
    <cellStyle name="Comma 3 5 2 4 2 4 2" xfId="32212"/>
    <cellStyle name="Comma 3 5 2 4 2 4 2 2" xfId="53363"/>
    <cellStyle name="Comma 3 5 2 4 2 4 3" xfId="21640"/>
    <cellStyle name="Comma 3 5 2 4 2 4 4" xfId="42791"/>
    <cellStyle name="Comma 3 5 2 4 2 5" xfId="24197"/>
    <cellStyle name="Comma 3 5 2 4 2 5 2" xfId="45348"/>
    <cellStyle name="Comma 3 5 2 4 2 6" xfId="13625"/>
    <cellStyle name="Comma 3 5 2 4 2 7" xfId="34776"/>
    <cellStyle name="Comma 3 5 2 4 3" xfId="3345"/>
    <cellStyle name="Comma 3 5 2 4 3 2" xfId="25481"/>
    <cellStyle name="Comma 3 5 2 4 3 2 2" xfId="46632"/>
    <cellStyle name="Comma 3 5 2 4 3 3" xfId="14909"/>
    <cellStyle name="Comma 3 5 2 4 3 4" xfId="36060"/>
    <cellStyle name="Comma 3 5 2 4 4" xfId="7221"/>
    <cellStyle name="Comma 3 5 2 4 4 2" xfId="28370"/>
    <cellStyle name="Comma 3 5 2 4 4 2 2" xfId="49521"/>
    <cellStyle name="Comma 3 5 2 4 4 3" xfId="17798"/>
    <cellStyle name="Comma 3 5 2 4 4 4" xfId="38949"/>
    <cellStyle name="Comma 3 5 2 4 5" xfId="9783"/>
    <cellStyle name="Comma 3 5 2 4 5 2" xfId="30932"/>
    <cellStyle name="Comma 3 5 2 4 5 2 2" xfId="52083"/>
    <cellStyle name="Comma 3 5 2 4 5 3" xfId="20360"/>
    <cellStyle name="Comma 3 5 2 4 5 4" xfId="41511"/>
    <cellStyle name="Comma 3 5 2 4 6" xfId="22917"/>
    <cellStyle name="Comma 3 5 2 4 6 2" xfId="44068"/>
    <cellStyle name="Comma 3 5 2 4 7" xfId="12345"/>
    <cellStyle name="Comma 3 5 2 4 8" xfId="33496"/>
    <cellStyle name="Comma 3 5 2 5" xfId="1418"/>
    <cellStyle name="Comma 3 5 2 5 2" xfId="3985"/>
    <cellStyle name="Comma 3 5 2 5 2 2" xfId="26121"/>
    <cellStyle name="Comma 3 5 2 5 2 2 2" xfId="47272"/>
    <cellStyle name="Comma 3 5 2 5 2 3" xfId="15549"/>
    <cellStyle name="Comma 3 5 2 5 2 4" xfId="36700"/>
    <cellStyle name="Comma 3 5 2 5 3" xfId="7861"/>
    <cellStyle name="Comma 3 5 2 5 3 2" xfId="29010"/>
    <cellStyle name="Comma 3 5 2 5 3 2 2" xfId="50161"/>
    <cellStyle name="Comma 3 5 2 5 3 3" xfId="18438"/>
    <cellStyle name="Comma 3 5 2 5 3 4" xfId="39589"/>
    <cellStyle name="Comma 3 5 2 5 4" xfId="10423"/>
    <cellStyle name="Comma 3 5 2 5 4 2" xfId="31572"/>
    <cellStyle name="Comma 3 5 2 5 4 2 2" xfId="52723"/>
    <cellStyle name="Comma 3 5 2 5 4 3" xfId="21000"/>
    <cellStyle name="Comma 3 5 2 5 4 4" xfId="42151"/>
    <cellStyle name="Comma 3 5 2 5 5" xfId="23557"/>
    <cellStyle name="Comma 3 5 2 5 5 2" xfId="44708"/>
    <cellStyle name="Comma 3 5 2 5 6" xfId="12985"/>
    <cellStyle name="Comma 3 5 2 5 7" xfId="34136"/>
    <cellStyle name="Comma 3 5 2 6" xfId="2704"/>
    <cellStyle name="Comma 3 5 2 6 2" xfId="24840"/>
    <cellStyle name="Comma 3 5 2 6 2 2" xfId="45991"/>
    <cellStyle name="Comma 3 5 2 6 3" xfId="14268"/>
    <cellStyle name="Comma 3 5 2 6 4" xfId="35419"/>
    <cellStyle name="Comma 3 5 2 7" xfId="6581"/>
    <cellStyle name="Comma 3 5 2 7 2" xfId="27730"/>
    <cellStyle name="Comma 3 5 2 7 2 2" xfId="48881"/>
    <cellStyle name="Comma 3 5 2 7 3" xfId="17158"/>
    <cellStyle name="Comma 3 5 2 7 4" xfId="38309"/>
    <cellStyle name="Comma 3 5 2 8" xfId="9143"/>
    <cellStyle name="Comma 3 5 2 8 2" xfId="30292"/>
    <cellStyle name="Comma 3 5 2 8 2 2" xfId="51443"/>
    <cellStyle name="Comma 3 5 2 8 3" xfId="19720"/>
    <cellStyle name="Comma 3 5 2 8 4" xfId="40871"/>
    <cellStyle name="Comma 3 5 2 9" xfId="22277"/>
    <cellStyle name="Comma 3 5 2 9 2" xfId="43428"/>
    <cellStyle name="Comma 3 5 3" xfId="216"/>
    <cellStyle name="Comma 3 5 3 10" xfId="32936"/>
    <cellStyle name="Comma 3 5 3 2" xfId="538"/>
    <cellStyle name="Comma 3 5 3 2 2" xfId="1178"/>
    <cellStyle name="Comma 3 5 3 2 2 2" xfId="2458"/>
    <cellStyle name="Comma 3 5 3 2 2 2 2" xfId="5025"/>
    <cellStyle name="Comma 3 5 3 2 2 2 2 2" xfId="27161"/>
    <cellStyle name="Comma 3 5 3 2 2 2 2 2 2" xfId="48312"/>
    <cellStyle name="Comma 3 5 3 2 2 2 2 3" xfId="16589"/>
    <cellStyle name="Comma 3 5 3 2 2 2 2 4" xfId="37740"/>
    <cellStyle name="Comma 3 5 3 2 2 2 3" xfId="8901"/>
    <cellStyle name="Comma 3 5 3 2 2 2 3 2" xfId="30050"/>
    <cellStyle name="Comma 3 5 3 2 2 2 3 2 2" xfId="51201"/>
    <cellStyle name="Comma 3 5 3 2 2 2 3 3" xfId="19478"/>
    <cellStyle name="Comma 3 5 3 2 2 2 3 4" xfId="40629"/>
    <cellStyle name="Comma 3 5 3 2 2 2 4" xfId="11463"/>
    <cellStyle name="Comma 3 5 3 2 2 2 4 2" xfId="32612"/>
    <cellStyle name="Comma 3 5 3 2 2 2 4 2 2" xfId="53763"/>
    <cellStyle name="Comma 3 5 3 2 2 2 4 3" xfId="22040"/>
    <cellStyle name="Comma 3 5 3 2 2 2 4 4" xfId="43191"/>
    <cellStyle name="Comma 3 5 3 2 2 2 5" xfId="24597"/>
    <cellStyle name="Comma 3 5 3 2 2 2 5 2" xfId="45748"/>
    <cellStyle name="Comma 3 5 3 2 2 2 6" xfId="14025"/>
    <cellStyle name="Comma 3 5 3 2 2 2 7" xfId="35176"/>
    <cellStyle name="Comma 3 5 3 2 2 3" xfId="3745"/>
    <cellStyle name="Comma 3 5 3 2 2 3 2" xfId="25881"/>
    <cellStyle name="Comma 3 5 3 2 2 3 2 2" xfId="47032"/>
    <cellStyle name="Comma 3 5 3 2 2 3 3" xfId="15309"/>
    <cellStyle name="Comma 3 5 3 2 2 3 4" xfId="36460"/>
    <cellStyle name="Comma 3 5 3 2 2 4" xfId="7621"/>
    <cellStyle name="Comma 3 5 3 2 2 4 2" xfId="28770"/>
    <cellStyle name="Comma 3 5 3 2 2 4 2 2" xfId="49921"/>
    <cellStyle name="Comma 3 5 3 2 2 4 3" xfId="18198"/>
    <cellStyle name="Comma 3 5 3 2 2 4 4" xfId="39349"/>
    <cellStyle name="Comma 3 5 3 2 2 5" xfId="10183"/>
    <cellStyle name="Comma 3 5 3 2 2 5 2" xfId="31332"/>
    <cellStyle name="Comma 3 5 3 2 2 5 2 2" xfId="52483"/>
    <cellStyle name="Comma 3 5 3 2 2 5 3" xfId="20760"/>
    <cellStyle name="Comma 3 5 3 2 2 5 4" xfId="41911"/>
    <cellStyle name="Comma 3 5 3 2 2 6" xfId="23317"/>
    <cellStyle name="Comma 3 5 3 2 2 6 2" xfId="44468"/>
    <cellStyle name="Comma 3 5 3 2 2 7" xfId="12745"/>
    <cellStyle name="Comma 3 5 3 2 2 8" xfId="33896"/>
    <cellStyle name="Comma 3 5 3 2 3" xfId="1818"/>
    <cellStyle name="Comma 3 5 3 2 3 2" xfId="4385"/>
    <cellStyle name="Comma 3 5 3 2 3 2 2" xfId="26521"/>
    <cellStyle name="Comma 3 5 3 2 3 2 2 2" xfId="47672"/>
    <cellStyle name="Comma 3 5 3 2 3 2 3" xfId="15949"/>
    <cellStyle name="Comma 3 5 3 2 3 2 4" xfId="37100"/>
    <cellStyle name="Comma 3 5 3 2 3 3" xfId="8261"/>
    <cellStyle name="Comma 3 5 3 2 3 3 2" xfId="29410"/>
    <cellStyle name="Comma 3 5 3 2 3 3 2 2" xfId="50561"/>
    <cellStyle name="Comma 3 5 3 2 3 3 3" xfId="18838"/>
    <cellStyle name="Comma 3 5 3 2 3 3 4" xfId="39989"/>
    <cellStyle name="Comma 3 5 3 2 3 4" xfId="10823"/>
    <cellStyle name="Comma 3 5 3 2 3 4 2" xfId="31972"/>
    <cellStyle name="Comma 3 5 3 2 3 4 2 2" xfId="53123"/>
    <cellStyle name="Comma 3 5 3 2 3 4 3" xfId="21400"/>
    <cellStyle name="Comma 3 5 3 2 3 4 4" xfId="42551"/>
    <cellStyle name="Comma 3 5 3 2 3 5" xfId="23957"/>
    <cellStyle name="Comma 3 5 3 2 3 5 2" xfId="45108"/>
    <cellStyle name="Comma 3 5 3 2 3 6" xfId="13385"/>
    <cellStyle name="Comma 3 5 3 2 3 7" xfId="34536"/>
    <cellStyle name="Comma 3 5 3 2 4" xfId="3105"/>
    <cellStyle name="Comma 3 5 3 2 4 2" xfId="25241"/>
    <cellStyle name="Comma 3 5 3 2 4 2 2" xfId="46392"/>
    <cellStyle name="Comma 3 5 3 2 4 3" xfId="14669"/>
    <cellStyle name="Comma 3 5 3 2 4 4" xfId="35820"/>
    <cellStyle name="Comma 3 5 3 2 5" xfId="6981"/>
    <cellStyle name="Comma 3 5 3 2 5 2" xfId="28130"/>
    <cellStyle name="Comma 3 5 3 2 5 2 2" xfId="49281"/>
    <cellStyle name="Comma 3 5 3 2 5 3" xfId="17558"/>
    <cellStyle name="Comma 3 5 3 2 5 4" xfId="38709"/>
    <cellStyle name="Comma 3 5 3 2 6" xfId="9543"/>
    <cellStyle name="Comma 3 5 3 2 6 2" xfId="30692"/>
    <cellStyle name="Comma 3 5 3 2 6 2 2" xfId="51843"/>
    <cellStyle name="Comma 3 5 3 2 6 3" xfId="20120"/>
    <cellStyle name="Comma 3 5 3 2 6 4" xfId="41271"/>
    <cellStyle name="Comma 3 5 3 2 7" xfId="22677"/>
    <cellStyle name="Comma 3 5 3 2 7 2" xfId="43828"/>
    <cellStyle name="Comma 3 5 3 2 8" xfId="12105"/>
    <cellStyle name="Comma 3 5 3 2 9" xfId="33256"/>
    <cellStyle name="Comma 3 5 3 3" xfId="858"/>
    <cellStyle name="Comma 3 5 3 3 2" xfId="2138"/>
    <cellStyle name="Comma 3 5 3 3 2 2" xfId="4705"/>
    <cellStyle name="Comma 3 5 3 3 2 2 2" xfId="26841"/>
    <cellStyle name="Comma 3 5 3 3 2 2 2 2" xfId="47992"/>
    <cellStyle name="Comma 3 5 3 3 2 2 3" xfId="16269"/>
    <cellStyle name="Comma 3 5 3 3 2 2 4" xfId="37420"/>
    <cellStyle name="Comma 3 5 3 3 2 3" xfId="8581"/>
    <cellStyle name="Comma 3 5 3 3 2 3 2" xfId="29730"/>
    <cellStyle name="Comma 3 5 3 3 2 3 2 2" xfId="50881"/>
    <cellStyle name="Comma 3 5 3 3 2 3 3" xfId="19158"/>
    <cellStyle name="Comma 3 5 3 3 2 3 4" xfId="40309"/>
    <cellStyle name="Comma 3 5 3 3 2 4" xfId="11143"/>
    <cellStyle name="Comma 3 5 3 3 2 4 2" xfId="32292"/>
    <cellStyle name="Comma 3 5 3 3 2 4 2 2" xfId="53443"/>
    <cellStyle name="Comma 3 5 3 3 2 4 3" xfId="21720"/>
    <cellStyle name="Comma 3 5 3 3 2 4 4" xfId="42871"/>
    <cellStyle name="Comma 3 5 3 3 2 5" xfId="24277"/>
    <cellStyle name="Comma 3 5 3 3 2 5 2" xfId="45428"/>
    <cellStyle name="Comma 3 5 3 3 2 6" xfId="13705"/>
    <cellStyle name="Comma 3 5 3 3 2 7" xfId="34856"/>
    <cellStyle name="Comma 3 5 3 3 3" xfId="3425"/>
    <cellStyle name="Comma 3 5 3 3 3 2" xfId="25561"/>
    <cellStyle name="Comma 3 5 3 3 3 2 2" xfId="46712"/>
    <cellStyle name="Comma 3 5 3 3 3 3" xfId="14989"/>
    <cellStyle name="Comma 3 5 3 3 3 4" xfId="36140"/>
    <cellStyle name="Comma 3 5 3 3 4" xfId="7301"/>
    <cellStyle name="Comma 3 5 3 3 4 2" xfId="28450"/>
    <cellStyle name="Comma 3 5 3 3 4 2 2" xfId="49601"/>
    <cellStyle name="Comma 3 5 3 3 4 3" xfId="17878"/>
    <cellStyle name="Comma 3 5 3 3 4 4" xfId="39029"/>
    <cellStyle name="Comma 3 5 3 3 5" xfId="9863"/>
    <cellStyle name="Comma 3 5 3 3 5 2" xfId="31012"/>
    <cellStyle name="Comma 3 5 3 3 5 2 2" xfId="52163"/>
    <cellStyle name="Comma 3 5 3 3 5 3" xfId="20440"/>
    <cellStyle name="Comma 3 5 3 3 5 4" xfId="41591"/>
    <cellStyle name="Comma 3 5 3 3 6" xfId="22997"/>
    <cellStyle name="Comma 3 5 3 3 6 2" xfId="44148"/>
    <cellStyle name="Comma 3 5 3 3 7" xfId="12425"/>
    <cellStyle name="Comma 3 5 3 3 8" xfId="33576"/>
    <cellStyle name="Comma 3 5 3 4" xfId="1498"/>
    <cellStyle name="Comma 3 5 3 4 2" xfId="4065"/>
    <cellStyle name="Comma 3 5 3 4 2 2" xfId="26201"/>
    <cellStyle name="Comma 3 5 3 4 2 2 2" xfId="47352"/>
    <cellStyle name="Comma 3 5 3 4 2 3" xfId="15629"/>
    <cellStyle name="Comma 3 5 3 4 2 4" xfId="36780"/>
    <cellStyle name="Comma 3 5 3 4 3" xfId="7941"/>
    <cellStyle name="Comma 3 5 3 4 3 2" xfId="29090"/>
    <cellStyle name="Comma 3 5 3 4 3 2 2" xfId="50241"/>
    <cellStyle name="Comma 3 5 3 4 3 3" xfId="18518"/>
    <cellStyle name="Comma 3 5 3 4 3 4" xfId="39669"/>
    <cellStyle name="Comma 3 5 3 4 4" xfId="10503"/>
    <cellStyle name="Comma 3 5 3 4 4 2" xfId="31652"/>
    <cellStyle name="Comma 3 5 3 4 4 2 2" xfId="52803"/>
    <cellStyle name="Comma 3 5 3 4 4 3" xfId="21080"/>
    <cellStyle name="Comma 3 5 3 4 4 4" xfId="42231"/>
    <cellStyle name="Comma 3 5 3 4 5" xfId="23637"/>
    <cellStyle name="Comma 3 5 3 4 5 2" xfId="44788"/>
    <cellStyle name="Comma 3 5 3 4 6" xfId="13065"/>
    <cellStyle name="Comma 3 5 3 4 7" xfId="34216"/>
    <cellStyle name="Comma 3 5 3 5" xfId="2784"/>
    <cellStyle name="Comma 3 5 3 5 2" xfId="24920"/>
    <cellStyle name="Comma 3 5 3 5 2 2" xfId="46071"/>
    <cellStyle name="Comma 3 5 3 5 3" xfId="14348"/>
    <cellStyle name="Comma 3 5 3 5 4" xfId="35499"/>
    <cellStyle name="Comma 3 5 3 6" xfId="6661"/>
    <cellStyle name="Comma 3 5 3 6 2" xfId="27810"/>
    <cellStyle name="Comma 3 5 3 6 2 2" xfId="48961"/>
    <cellStyle name="Comma 3 5 3 6 3" xfId="17238"/>
    <cellStyle name="Comma 3 5 3 6 4" xfId="38389"/>
    <cellStyle name="Comma 3 5 3 7" xfId="9223"/>
    <cellStyle name="Comma 3 5 3 7 2" xfId="30372"/>
    <cellStyle name="Comma 3 5 3 7 2 2" xfId="51523"/>
    <cellStyle name="Comma 3 5 3 7 3" xfId="19800"/>
    <cellStyle name="Comma 3 5 3 7 4" xfId="40951"/>
    <cellStyle name="Comma 3 5 3 8" xfId="22357"/>
    <cellStyle name="Comma 3 5 3 8 2" xfId="43508"/>
    <cellStyle name="Comma 3 5 3 9" xfId="11785"/>
    <cellStyle name="Comma 3 5 4" xfId="378"/>
    <cellStyle name="Comma 3 5 4 2" xfId="1018"/>
    <cellStyle name="Comma 3 5 4 2 2" xfId="2298"/>
    <cellStyle name="Comma 3 5 4 2 2 2" xfId="4865"/>
    <cellStyle name="Comma 3 5 4 2 2 2 2" xfId="27001"/>
    <cellStyle name="Comma 3 5 4 2 2 2 2 2" xfId="48152"/>
    <cellStyle name="Comma 3 5 4 2 2 2 3" xfId="16429"/>
    <cellStyle name="Comma 3 5 4 2 2 2 4" xfId="37580"/>
    <cellStyle name="Comma 3 5 4 2 2 3" xfId="8741"/>
    <cellStyle name="Comma 3 5 4 2 2 3 2" xfId="29890"/>
    <cellStyle name="Comma 3 5 4 2 2 3 2 2" xfId="51041"/>
    <cellStyle name="Comma 3 5 4 2 2 3 3" xfId="19318"/>
    <cellStyle name="Comma 3 5 4 2 2 3 4" xfId="40469"/>
    <cellStyle name="Comma 3 5 4 2 2 4" xfId="11303"/>
    <cellStyle name="Comma 3 5 4 2 2 4 2" xfId="32452"/>
    <cellStyle name="Comma 3 5 4 2 2 4 2 2" xfId="53603"/>
    <cellStyle name="Comma 3 5 4 2 2 4 3" xfId="21880"/>
    <cellStyle name="Comma 3 5 4 2 2 4 4" xfId="43031"/>
    <cellStyle name="Comma 3 5 4 2 2 5" xfId="24437"/>
    <cellStyle name="Comma 3 5 4 2 2 5 2" xfId="45588"/>
    <cellStyle name="Comma 3 5 4 2 2 6" xfId="13865"/>
    <cellStyle name="Comma 3 5 4 2 2 7" xfId="35016"/>
    <cellStyle name="Comma 3 5 4 2 3" xfId="3585"/>
    <cellStyle name="Comma 3 5 4 2 3 2" xfId="25721"/>
    <cellStyle name="Comma 3 5 4 2 3 2 2" xfId="46872"/>
    <cellStyle name="Comma 3 5 4 2 3 3" xfId="15149"/>
    <cellStyle name="Comma 3 5 4 2 3 4" xfId="36300"/>
    <cellStyle name="Comma 3 5 4 2 4" xfId="7461"/>
    <cellStyle name="Comma 3 5 4 2 4 2" xfId="28610"/>
    <cellStyle name="Comma 3 5 4 2 4 2 2" xfId="49761"/>
    <cellStyle name="Comma 3 5 4 2 4 3" xfId="18038"/>
    <cellStyle name="Comma 3 5 4 2 4 4" xfId="39189"/>
    <cellStyle name="Comma 3 5 4 2 5" xfId="10023"/>
    <cellStyle name="Comma 3 5 4 2 5 2" xfId="31172"/>
    <cellStyle name="Comma 3 5 4 2 5 2 2" xfId="52323"/>
    <cellStyle name="Comma 3 5 4 2 5 3" xfId="20600"/>
    <cellStyle name="Comma 3 5 4 2 5 4" xfId="41751"/>
    <cellStyle name="Comma 3 5 4 2 6" xfId="23157"/>
    <cellStyle name="Comma 3 5 4 2 6 2" xfId="44308"/>
    <cellStyle name="Comma 3 5 4 2 7" xfId="12585"/>
    <cellStyle name="Comma 3 5 4 2 8" xfId="33736"/>
    <cellStyle name="Comma 3 5 4 3" xfId="1658"/>
    <cellStyle name="Comma 3 5 4 3 2" xfId="4225"/>
    <cellStyle name="Comma 3 5 4 3 2 2" xfId="26361"/>
    <cellStyle name="Comma 3 5 4 3 2 2 2" xfId="47512"/>
    <cellStyle name="Comma 3 5 4 3 2 3" xfId="15789"/>
    <cellStyle name="Comma 3 5 4 3 2 4" xfId="36940"/>
    <cellStyle name="Comma 3 5 4 3 3" xfId="8101"/>
    <cellStyle name="Comma 3 5 4 3 3 2" xfId="29250"/>
    <cellStyle name="Comma 3 5 4 3 3 2 2" xfId="50401"/>
    <cellStyle name="Comma 3 5 4 3 3 3" xfId="18678"/>
    <cellStyle name="Comma 3 5 4 3 3 4" xfId="39829"/>
    <cellStyle name="Comma 3 5 4 3 4" xfId="10663"/>
    <cellStyle name="Comma 3 5 4 3 4 2" xfId="31812"/>
    <cellStyle name="Comma 3 5 4 3 4 2 2" xfId="52963"/>
    <cellStyle name="Comma 3 5 4 3 4 3" xfId="21240"/>
    <cellStyle name="Comma 3 5 4 3 4 4" xfId="42391"/>
    <cellStyle name="Comma 3 5 4 3 5" xfId="23797"/>
    <cellStyle name="Comma 3 5 4 3 5 2" xfId="44948"/>
    <cellStyle name="Comma 3 5 4 3 6" xfId="13225"/>
    <cellStyle name="Comma 3 5 4 3 7" xfId="34376"/>
    <cellStyle name="Comma 3 5 4 4" xfId="2945"/>
    <cellStyle name="Comma 3 5 4 4 2" xfId="25081"/>
    <cellStyle name="Comma 3 5 4 4 2 2" xfId="46232"/>
    <cellStyle name="Comma 3 5 4 4 3" xfId="14509"/>
    <cellStyle name="Comma 3 5 4 4 4" xfId="35660"/>
    <cellStyle name="Comma 3 5 4 5" xfId="6821"/>
    <cellStyle name="Comma 3 5 4 5 2" xfId="27970"/>
    <cellStyle name="Comma 3 5 4 5 2 2" xfId="49121"/>
    <cellStyle name="Comma 3 5 4 5 3" xfId="17398"/>
    <cellStyle name="Comma 3 5 4 5 4" xfId="38549"/>
    <cellStyle name="Comma 3 5 4 6" xfId="9383"/>
    <cellStyle name="Comma 3 5 4 6 2" xfId="30532"/>
    <cellStyle name="Comma 3 5 4 6 2 2" xfId="51683"/>
    <cellStyle name="Comma 3 5 4 6 3" xfId="19960"/>
    <cellStyle name="Comma 3 5 4 6 4" xfId="41111"/>
    <cellStyle name="Comma 3 5 4 7" xfId="22517"/>
    <cellStyle name="Comma 3 5 4 7 2" xfId="43668"/>
    <cellStyle name="Comma 3 5 4 8" xfId="11945"/>
    <cellStyle name="Comma 3 5 4 9" xfId="33096"/>
    <cellStyle name="Comma 3 5 5" xfId="698"/>
    <cellStyle name="Comma 3 5 5 2" xfId="1978"/>
    <cellStyle name="Comma 3 5 5 2 2" xfId="4545"/>
    <cellStyle name="Comma 3 5 5 2 2 2" xfId="26681"/>
    <cellStyle name="Comma 3 5 5 2 2 2 2" xfId="47832"/>
    <cellStyle name="Comma 3 5 5 2 2 3" xfId="16109"/>
    <cellStyle name="Comma 3 5 5 2 2 4" xfId="37260"/>
    <cellStyle name="Comma 3 5 5 2 3" xfId="8421"/>
    <cellStyle name="Comma 3 5 5 2 3 2" xfId="29570"/>
    <cellStyle name="Comma 3 5 5 2 3 2 2" xfId="50721"/>
    <cellStyle name="Comma 3 5 5 2 3 3" xfId="18998"/>
    <cellStyle name="Comma 3 5 5 2 3 4" xfId="40149"/>
    <cellStyle name="Comma 3 5 5 2 4" xfId="10983"/>
    <cellStyle name="Comma 3 5 5 2 4 2" xfId="32132"/>
    <cellStyle name="Comma 3 5 5 2 4 2 2" xfId="53283"/>
    <cellStyle name="Comma 3 5 5 2 4 3" xfId="21560"/>
    <cellStyle name="Comma 3 5 5 2 4 4" xfId="42711"/>
    <cellStyle name="Comma 3 5 5 2 5" xfId="24117"/>
    <cellStyle name="Comma 3 5 5 2 5 2" xfId="45268"/>
    <cellStyle name="Comma 3 5 5 2 6" xfId="13545"/>
    <cellStyle name="Comma 3 5 5 2 7" xfId="34696"/>
    <cellStyle name="Comma 3 5 5 3" xfId="3265"/>
    <cellStyle name="Comma 3 5 5 3 2" xfId="25401"/>
    <cellStyle name="Comma 3 5 5 3 2 2" xfId="46552"/>
    <cellStyle name="Comma 3 5 5 3 3" xfId="14829"/>
    <cellStyle name="Comma 3 5 5 3 4" xfId="35980"/>
    <cellStyle name="Comma 3 5 5 4" xfId="7141"/>
    <cellStyle name="Comma 3 5 5 4 2" xfId="28290"/>
    <cellStyle name="Comma 3 5 5 4 2 2" xfId="49441"/>
    <cellStyle name="Comma 3 5 5 4 3" xfId="17718"/>
    <cellStyle name="Comma 3 5 5 4 4" xfId="38869"/>
    <cellStyle name="Comma 3 5 5 5" xfId="9703"/>
    <cellStyle name="Comma 3 5 5 5 2" xfId="30852"/>
    <cellStyle name="Comma 3 5 5 5 2 2" xfId="52003"/>
    <cellStyle name="Comma 3 5 5 5 3" xfId="20280"/>
    <cellStyle name="Comma 3 5 5 5 4" xfId="41431"/>
    <cellStyle name="Comma 3 5 5 6" xfId="22837"/>
    <cellStyle name="Comma 3 5 5 6 2" xfId="43988"/>
    <cellStyle name="Comma 3 5 5 7" xfId="12265"/>
    <cellStyle name="Comma 3 5 5 8" xfId="33416"/>
    <cellStyle name="Comma 3 5 6" xfId="1338"/>
    <cellStyle name="Comma 3 5 6 2" xfId="3905"/>
    <cellStyle name="Comma 3 5 6 2 2" xfId="26041"/>
    <cellStyle name="Comma 3 5 6 2 2 2" xfId="47192"/>
    <cellStyle name="Comma 3 5 6 2 3" xfId="15469"/>
    <cellStyle name="Comma 3 5 6 2 4" xfId="36620"/>
    <cellStyle name="Comma 3 5 6 3" xfId="7781"/>
    <cellStyle name="Comma 3 5 6 3 2" xfId="28930"/>
    <cellStyle name="Comma 3 5 6 3 2 2" xfId="50081"/>
    <cellStyle name="Comma 3 5 6 3 3" xfId="18358"/>
    <cellStyle name="Comma 3 5 6 3 4" xfId="39509"/>
    <cellStyle name="Comma 3 5 6 4" xfId="10343"/>
    <cellStyle name="Comma 3 5 6 4 2" xfId="31492"/>
    <cellStyle name="Comma 3 5 6 4 2 2" xfId="52643"/>
    <cellStyle name="Comma 3 5 6 4 3" xfId="20920"/>
    <cellStyle name="Comma 3 5 6 4 4" xfId="42071"/>
    <cellStyle name="Comma 3 5 6 5" xfId="23477"/>
    <cellStyle name="Comma 3 5 6 5 2" xfId="44628"/>
    <cellStyle name="Comma 3 5 6 6" xfId="12905"/>
    <cellStyle name="Comma 3 5 6 7" xfId="34056"/>
    <cellStyle name="Comma 3 5 7" xfId="2623"/>
    <cellStyle name="Comma 3 5 7 2" xfId="24759"/>
    <cellStyle name="Comma 3 5 7 2 2" xfId="45910"/>
    <cellStyle name="Comma 3 5 7 3" xfId="14187"/>
    <cellStyle name="Comma 3 5 7 4" xfId="35338"/>
    <cellStyle name="Comma 3 5 8" xfId="5266"/>
    <cellStyle name="Comma 3 5 9" xfId="6501"/>
    <cellStyle name="Comma 3 5 9 2" xfId="27650"/>
    <cellStyle name="Comma 3 5 9 2 2" xfId="48801"/>
    <cellStyle name="Comma 3 5 9 3" xfId="17078"/>
    <cellStyle name="Comma 3 5 9 4" xfId="38229"/>
    <cellStyle name="Comma 3 6" xfId="74"/>
    <cellStyle name="Comma 3 6 10" xfId="9085"/>
    <cellStyle name="Comma 3 6 10 2" xfId="30234"/>
    <cellStyle name="Comma 3 6 10 2 2" xfId="51385"/>
    <cellStyle name="Comma 3 6 10 3" xfId="19662"/>
    <cellStyle name="Comma 3 6 10 4" xfId="40813"/>
    <cellStyle name="Comma 3 6 11" xfId="22219"/>
    <cellStyle name="Comma 3 6 11 2" xfId="43370"/>
    <cellStyle name="Comma 3 6 12" xfId="11647"/>
    <cellStyle name="Comma 3 6 13" xfId="32798"/>
    <cellStyle name="Comma 3 6 2" xfId="158"/>
    <cellStyle name="Comma 3 6 2 10" xfId="11727"/>
    <cellStyle name="Comma 3 6 2 11" xfId="32878"/>
    <cellStyle name="Comma 3 6 2 2" xfId="319"/>
    <cellStyle name="Comma 3 6 2 2 10" xfId="33038"/>
    <cellStyle name="Comma 3 6 2 2 2" xfId="640"/>
    <cellStyle name="Comma 3 6 2 2 2 2" xfId="1280"/>
    <cellStyle name="Comma 3 6 2 2 2 2 2" xfId="2560"/>
    <cellStyle name="Comma 3 6 2 2 2 2 2 2" xfId="5127"/>
    <cellStyle name="Comma 3 6 2 2 2 2 2 2 2" xfId="27263"/>
    <cellStyle name="Comma 3 6 2 2 2 2 2 2 2 2" xfId="48414"/>
    <cellStyle name="Comma 3 6 2 2 2 2 2 2 3" xfId="16691"/>
    <cellStyle name="Comma 3 6 2 2 2 2 2 2 4" xfId="37842"/>
    <cellStyle name="Comma 3 6 2 2 2 2 2 3" xfId="9003"/>
    <cellStyle name="Comma 3 6 2 2 2 2 2 3 2" xfId="30152"/>
    <cellStyle name="Comma 3 6 2 2 2 2 2 3 2 2" xfId="51303"/>
    <cellStyle name="Comma 3 6 2 2 2 2 2 3 3" xfId="19580"/>
    <cellStyle name="Comma 3 6 2 2 2 2 2 3 4" xfId="40731"/>
    <cellStyle name="Comma 3 6 2 2 2 2 2 4" xfId="11565"/>
    <cellStyle name="Comma 3 6 2 2 2 2 2 4 2" xfId="32714"/>
    <cellStyle name="Comma 3 6 2 2 2 2 2 4 2 2" xfId="53865"/>
    <cellStyle name="Comma 3 6 2 2 2 2 2 4 3" xfId="22142"/>
    <cellStyle name="Comma 3 6 2 2 2 2 2 4 4" xfId="43293"/>
    <cellStyle name="Comma 3 6 2 2 2 2 2 5" xfId="24699"/>
    <cellStyle name="Comma 3 6 2 2 2 2 2 5 2" xfId="45850"/>
    <cellStyle name="Comma 3 6 2 2 2 2 2 6" xfId="14127"/>
    <cellStyle name="Comma 3 6 2 2 2 2 2 7" xfId="35278"/>
    <cellStyle name="Comma 3 6 2 2 2 2 3" xfId="3847"/>
    <cellStyle name="Comma 3 6 2 2 2 2 3 2" xfId="25983"/>
    <cellStyle name="Comma 3 6 2 2 2 2 3 2 2" xfId="47134"/>
    <cellStyle name="Comma 3 6 2 2 2 2 3 3" xfId="15411"/>
    <cellStyle name="Comma 3 6 2 2 2 2 3 4" xfId="36562"/>
    <cellStyle name="Comma 3 6 2 2 2 2 4" xfId="7723"/>
    <cellStyle name="Comma 3 6 2 2 2 2 4 2" xfId="28872"/>
    <cellStyle name="Comma 3 6 2 2 2 2 4 2 2" xfId="50023"/>
    <cellStyle name="Comma 3 6 2 2 2 2 4 3" xfId="18300"/>
    <cellStyle name="Comma 3 6 2 2 2 2 4 4" xfId="39451"/>
    <cellStyle name="Comma 3 6 2 2 2 2 5" xfId="10285"/>
    <cellStyle name="Comma 3 6 2 2 2 2 5 2" xfId="31434"/>
    <cellStyle name="Comma 3 6 2 2 2 2 5 2 2" xfId="52585"/>
    <cellStyle name="Comma 3 6 2 2 2 2 5 3" xfId="20862"/>
    <cellStyle name="Comma 3 6 2 2 2 2 5 4" xfId="42013"/>
    <cellStyle name="Comma 3 6 2 2 2 2 6" xfId="23419"/>
    <cellStyle name="Comma 3 6 2 2 2 2 6 2" xfId="44570"/>
    <cellStyle name="Comma 3 6 2 2 2 2 7" xfId="12847"/>
    <cellStyle name="Comma 3 6 2 2 2 2 8" xfId="33998"/>
    <cellStyle name="Comma 3 6 2 2 2 3" xfId="1920"/>
    <cellStyle name="Comma 3 6 2 2 2 3 2" xfId="4487"/>
    <cellStyle name="Comma 3 6 2 2 2 3 2 2" xfId="26623"/>
    <cellStyle name="Comma 3 6 2 2 2 3 2 2 2" xfId="47774"/>
    <cellStyle name="Comma 3 6 2 2 2 3 2 3" xfId="16051"/>
    <cellStyle name="Comma 3 6 2 2 2 3 2 4" xfId="37202"/>
    <cellStyle name="Comma 3 6 2 2 2 3 3" xfId="8363"/>
    <cellStyle name="Comma 3 6 2 2 2 3 3 2" xfId="29512"/>
    <cellStyle name="Comma 3 6 2 2 2 3 3 2 2" xfId="50663"/>
    <cellStyle name="Comma 3 6 2 2 2 3 3 3" xfId="18940"/>
    <cellStyle name="Comma 3 6 2 2 2 3 3 4" xfId="40091"/>
    <cellStyle name="Comma 3 6 2 2 2 3 4" xfId="10925"/>
    <cellStyle name="Comma 3 6 2 2 2 3 4 2" xfId="32074"/>
    <cellStyle name="Comma 3 6 2 2 2 3 4 2 2" xfId="53225"/>
    <cellStyle name="Comma 3 6 2 2 2 3 4 3" xfId="21502"/>
    <cellStyle name="Comma 3 6 2 2 2 3 4 4" xfId="42653"/>
    <cellStyle name="Comma 3 6 2 2 2 3 5" xfId="24059"/>
    <cellStyle name="Comma 3 6 2 2 2 3 5 2" xfId="45210"/>
    <cellStyle name="Comma 3 6 2 2 2 3 6" xfId="13487"/>
    <cellStyle name="Comma 3 6 2 2 2 3 7" xfId="34638"/>
    <cellStyle name="Comma 3 6 2 2 2 4" xfId="3207"/>
    <cellStyle name="Comma 3 6 2 2 2 4 2" xfId="25343"/>
    <cellStyle name="Comma 3 6 2 2 2 4 2 2" xfId="46494"/>
    <cellStyle name="Comma 3 6 2 2 2 4 3" xfId="14771"/>
    <cellStyle name="Comma 3 6 2 2 2 4 4" xfId="35922"/>
    <cellStyle name="Comma 3 6 2 2 2 5" xfId="7083"/>
    <cellStyle name="Comma 3 6 2 2 2 5 2" xfId="28232"/>
    <cellStyle name="Comma 3 6 2 2 2 5 2 2" xfId="49383"/>
    <cellStyle name="Comma 3 6 2 2 2 5 3" xfId="17660"/>
    <cellStyle name="Comma 3 6 2 2 2 5 4" xfId="38811"/>
    <cellStyle name="Comma 3 6 2 2 2 6" xfId="9645"/>
    <cellStyle name="Comma 3 6 2 2 2 6 2" xfId="30794"/>
    <cellStyle name="Comma 3 6 2 2 2 6 2 2" xfId="51945"/>
    <cellStyle name="Comma 3 6 2 2 2 6 3" xfId="20222"/>
    <cellStyle name="Comma 3 6 2 2 2 6 4" xfId="41373"/>
    <cellStyle name="Comma 3 6 2 2 2 7" xfId="22779"/>
    <cellStyle name="Comma 3 6 2 2 2 7 2" xfId="43930"/>
    <cellStyle name="Comma 3 6 2 2 2 8" xfId="12207"/>
    <cellStyle name="Comma 3 6 2 2 2 9" xfId="33358"/>
    <cellStyle name="Comma 3 6 2 2 3" xfId="960"/>
    <cellStyle name="Comma 3 6 2 2 3 2" xfId="2240"/>
    <cellStyle name="Comma 3 6 2 2 3 2 2" xfId="4807"/>
    <cellStyle name="Comma 3 6 2 2 3 2 2 2" xfId="26943"/>
    <cellStyle name="Comma 3 6 2 2 3 2 2 2 2" xfId="48094"/>
    <cellStyle name="Comma 3 6 2 2 3 2 2 3" xfId="16371"/>
    <cellStyle name="Comma 3 6 2 2 3 2 2 4" xfId="37522"/>
    <cellStyle name="Comma 3 6 2 2 3 2 3" xfId="8683"/>
    <cellStyle name="Comma 3 6 2 2 3 2 3 2" xfId="29832"/>
    <cellStyle name="Comma 3 6 2 2 3 2 3 2 2" xfId="50983"/>
    <cellStyle name="Comma 3 6 2 2 3 2 3 3" xfId="19260"/>
    <cellStyle name="Comma 3 6 2 2 3 2 3 4" xfId="40411"/>
    <cellStyle name="Comma 3 6 2 2 3 2 4" xfId="11245"/>
    <cellStyle name="Comma 3 6 2 2 3 2 4 2" xfId="32394"/>
    <cellStyle name="Comma 3 6 2 2 3 2 4 2 2" xfId="53545"/>
    <cellStyle name="Comma 3 6 2 2 3 2 4 3" xfId="21822"/>
    <cellStyle name="Comma 3 6 2 2 3 2 4 4" xfId="42973"/>
    <cellStyle name="Comma 3 6 2 2 3 2 5" xfId="24379"/>
    <cellStyle name="Comma 3 6 2 2 3 2 5 2" xfId="45530"/>
    <cellStyle name="Comma 3 6 2 2 3 2 6" xfId="13807"/>
    <cellStyle name="Comma 3 6 2 2 3 2 7" xfId="34958"/>
    <cellStyle name="Comma 3 6 2 2 3 3" xfId="3527"/>
    <cellStyle name="Comma 3 6 2 2 3 3 2" xfId="25663"/>
    <cellStyle name="Comma 3 6 2 2 3 3 2 2" xfId="46814"/>
    <cellStyle name="Comma 3 6 2 2 3 3 3" xfId="15091"/>
    <cellStyle name="Comma 3 6 2 2 3 3 4" xfId="36242"/>
    <cellStyle name="Comma 3 6 2 2 3 4" xfId="7403"/>
    <cellStyle name="Comma 3 6 2 2 3 4 2" xfId="28552"/>
    <cellStyle name="Comma 3 6 2 2 3 4 2 2" xfId="49703"/>
    <cellStyle name="Comma 3 6 2 2 3 4 3" xfId="17980"/>
    <cellStyle name="Comma 3 6 2 2 3 4 4" xfId="39131"/>
    <cellStyle name="Comma 3 6 2 2 3 5" xfId="9965"/>
    <cellStyle name="Comma 3 6 2 2 3 5 2" xfId="31114"/>
    <cellStyle name="Comma 3 6 2 2 3 5 2 2" xfId="52265"/>
    <cellStyle name="Comma 3 6 2 2 3 5 3" xfId="20542"/>
    <cellStyle name="Comma 3 6 2 2 3 5 4" xfId="41693"/>
    <cellStyle name="Comma 3 6 2 2 3 6" xfId="23099"/>
    <cellStyle name="Comma 3 6 2 2 3 6 2" xfId="44250"/>
    <cellStyle name="Comma 3 6 2 2 3 7" xfId="12527"/>
    <cellStyle name="Comma 3 6 2 2 3 8" xfId="33678"/>
    <cellStyle name="Comma 3 6 2 2 4" xfId="1600"/>
    <cellStyle name="Comma 3 6 2 2 4 2" xfId="4167"/>
    <cellStyle name="Comma 3 6 2 2 4 2 2" xfId="26303"/>
    <cellStyle name="Comma 3 6 2 2 4 2 2 2" xfId="47454"/>
    <cellStyle name="Comma 3 6 2 2 4 2 3" xfId="15731"/>
    <cellStyle name="Comma 3 6 2 2 4 2 4" xfId="36882"/>
    <cellStyle name="Comma 3 6 2 2 4 3" xfId="8043"/>
    <cellStyle name="Comma 3 6 2 2 4 3 2" xfId="29192"/>
    <cellStyle name="Comma 3 6 2 2 4 3 2 2" xfId="50343"/>
    <cellStyle name="Comma 3 6 2 2 4 3 3" xfId="18620"/>
    <cellStyle name="Comma 3 6 2 2 4 3 4" xfId="39771"/>
    <cellStyle name="Comma 3 6 2 2 4 4" xfId="10605"/>
    <cellStyle name="Comma 3 6 2 2 4 4 2" xfId="31754"/>
    <cellStyle name="Comma 3 6 2 2 4 4 2 2" xfId="52905"/>
    <cellStyle name="Comma 3 6 2 2 4 4 3" xfId="21182"/>
    <cellStyle name="Comma 3 6 2 2 4 4 4" xfId="42333"/>
    <cellStyle name="Comma 3 6 2 2 4 5" xfId="23739"/>
    <cellStyle name="Comma 3 6 2 2 4 5 2" xfId="44890"/>
    <cellStyle name="Comma 3 6 2 2 4 6" xfId="13167"/>
    <cellStyle name="Comma 3 6 2 2 4 7" xfId="34318"/>
    <cellStyle name="Comma 3 6 2 2 5" xfId="2887"/>
    <cellStyle name="Comma 3 6 2 2 5 2" xfId="25023"/>
    <cellStyle name="Comma 3 6 2 2 5 2 2" xfId="46174"/>
    <cellStyle name="Comma 3 6 2 2 5 3" xfId="14451"/>
    <cellStyle name="Comma 3 6 2 2 5 4" xfId="35602"/>
    <cellStyle name="Comma 3 6 2 2 6" xfId="6763"/>
    <cellStyle name="Comma 3 6 2 2 6 2" xfId="27912"/>
    <cellStyle name="Comma 3 6 2 2 6 2 2" xfId="49063"/>
    <cellStyle name="Comma 3 6 2 2 6 3" xfId="17340"/>
    <cellStyle name="Comma 3 6 2 2 6 4" xfId="38491"/>
    <cellStyle name="Comma 3 6 2 2 7" xfId="9325"/>
    <cellStyle name="Comma 3 6 2 2 7 2" xfId="30474"/>
    <cellStyle name="Comma 3 6 2 2 7 2 2" xfId="51625"/>
    <cellStyle name="Comma 3 6 2 2 7 3" xfId="19902"/>
    <cellStyle name="Comma 3 6 2 2 7 4" xfId="41053"/>
    <cellStyle name="Comma 3 6 2 2 8" xfId="22459"/>
    <cellStyle name="Comma 3 6 2 2 8 2" xfId="43610"/>
    <cellStyle name="Comma 3 6 2 2 9" xfId="11887"/>
    <cellStyle name="Comma 3 6 2 3" xfId="480"/>
    <cellStyle name="Comma 3 6 2 3 2" xfId="1120"/>
    <cellStyle name="Comma 3 6 2 3 2 2" xfId="2400"/>
    <cellStyle name="Comma 3 6 2 3 2 2 2" xfId="4967"/>
    <cellStyle name="Comma 3 6 2 3 2 2 2 2" xfId="27103"/>
    <cellStyle name="Comma 3 6 2 3 2 2 2 2 2" xfId="48254"/>
    <cellStyle name="Comma 3 6 2 3 2 2 2 3" xfId="16531"/>
    <cellStyle name="Comma 3 6 2 3 2 2 2 4" xfId="37682"/>
    <cellStyle name="Comma 3 6 2 3 2 2 3" xfId="8843"/>
    <cellStyle name="Comma 3 6 2 3 2 2 3 2" xfId="29992"/>
    <cellStyle name="Comma 3 6 2 3 2 2 3 2 2" xfId="51143"/>
    <cellStyle name="Comma 3 6 2 3 2 2 3 3" xfId="19420"/>
    <cellStyle name="Comma 3 6 2 3 2 2 3 4" xfId="40571"/>
    <cellStyle name="Comma 3 6 2 3 2 2 4" xfId="11405"/>
    <cellStyle name="Comma 3 6 2 3 2 2 4 2" xfId="32554"/>
    <cellStyle name="Comma 3 6 2 3 2 2 4 2 2" xfId="53705"/>
    <cellStyle name="Comma 3 6 2 3 2 2 4 3" xfId="21982"/>
    <cellStyle name="Comma 3 6 2 3 2 2 4 4" xfId="43133"/>
    <cellStyle name="Comma 3 6 2 3 2 2 5" xfId="24539"/>
    <cellStyle name="Comma 3 6 2 3 2 2 5 2" xfId="45690"/>
    <cellStyle name="Comma 3 6 2 3 2 2 6" xfId="13967"/>
    <cellStyle name="Comma 3 6 2 3 2 2 7" xfId="35118"/>
    <cellStyle name="Comma 3 6 2 3 2 3" xfId="3687"/>
    <cellStyle name="Comma 3 6 2 3 2 3 2" xfId="25823"/>
    <cellStyle name="Comma 3 6 2 3 2 3 2 2" xfId="46974"/>
    <cellStyle name="Comma 3 6 2 3 2 3 3" xfId="15251"/>
    <cellStyle name="Comma 3 6 2 3 2 3 4" xfId="36402"/>
    <cellStyle name="Comma 3 6 2 3 2 4" xfId="7563"/>
    <cellStyle name="Comma 3 6 2 3 2 4 2" xfId="28712"/>
    <cellStyle name="Comma 3 6 2 3 2 4 2 2" xfId="49863"/>
    <cellStyle name="Comma 3 6 2 3 2 4 3" xfId="18140"/>
    <cellStyle name="Comma 3 6 2 3 2 4 4" xfId="39291"/>
    <cellStyle name="Comma 3 6 2 3 2 5" xfId="10125"/>
    <cellStyle name="Comma 3 6 2 3 2 5 2" xfId="31274"/>
    <cellStyle name="Comma 3 6 2 3 2 5 2 2" xfId="52425"/>
    <cellStyle name="Comma 3 6 2 3 2 5 3" xfId="20702"/>
    <cellStyle name="Comma 3 6 2 3 2 5 4" xfId="41853"/>
    <cellStyle name="Comma 3 6 2 3 2 6" xfId="23259"/>
    <cellStyle name="Comma 3 6 2 3 2 6 2" xfId="44410"/>
    <cellStyle name="Comma 3 6 2 3 2 7" xfId="12687"/>
    <cellStyle name="Comma 3 6 2 3 2 8" xfId="33838"/>
    <cellStyle name="Comma 3 6 2 3 3" xfId="1760"/>
    <cellStyle name="Comma 3 6 2 3 3 2" xfId="4327"/>
    <cellStyle name="Comma 3 6 2 3 3 2 2" xfId="26463"/>
    <cellStyle name="Comma 3 6 2 3 3 2 2 2" xfId="47614"/>
    <cellStyle name="Comma 3 6 2 3 3 2 3" xfId="15891"/>
    <cellStyle name="Comma 3 6 2 3 3 2 4" xfId="37042"/>
    <cellStyle name="Comma 3 6 2 3 3 3" xfId="8203"/>
    <cellStyle name="Comma 3 6 2 3 3 3 2" xfId="29352"/>
    <cellStyle name="Comma 3 6 2 3 3 3 2 2" xfId="50503"/>
    <cellStyle name="Comma 3 6 2 3 3 3 3" xfId="18780"/>
    <cellStyle name="Comma 3 6 2 3 3 3 4" xfId="39931"/>
    <cellStyle name="Comma 3 6 2 3 3 4" xfId="10765"/>
    <cellStyle name="Comma 3 6 2 3 3 4 2" xfId="31914"/>
    <cellStyle name="Comma 3 6 2 3 3 4 2 2" xfId="53065"/>
    <cellStyle name="Comma 3 6 2 3 3 4 3" xfId="21342"/>
    <cellStyle name="Comma 3 6 2 3 3 4 4" xfId="42493"/>
    <cellStyle name="Comma 3 6 2 3 3 5" xfId="23899"/>
    <cellStyle name="Comma 3 6 2 3 3 5 2" xfId="45050"/>
    <cellStyle name="Comma 3 6 2 3 3 6" xfId="13327"/>
    <cellStyle name="Comma 3 6 2 3 3 7" xfId="34478"/>
    <cellStyle name="Comma 3 6 2 3 4" xfId="3047"/>
    <cellStyle name="Comma 3 6 2 3 4 2" xfId="25183"/>
    <cellStyle name="Comma 3 6 2 3 4 2 2" xfId="46334"/>
    <cellStyle name="Comma 3 6 2 3 4 3" xfId="14611"/>
    <cellStyle name="Comma 3 6 2 3 4 4" xfId="35762"/>
    <cellStyle name="Comma 3 6 2 3 5" xfId="6923"/>
    <cellStyle name="Comma 3 6 2 3 5 2" xfId="28072"/>
    <cellStyle name="Comma 3 6 2 3 5 2 2" xfId="49223"/>
    <cellStyle name="Comma 3 6 2 3 5 3" xfId="17500"/>
    <cellStyle name="Comma 3 6 2 3 5 4" xfId="38651"/>
    <cellStyle name="Comma 3 6 2 3 6" xfId="9485"/>
    <cellStyle name="Comma 3 6 2 3 6 2" xfId="30634"/>
    <cellStyle name="Comma 3 6 2 3 6 2 2" xfId="51785"/>
    <cellStyle name="Comma 3 6 2 3 6 3" xfId="20062"/>
    <cellStyle name="Comma 3 6 2 3 6 4" xfId="41213"/>
    <cellStyle name="Comma 3 6 2 3 7" xfId="22619"/>
    <cellStyle name="Comma 3 6 2 3 7 2" xfId="43770"/>
    <cellStyle name="Comma 3 6 2 3 8" xfId="12047"/>
    <cellStyle name="Comma 3 6 2 3 9" xfId="33198"/>
    <cellStyle name="Comma 3 6 2 4" xfId="800"/>
    <cellStyle name="Comma 3 6 2 4 2" xfId="2080"/>
    <cellStyle name="Comma 3 6 2 4 2 2" xfId="4647"/>
    <cellStyle name="Comma 3 6 2 4 2 2 2" xfId="26783"/>
    <cellStyle name="Comma 3 6 2 4 2 2 2 2" xfId="47934"/>
    <cellStyle name="Comma 3 6 2 4 2 2 3" xfId="16211"/>
    <cellStyle name="Comma 3 6 2 4 2 2 4" xfId="37362"/>
    <cellStyle name="Comma 3 6 2 4 2 3" xfId="8523"/>
    <cellStyle name="Comma 3 6 2 4 2 3 2" xfId="29672"/>
    <cellStyle name="Comma 3 6 2 4 2 3 2 2" xfId="50823"/>
    <cellStyle name="Comma 3 6 2 4 2 3 3" xfId="19100"/>
    <cellStyle name="Comma 3 6 2 4 2 3 4" xfId="40251"/>
    <cellStyle name="Comma 3 6 2 4 2 4" xfId="11085"/>
    <cellStyle name="Comma 3 6 2 4 2 4 2" xfId="32234"/>
    <cellStyle name="Comma 3 6 2 4 2 4 2 2" xfId="53385"/>
    <cellStyle name="Comma 3 6 2 4 2 4 3" xfId="21662"/>
    <cellStyle name="Comma 3 6 2 4 2 4 4" xfId="42813"/>
    <cellStyle name="Comma 3 6 2 4 2 5" xfId="24219"/>
    <cellStyle name="Comma 3 6 2 4 2 5 2" xfId="45370"/>
    <cellStyle name="Comma 3 6 2 4 2 6" xfId="13647"/>
    <cellStyle name="Comma 3 6 2 4 2 7" xfId="34798"/>
    <cellStyle name="Comma 3 6 2 4 3" xfId="3367"/>
    <cellStyle name="Comma 3 6 2 4 3 2" xfId="25503"/>
    <cellStyle name="Comma 3 6 2 4 3 2 2" xfId="46654"/>
    <cellStyle name="Comma 3 6 2 4 3 3" xfId="14931"/>
    <cellStyle name="Comma 3 6 2 4 3 4" xfId="36082"/>
    <cellStyle name="Comma 3 6 2 4 4" xfId="7243"/>
    <cellStyle name="Comma 3 6 2 4 4 2" xfId="28392"/>
    <cellStyle name="Comma 3 6 2 4 4 2 2" xfId="49543"/>
    <cellStyle name="Comma 3 6 2 4 4 3" xfId="17820"/>
    <cellStyle name="Comma 3 6 2 4 4 4" xfId="38971"/>
    <cellStyle name="Comma 3 6 2 4 5" xfId="9805"/>
    <cellStyle name="Comma 3 6 2 4 5 2" xfId="30954"/>
    <cellStyle name="Comma 3 6 2 4 5 2 2" xfId="52105"/>
    <cellStyle name="Comma 3 6 2 4 5 3" xfId="20382"/>
    <cellStyle name="Comma 3 6 2 4 5 4" xfId="41533"/>
    <cellStyle name="Comma 3 6 2 4 6" xfId="22939"/>
    <cellStyle name="Comma 3 6 2 4 6 2" xfId="44090"/>
    <cellStyle name="Comma 3 6 2 4 7" xfId="12367"/>
    <cellStyle name="Comma 3 6 2 4 8" xfId="33518"/>
    <cellStyle name="Comma 3 6 2 5" xfId="1440"/>
    <cellStyle name="Comma 3 6 2 5 2" xfId="4007"/>
    <cellStyle name="Comma 3 6 2 5 2 2" xfId="26143"/>
    <cellStyle name="Comma 3 6 2 5 2 2 2" xfId="47294"/>
    <cellStyle name="Comma 3 6 2 5 2 3" xfId="15571"/>
    <cellStyle name="Comma 3 6 2 5 2 4" xfId="36722"/>
    <cellStyle name="Comma 3 6 2 5 3" xfId="7883"/>
    <cellStyle name="Comma 3 6 2 5 3 2" xfId="29032"/>
    <cellStyle name="Comma 3 6 2 5 3 2 2" xfId="50183"/>
    <cellStyle name="Comma 3 6 2 5 3 3" xfId="18460"/>
    <cellStyle name="Comma 3 6 2 5 3 4" xfId="39611"/>
    <cellStyle name="Comma 3 6 2 5 4" xfId="10445"/>
    <cellStyle name="Comma 3 6 2 5 4 2" xfId="31594"/>
    <cellStyle name="Comma 3 6 2 5 4 2 2" xfId="52745"/>
    <cellStyle name="Comma 3 6 2 5 4 3" xfId="21022"/>
    <cellStyle name="Comma 3 6 2 5 4 4" xfId="42173"/>
    <cellStyle name="Comma 3 6 2 5 5" xfId="23579"/>
    <cellStyle name="Comma 3 6 2 5 5 2" xfId="44730"/>
    <cellStyle name="Comma 3 6 2 5 6" xfId="13007"/>
    <cellStyle name="Comma 3 6 2 5 7" xfId="34158"/>
    <cellStyle name="Comma 3 6 2 6" xfId="2726"/>
    <cellStyle name="Comma 3 6 2 6 2" xfId="24862"/>
    <cellStyle name="Comma 3 6 2 6 2 2" xfId="46013"/>
    <cellStyle name="Comma 3 6 2 6 3" xfId="14290"/>
    <cellStyle name="Comma 3 6 2 6 4" xfId="35441"/>
    <cellStyle name="Comma 3 6 2 7" xfId="6603"/>
    <cellStyle name="Comma 3 6 2 7 2" xfId="27752"/>
    <cellStyle name="Comma 3 6 2 7 2 2" xfId="48903"/>
    <cellStyle name="Comma 3 6 2 7 3" xfId="17180"/>
    <cellStyle name="Comma 3 6 2 7 4" xfId="38331"/>
    <cellStyle name="Comma 3 6 2 8" xfId="9165"/>
    <cellStyle name="Comma 3 6 2 8 2" xfId="30314"/>
    <cellStyle name="Comma 3 6 2 8 2 2" xfId="51465"/>
    <cellStyle name="Comma 3 6 2 8 3" xfId="19742"/>
    <cellStyle name="Comma 3 6 2 8 4" xfId="40893"/>
    <cellStyle name="Comma 3 6 2 9" xfId="22299"/>
    <cellStyle name="Comma 3 6 2 9 2" xfId="43450"/>
    <cellStyle name="Comma 3 6 3" xfId="238"/>
    <cellStyle name="Comma 3 6 3 10" xfId="32958"/>
    <cellStyle name="Comma 3 6 3 2" xfId="560"/>
    <cellStyle name="Comma 3 6 3 2 2" xfId="1200"/>
    <cellStyle name="Comma 3 6 3 2 2 2" xfId="2480"/>
    <cellStyle name="Comma 3 6 3 2 2 2 2" xfId="5047"/>
    <cellStyle name="Comma 3 6 3 2 2 2 2 2" xfId="27183"/>
    <cellStyle name="Comma 3 6 3 2 2 2 2 2 2" xfId="48334"/>
    <cellStyle name="Comma 3 6 3 2 2 2 2 3" xfId="16611"/>
    <cellStyle name="Comma 3 6 3 2 2 2 2 4" xfId="37762"/>
    <cellStyle name="Comma 3 6 3 2 2 2 3" xfId="8923"/>
    <cellStyle name="Comma 3 6 3 2 2 2 3 2" xfId="30072"/>
    <cellStyle name="Comma 3 6 3 2 2 2 3 2 2" xfId="51223"/>
    <cellStyle name="Comma 3 6 3 2 2 2 3 3" xfId="19500"/>
    <cellStyle name="Comma 3 6 3 2 2 2 3 4" xfId="40651"/>
    <cellStyle name="Comma 3 6 3 2 2 2 4" xfId="11485"/>
    <cellStyle name="Comma 3 6 3 2 2 2 4 2" xfId="32634"/>
    <cellStyle name="Comma 3 6 3 2 2 2 4 2 2" xfId="53785"/>
    <cellStyle name="Comma 3 6 3 2 2 2 4 3" xfId="22062"/>
    <cellStyle name="Comma 3 6 3 2 2 2 4 4" xfId="43213"/>
    <cellStyle name="Comma 3 6 3 2 2 2 5" xfId="24619"/>
    <cellStyle name="Comma 3 6 3 2 2 2 5 2" xfId="45770"/>
    <cellStyle name="Comma 3 6 3 2 2 2 6" xfId="14047"/>
    <cellStyle name="Comma 3 6 3 2 2 2 7" xfId="35198"/>
    <cellStyle name="Comma 3 6 3 2 2 3" xfId="3767"/>
    <cellStyle name="Comma 3 6 3 2 2 3 2" xfId="25903"/>
    <cellStyle name="Comma 3 6 3 2 2 3 2 2" xfId="47054"/>
    <cellStyle name="Comma 3 6 3 2 2 3 3" xfId="15331"/>
    <cellStyle name="Comma 3 6 3 2 2 3 4" xfId="36482"/>
    <cellStyle name="Comma 3 6 3 2 2 4" xfId="7643"/>
    <cellStyle name="Comma 3 6 3 2 2 4 2" xfId="28792"/>
    <cellStyle name="Comma 3 6 3 2 2 4 2 2" xfId="49943"/>
    <cellStyle name="Comma 3 6 3 2 2 4 3" xfId="18220"/>
    <cellStyle name="Comma 3 6 3 2 2 4 4" xfId="39371"/>
    <cellStyle name="Comma 3 6 3 2 2 5" xfId="10205"/>
    <cellStyle name="Comma 3 6 3 2 2 5 2" xfId="31354"/>
    <cellStyle name="Comma 3 6 3 2 2 5 2 2" xfId="52505"/>
    <cellStyle name="Comma 3 6 3 2 2 5 3" xfId="20782"/>
    <cellStyle name="Comma 3 6 3 2 2 5 4" xfId="41933"/>
    <cellStyle name="Comma 3 6 3 2 2 6" xfId="23339"/>
    <cellStyle name="Comma 3 6 3 2 2 6 2" xfId="44490"/>
    <cellStyle name="Comma 3 6 3 2 2 7" xfId="12767"/>
    <cellStyle name="Comma 3 6 3 2 2 8" xfId="33918"/>
    <cellStyle name="Comma 3 6 3 2 3" xfId="1840"/>
    <cellStyle name="Comma 3 6 3 2 3 2" xfId="4407"/>
    <cellStyle name="Comma 3 6 3 2 3 2 2" xfId="26543"/>
    <cellStyle name="Comma 3 6 3 2 3 2 2 2" xfId="47694"/>
    <cellStyle name="Comma 3 6 3 2 3 2 3" xfId="15971"/>
    <cellStyle name="Comma 3 6 3 2 3 2 4" xfId="37122"/>
    <cellStyle name="Comma 3 6 3 2 3 3" xfId="8283"/>
    <cellStyle name="Comma 3 6 3 2 3 3 2" xfId="29432"/>
    <cellStyle name="Comma 3 6 3 2 3 3 2 2" xfId="50583"/>
    <cellStyle name="Comma 3 6 3 2 3 3 3" xfId="18860"/>
    <cellStyle name="Comma 3 6 3 2 3 3 4" xfId="40011"/>
    <cellStyle name="Comma 3 6 3 2 3 4" xfId="10845"/>
    <cellStyle name="Comma 3 6 3 2 3 4 2" xfId="31994"/>
    <cellStyle name="Comma 3 6 3 2 3 4 2 2" xfId="53145"/>
    <cellStyle name="Comma 3 6 3 2 3 4 3" xfId="21422"/>
    <cellStyle name="Comma 3 6 3 2 3 4 4" xfId="42573"/>
    <cellStyle name="Comma 3 6 3 2 3 5" xfId="23979"/>
    <cellStyle name="Comma 3 6 3 2 3 5 2" xfId="45130"/>
    <cellStyle name="Comma 3 6 3 2 3 6" xfId="13407"/>
    <cellStyle name="Comma 3 6 3 2 3 7" xfId="34558"/>
    <cellStyle name="Comma 3 6 3 2 4" xfId="3127"/>
    <cellStyle name="Comma 3 6 3 2 4 2" xfId="25263"/>
    <cellStyle name="Comma 3 6 3 2 4 2 2" xfId="46414"/>
    <cellStyle name="Comma 3 6 3 2 4 3" xfId="14691"/>
    <cellStyle name="Comma 3 6 3 2 4 4" xfId="35842"/>
    <cellStyle name="Comma 3 6 3 2 5" xfId="7003"/>
    <cellStyle name="Comma 3 6 3 2 5 2" xfId="28152"/>
    <cellStyle name="Comma 3 6 3 2 5 2 2" xfId="49303"/>
    <cellStyle name="Comma 3 6 3 2 5 3" xfId="17580"/>
    <cellStyle name="Comma 3 6 3 2 5 4" xfId="38731"/>
    <cellStyle name="Comma 3 6 3 2 6" xfId="9565"/>
    <cellStyle name="Comma 3 6 3 2 6 2" xfId="30714"/>
    <cellStyle name="Comma 3 6 3 2 6 2 2" xfId="51865"/>
    <cellStyle name="Comma 3 6 3 2 6 3" xfId="20142"/>
    <cellStyle name="Comma 3 6 3 2 6 4" xfId="41293"/>
    <cellStyle name="Comma 3 6 3 2 7" xfId="22699"/>
    <cellStyle name="Comma 3 6 3 2 7 2" xfId="43850"/>
    <cellStyle name="Comma 3 6 3 2 8" xfId="12127"/>
    <cellStyle name="Comma 3 6 3 2 9" xfId="33278"/>
    <cellStyle name="Comma 3 6 3 3" xfId="880"/>
    <cellStyle name="Comma 3 6 3 3 2" xfId="2160"/>
    <cellStyle name="Comma 3 6 3 3 2 2" xfId="4727"/>
    <cellStyle name="Comma 3 6 3 3 2 2 2" xfId="26863"/>
    <cellStyle name="Comma 3 6 3 3 2 2 2 2" xfId="48014"/>
    <cellStyle name="Comma 3 6 3 3 2 2 3" xfId="16291"/>
    <cellStyle name="Comma 3 6 3 3 2 2 4" xfId="37442"/>
    <cellStyle name="Comma 3 6 3 3 2 3" xfId="8603"/>
    <cellStyle name="Comma 3 6 3 3 2 3 2" xfId="29752"/>
    <cellStyle name="Comma 3 6 3 3 2 3 2 2" xfId="50903"/>
    <cellStyle name="Comma 3 6 3 3 2 3 3" xfId="19180"/>
    <cellStyle name="Comma 3 6 3 3 2 3 4" xfId="40331"/>
    <cellStyle name="Comma 3 6 3 3 2 4" xfId="11165"/>
    <cellStyle name="Comma 3 6 3 3 2 4 2" xfId="32314"/>
    <cellStyle name="Comma 3 6 3 3 2 4 2 2" xfId="53465"/>
    <cellStyle name="Comma 3 6 3 3 2 4 3" xfId="21742"/>
    <cellStyle name="Comma 3 6 3 3 2 4 4" xfId="42893"/>
    <cellStyle name="Comma 3 6 3 3 2 5" xfId="24299"/>
    <cellStyle name="Comma 3 6 3 3 2 5 2" xfId="45450"/>
    <cellStyle name="Comma 3 6 3 3 2 6" xfId="13727"/>
    <cellStyle name="Comma 3 6 3 3 2 7" xfId="34878"/>
    <cellStyle name="Comma 3 6 3 3 3" xfId="3447"/>
    <cellStyle name="Comma 3 6 3 3 3 2" xfId="25583"/>
    <cellStyle name="Comma 3 6 3 3 3 2 2" xfId="46734"/>
    <cellStyle name="Comma 3 6 3 3 3 3" xfId="15011"/>
    <cellStyle name="Comma 3 6 3 3 3 4" xfId="36162"/>
    <cellStyle name="Comma 3 6 3 3 4" xfId="7323"/>
    <cellStyle name="Comma 3 6 3 3 4 2" xfId="28472"/>
    <cellStyle name="Comma 3 6 3 3 4 2 2" xfId="49623"/>
    <cellStyle name="Comma 3 6 3 3 4 3" xfId="17900"/>
    <cellStyle name="Comma 3 6 3 3 4 4" xfId="39051"/>
    <cellStyle name="Comma 3 6 3 3 5" xfId="9885"/>
    <cellStyle name="Comma 3 6 3 3 5 2" xfId="31034"/>
    <cellStyle name="Comma 3 6 3 3 5 2 2" xfId="52185"/>
    <cellStyle name="Comma 3 6 3 3 5 3" xfId="20462"/>
    <cellStyle name="Comma 3 6 3 3 5 4" xfId="41613"/>
    <cellStyle name="Comma 3 6 3 3 6" xfId="23019"/>
    <cellStyle name="Comma 3 6 3 3 6 2" xfId="44170"/>
    <cellStyle name="Comma 3 6 3 3 7" xfId="12447"/>
    <cellStyle name="Comma 3 6 3 3 8" xfId="33598"/>
    <cellStyle name="Comma 3 6 3 4" xfId="1520"/>
    <cellStyle name="Comma 3 6 3 4 2" xfId="4087"/>
    <cellStyle name="Comma 3 6 3 4 2 2" xfId="26223"/>
    <cellStyle name="Comma 3 6 3 4 2 2 2" xfId="47374"/>
    <cellStyle name="Comma 3 6 3 4 2 3" xfId="15651"/>
    <cellStyle name="Comma 3 6 3 4 2 4" xfId="36802"/>
    <cellStyle name="Comma 3 6 3 4 3" xfId="7963"/>
    <cellStyle name="Comma 3 6 3 4 3 2" xfId="29112"/>
    <cellStyle name="Comma 3 6 3 4 3 2 2" xfId="50263"/>
    <cellStyle name="Comma 3 6 3 4 3 3" xfId="18540"/>
    <cellStyle name="Comma 3 6 3 4 3 4" xfId="39691"/>
    <cellStyle name="Comma 3 6 3 4 4" xfId="10525"/>
    <cellStyle name="Comma 3 6 3 4 4 2" xfId="31674"/>
    <cellStyle name="Comma 3 6 3 4 4 2 2" xfId="52825"/>
    <cellStyle name="Comma 3 6 3 4 4 3" xfId="21102"/>
    <cellStyle name="Comma 3 6 3 4 4 4" xfId="42253"/>
    <cellStyle name="Comma 3 6 3 4 5" xfId="23659"/>
    <cellStyle name="Comma 3 6 3 4 5 2" xfId="44810"/>
    <cellStyle name="Comma 3 6 3 4 6" xfId="13087"/>
    <cellStyle name="Comma 3 6 3 4 7" xfId="34238"/>
    <cellStyle name="Comma 3 6 3 5" xfId="2806"/>
    <cellStyle name="Comma 3 6 3 5 2" xfId="24942"/>
    <cellStyle name="Comma 3 6 3 5 2 2" xfId="46093"/>
    <cellStyle name="Comma 3 6 3 5 3" xfId="14370"/>
    <cellStyle name="Comma 3 6 3 5 4" xfId="35521"/>
    <cellStyle name="Comma 3 6 3 6" xfId="6683"/>
    <cellStyle name="Comma 3 6 3 6 2" xfId="27832"/>
    <cellStyle name="Comma 3 6 3 6 2 2" xfId="48983"/>
    <cellStyle name="Comma 3 6 3 6 3" xfId="17260"/>
    <cellStyle name="Comma 3 6 3 6 4" xfId="38411"/>
    <cellStyle name="Comma 3 6 3 7" xfId="9245"/>
    <cellStyle name="Comma 3 6 3 7 2" xfId="30394"/>
    <cellStyle name="Comma 3 6 3 7 2 2" xfId="51545"/>
    <cellStyle name="Comma 3 6 3 7 3" xfId="19822"/>
    <cellStyle name="Comma 3 6 3 7 4" xfId="40973"/>
    <cellStyle name="Comma 3 6 3 8" xfId="22379"/>
    <cellStyle name="Comma 3 6 3 8 2" xfId="43530"/>
    <cellStyle name="Comma 3 6 3 9" xfId="11807"/>
    <cellStyle name="Comma 3 6 4" xfId="400"/>
    <cellStyle name="Comma 3 6 4 2" xfId="1040"/>
    <cellStyle name="Comma 3 6 4 2 2" xfId="2320"/>
    <cellStyle name="Comma 3 6 4 2 2 2" xfId="4887"/>
    <cellStyle name="Comma 3 6 4 2 2 2 2" xfId="27023"/>
    <cellStyle name="Comma 3 6 4 2 2 2 2 2" xfId="48174"/>
    <cellStyle name="Comma 3 6 4 2 2 2 3" xfId="16451"/>
    <cellStyle name="Comma 3 6 4 2 2 2 4" xfId="37602"/>
    <cellStyle name="Comma 3 6 4 2 2 3" xfId="8763"/>
    <cellStyle name="Comma 3 6 4 2 2 3 2" xfId="29912"/>
    <cellStyle name="Comma 3 6 4 2 2 3 2 2" xfId="51063"/>
    <cellStyle name="Comma 3 6 4 2 2 3 3" xfId="19340"/>
    <cellStyle name="Comma 3 6 4 2 2 3 4" xfId="40491"/>
    <cellStyle name="Comma 3 6 4 2 2 4" xfId="11325"/>
    <cellStyle name="Comma 3 6 4 2 2 4 2" xfId="32474"/>
    <cellStyle name="Comma 3 6 4 2 2 4 2 2" xfId="53625"/>
    <cellStyle name="Comma 3 6 4 2 2 4 3" xfId="21902"/>
    <cellStyle name="Comma 3 6 4 2 2 4 4" xfId="43053"/>
    <cellStyle name="Comma 3 6 4 2 2 5" xfId="24459"/>
    <cellStyle name="Comma 3 6 4 2 2 5 2" xfId="45610"/>
    <cellStyle name="Comma 3 6 4 2 2 6" xfId="13887"/>
    <cellStyle name="Comma 3 6 4 2 2 7" xfId="35038"/>
    <cellStyle name="Comma 3 6 4 2 3" xfId="3607"/>
    <cellStyle name="Comma 3 6 4 2 3 2" xfId="25743"/>
    <cellStyle name="Comma 3 6 4 2 3 2 2" xfId="46894"/>
    <cellStyle name="Comma 3 6 4 2 3 3" xfId="15171"/>
    <cellStyle name="Comma 3 6 4 2 3 4" xfId="36322"/>
    <cellStyle name="Comma 3 6 4 2 4" xfId="7483"/>
    <cellStyle name="Comma 3 6 4 2 4 2" xfId="28632"/>
    <cellStyle name="Comma 3 6 4 2 4 2 2" xfId="49783"/>
    <cellStyle name="Comma 3 6 4 2 4 3" xfId="18060"/>
    <cellStyle name="Comma 3 6 4 2 4 4" xfId="39211"/>
    <cellStyle name="Comma 3 6 4 2 5" xfId="10045"/>
    <cellStyle name="Comma 3 6 4 2 5 2" xfId="31194"/>
    <cellStyle name="Comma 3 6 4 2 5 2 2" xfId="52345"/>
    <cellStyle name="Comma 3 6 4 2 5 3" xfId="20622"/>
    <cellStyle name="Comma 3 6 4 2 5 4" xfId="41773"/>
    <cellStyle name="Comma 3 6 4 2 6" xfId="23179"/>
    <cellStyle name="Comma 3 6 4 2 6 2" xfId="44330"/>
    <cellStyle name="Comma 3 6 4 2 7" xfId="12607"/>
    <cellStyle name="Comma 3 6 4 2 8" xfId="33758"/>
    <cellStyle name="Comma 3 6 4 3" xfId="1680"/>
    <cellStyle name="Comma 3 6 4 3 2" xfId="4247"/>
    <cellStyle name="Comma 3 6 4 3 2 2" xfId="26383"/>
    <cellStyle name="Comma 3 6 4 3 2 2 2" xfId="47534"/>
    <cellStyle name="Comma 3 6 4 3 2 3" xfId="15811"/>
    <cellStyle name="Comma 3 6 4 3 2 4" xfId="36962"/>
    <cellStyle name="Comma 3 6 4 3 3" xfId="8123"/>
    <cellStyle name="Comma 3 6 4 3 3 2" xfId="29272"/>
    <cellStyle name="Comma 3 6 4 3 3 2 2" xfId="50423"/>
    <cellStyle name="Comma 3 6 4 3 3 3" xfId="18700"/>
    <cellStyle name="Comma 3 6 4 3 3 4" xfId="39851"/>
    <cellStyle name="Comma 3 6 4 3 4" xfId="10685"/>
    <cellStyle name="Comma 3 6 4 3 4 2" xfId="31834"/>
    <cellStyle name="Comma 3 6 4 3 4 2 2" xfId="52985"/>
    <cellStyle name="Comma 3 6 4 3 4 3" xfId="21262"/>
    <cellStyle name="Comma 3 6 4 3 4 4" xfId="42413"/>
    <cellStyle name="Comma 3 6 4 3 5" xfId="23819"/>
    <cellStyle name="Comma 3 6 4 3 5 2" xfId="44970"/>
    <cellStyle name="Comma 3 6 4 3 6" xfId="13247"/>
    <cellStyle name="Comma 3 6 4 3 7" xfId="34398"/>
    <cellStyle name="Comma 3 6 4 4" xfId="2967"/>
    <cellStyle name="Comma 3 6 4 4 2" xfId="25103"/>
    <cellStyle name="Comma 3 6 4 4 2 2" xfId="46254"/>
    <cellStyle name="Comma 3 6 4 4 3" xfId="14531"/>
    <cellStyle name="Comma 3 6 4 4 4" xfId="35682"/>
    <cellStyle name="Comma 3 6 4 5" xfId="6843"/>
    <cellStyle name="Comma 3 6 4 5 2" xfId="27992"/>
    <cellStyle name="Comma 3 6 4 5 2 2" xfId="49143"/>
    <cellStyle name="Comma 3 6 4 5 3" xfId="17420"/>
    <cellStyle name="Comma 3 6 4 5 4" xfId="38571"/>
    <cellStyle name="Comma 3 6 4 6" xfId="9405"/>
    <cellStyle name="Comma 3 6 4 6 2" xfId="30554"/>
    <cellStyle name="Comma 3 6 4 6 2 2" xfId="51705"/>
    <cellStyle name="Comma 3 6 4 6 3" xfId="19982"/>
    <cellStyle name="Comma 3 6 4 6 4" xfId="41133"/>
    <cellStyle name="Comma 3 6 4 7" xfId="22539"/>
    <cellStyle name="Comma 3 6 4 7 2" xfId="43690"/>
    <cellStyle name="Comma 3 6 4 8" xfId="11967"/>
    <cellStyle name="Comma 3 6 4 9" xfId="33118"/>
    <cellStyle name="Comma 3 6 5" xfId="720"/>
    <cellStyle name="Comma 3 6 5 2" xfId="2000"/>
    <cellStyle name="Comma 3 6 5 2 2" xfId="4567"/>
    <cellStyle name="Comma 3 6 5 2 2 2" xfId="26703"/>
    <cellStyle name="Comma 3 6 5 2 2 2 2" xfId="47854"/>
    <cellStyle name="Comma 3 6 5 2 2 3" xfId="16131"/>
    <cellStyle name="Comma 3 6 5 2 2 4" xfId="37282"/>
    <cellStyle name="Comma 3 6 5 2 3" xfId="8443"/>
    <cellStyle name="Comma 3 6 5 2 3 2" xfId="29592"/>
    <cellStyle name="Comma 3 6 5 2 3 2 2" xfId="50743"/>
    <cellStyle name="Comma 3 6 5 2 3 3" xfId="19020"/>
    <cellStyle name="Comma 3 6 5 2 3 4" xfId="40171"/>
    <cellStyle name="Comma 3 6 5 2 4" xfId="11005"/>
    <cellStyle name="Comma 3 6 5 2 4 2" xfId="32154"/>
    <cellStyle name="Comma 3 6 5 2 4 2 2" xfId="53305"/>
    <cellStyle name="Comma 3 6 5 2 4 3" xfId="21582"/>
    <cellStyle name="Comma 3 6 5 2 4 4" xfId="42733"/>
    <cellStyle name="Comma 3 6 5 2 5" xfId="24139"/>
    <cellStyle name="Comma 3 6 5 2 5 2" xfId="45290"/>
    <cellStyle name="Comma 3 6 5 2 6" xfId="13567"/>
    <cellStyle name="Comma 3 6 5 2 7" xfId="34718"/>
    <cellStyle name="Comma 3 6 5 3" xfId="3287"/>
    <cellStyle name="Comma 3 6 5 3 2" xfId="25423"/>
    <cellStyle name="Comma 3 6 5 3 2 2" xfId="46574"/>
    <cellStyle name="Comma 3 6 5 3 3" xfId="14851"/>
    <cellStyle name="Comma 3 6 5 3 4" xfId="36002"/>
    <cellStyle name="Comma 3 6 5 4" xfId="7163"/>
    <cellStyle name="Comma 3 6 5 4 2" xfId="28312"/>
    <cellStyle name="Comma 3 6 5 4 2 2" xfId="49463"/>
    <cellStyle name="Comma 3 6 5 4 3" xfId="17740"/>
    <cellStyle name="Comma 3 6 5 4 4" xfId="38891"/>
    <cellStyle name="Comma 3 6 5 5" xfId="9725"/>
    <cellStyle name="Comma 3 6 5 5 2" xfId="30874"/>
    <cellStyle name="Comma 3 6 5 5 2 2" xfId="52025"/>
    <cellStyle name="Comma 3 6 5 5 3" xfId="20302"/>
    <cellStyle name="Comma 3 6 5 5 4" xfId="41453"/>
    <cellStyle name="Comma 3 6 5 6" xfId="22859"/>
    <cellStyle name="Comma 3 6 5 6 2" xfId="44010"/>
    <cellStyle name="Comma 3 6 5 7" xfId="12287"/>
    <cellStyle name="Comma 3 6 5 8" xfId="33438"/>
    <cellStyle name="Comma 3 6 6" xfId="1360"/>
    <cellStyle name="Comma 3 6 6 2" xfId="3927"/>
    <cellStyle name="Comma 3 6 6 2 2" xfId="26063"/>
    <cellStyle name="Comma 3 6 6 2 2 2" xfId="47214"/>
    <cellStyle name="Comma 3 6 6 2 3" xfId="15491"/>
    <cellStyle name="Comma 3 6 6 2 4" xfId="36642"/>
    <cellStyle name="Comma 3 6 6 3" xfId="7803"/>
    <cellStyle name="Comma 3 6 6 3 2" xfId="28952"/>
    <cellStyle name="Comma 3 6 6 3 2 2" xfId="50103"/>
    <cellStyle name="Comma 3 6 6 3 3" xfId="18380"/>
    <cellStyle name="Comma 3 6 6 3 4" xfId="39531"/>
    <cellStyle name="Comma 3 6 6 4" xfId="10365"/>
    <cellStyle name="Comma 3 6 6 4 2" xfId="31514"/>
    <cellStyle name="Comma 3 6 6 4 2 2" xfId="52665"/>
    <cellStyle name="Comma 3 6 6 4 3" xfId="20942"/>
    <cellStyle name="Comma 3 6 6 4 4" xfId="42093"/>
    <cellStyle name="Comma 3 6 6 5" xfId="23499"/>
    <cellStyle name="Comma 3 6 6 5 2" xfId="44650"/>
    <cellStyle name="Comma 3 6 6 6" xfId="12927"/>
    <cellStyle name="Comma 3 6 6 7" xfId="34078"/>
    <cellStyle name="Comma 3 6 7" xfId="2645"/>
    <cellStyle name="Comma 3 6 7 2" xfId="24781"/>
    <cellStyle name="Comma 3 6 7 2 2" xfId="45932"/>
    <cellStyle name="Comma 3 6 7 3" xfId="14209"/>
    <cellStyle name="Comma 3 6 7 4" xfId="35360"/>
    <cellStyle name="Comma 3 6 8" xfId="5267"/>
    <cellStyle name="Comma 3 6 9" xfId="6523"/>
    <cellStyle name="Comma 3 6 9 2" xfId="27672"/>
    <cellStyle name="Comma 3 6 9 2 2" xfId="48823"/>
    <cellStyle name="Comma 3 6 9 3" xfId="17100"/>
    <cellStyle name="Comma 3 6 9 4" xfId="38251"/>
    <cellStyle name="Comma 3 7" xfId="103"/>
    <cellStyle name="Comma 3 7 10" xfId="22244"/>
    <cellStyle name="Comma 3 7 10 2" xfId="43395"/>
    <cellStyle name="Comma 3 7 11" xfId="11672"/>
    <cellStyle name="Comma 3 7 12" xfId="32823"/>
    <cellStyle name="Comma 3 7 2" xfId="264"/>
    <cellStyle name="Comma 3 7 2 10" xfId="32983"/>
    <cellStyle name="Comma 3 7 2 2" xfId="585"/>
    <cellStyle name="Comma 3 7 2 2 2" xfId="1225"/>
    <cellStyle name="Comma 3 7 2 2 2 2" xfId="2505"/>
    <cellStyle name="Comma 3 7 2 2 2 2 2" xfId="5072"/>
    <cellStyle name="Comma 3 7 2 2 2 2 2 2" xfId="27208"/>
    <cellStyle name="Comma 3 7 2 2 2 2 2 2 2" xfId="48359"/>
    <cellStyle name="Comma 3 7 2 2 2 2 2 3" xfId="16636"/>
    <cellStyle name="Comma 3 7 2 2 2 2 2 4" xfId="37787"/>
    <cellStyle name="Comma 3 7 2 2 2 2 3" xfId="8948"/>
    <cellStyle name="Comma 3 7 2 2 2 2 3 2" xfId="30097"/>
    <cellStyle name="Comma 3 7 2 2 2 2 3 2 2" xfId="51248"/>
    <cellStyle name="Comma 3 7 2 2 2 2 3 3" xfId="19525"/>
    <cellStyle name="Comma 3 7 2 2 2 2 3 4" xfId="40676"/>
    <cellStyle name="Comma 3 7 2 2 2 2 4" xfId="11510"/>
    <cellStyle name="Comma 3 7 2 2 2 2 4 2" xfId="32659"/>
    <cellStyle name="Comma 3 7 2 2 2 2 4 2 2" xfId="53810"/>
    <cellStyle name="Comma 3 7 2 2 2 2 4 3" xfId="22087"/>
    <cellStyle name="Comma 3 7 2 2 2 2 4 4" xfId="43238"/>
    <cellStyle name="Comma 3 7 2 2 2 2 5" xfId="24644"/>
    <cellStyle name="Comma 3 7 2 2 2 2 5 2" xfId="45795"/>
    <cellStyle name="Comma 3 7 2 2 2 2 6" xfId="14072"/>
    <cellStyle name="Comma 3 7 2 2 2 2 7" xfId="35223"/>
    <cellStyle name="Comma 3 7 2 2 2 3" xfId="3792"/>
    <cellStyle name="Comma 3 7 2 2 2 3 2" xfId="25928"/>
    <cellStyle name="Comma 3 7 2 2 2 3 2 2" xfId="47079"/>
    <cellStyle name="Comma 3 7 2 2 2 3 3" xfId="15356"/>
    <cellStyle name="Comma 3 7 2 2 2 3 4" xfId="36507"/>
    <cellStyle name="Comma 3 7 2 2 2 4" xfId="7668"/>
    <cellStyle name="Comma 3 7 2 2 2 4 2" xfId="28817"/>
    <cellStyle name="Comma 3 7 2 2 2 4 2 2" xfId="49968"/>
    <cellStyle name="Comma 3 7 2 2 2 4 3" xfId="18245"/>
    <cellStyle name="Comma 3 7 2 2 2 4 4" xfId="39396"/>
    <cellStyle name="Comma 3 7 2 2 2 5" xfId="10230"/>
    <cellStyle name="Comma 3 7 2 2 2 5 2" xfId="31379"/>
    <cellStyle name="Comma 3 7 2 2 2 5 2 2" xfId="52530"/>
    <cellStyle name="Comma 3 7 2 2 2 5 3" xfId="20807"/>
    <cellStyle name="Comma 3 7 2 2 2 5 4" xfId="41958"/>
    <cellStyle name="Comma 3 7 2 2 2 6" xfId="23364"/>
    <cellStyle name="Comma 3 7 2 2 2 6 2" xfId="44515"/>
    <cellStyle name="Comma 3 7 2 2 2 7" xfId="12792"/>
    <cellStyle name="Comma 3 7 2 2 2 8" xfId="33943"/>
    <cellStyle name="Comma 3 7 2 2 3" xfId="1865"/>
    <cellStyle name="Comma 3 7 2 2 3 2" xfId="4432"/>
    <cellStyle name="Comma 3 7 2 2 3 2 2" xfId="26568"/>
    <cellStyle name="Comma 3 7 2 2 3 2 2 2" xfId="47719"/>
    <cellStyle name="Comma 3 7 2 2 3 2 3" xfId="15996"/>
    <cellStyle name="Comma 3 7 2 2 3 2 4" xfId="37147"/>
    <cellStyle name="Comma 3 7 2 2 3 3" xfId="8308"/>
    <cellStyle name="Comma 3 7 2 2 3 3 2" xfId="29457"/>
    <cellStyle name="Comma 3 7 2 2 3 3 2 2" xfId="50608"/>
    <cellStyle name="Comma 3 7 2 2 3 3 3" xfId="18885"/>
    <cellStyle name="Comma 3 7 2 2 3 3 4" xfId="40036"/>
    <cellStyle name="Comma 3 7 2 2 3 4" xfId="10870"/>
    <cellStyle name="Comma 3 7 2 2 3 4 2" xfId="32019"/>
    <cellStyle name="Comma 3 7 2 2 3 4 2 2" xfId="53170"/>
    <cellStyle name="Comma 3 7 2 2 3 4 3" xfId="21447"/>
    <cellStyle name="Comma 3 7 2 2 3 4 4" xfId="42598"/>
    <cellStyle name="Comma 3 7 2 2 3 5" xfId="24004"/>
    <cellStyle name="Comma 3 7 2 2 3 5 2" xfId="45155"/>
    <cellStyle name="Comma 3 7 2 2 3 6" xfId="13432"/>
    <cellStyle name="Comma 3 7 2 2 3 7" xfId="34583"/>
    <cellStyle name="Comma 3 7 2 2 4" xfId="3152"/>
    <cellStyle name="Comma 3 7 2 2 4 2" xfId="25288"/>
    <cellStyle name="Comma 3 7 2 2 4 2 2" xfId="46439"/>
    <cellStyle name="Comma 3 7 2 2 4 3" xfId="14716"/>
    <cellStyle name="Comma 3 7 2 2 4 4" xfId="35867"/>
    <cellStyle name="Comma 3 7 2 2 5" xfId="7028"/>
    <cellStyle name="Comma 3 7 2 2 5 2" xfId="28177"/>
    <cellStyle name="Comma 3 7 2 2 5 2 2" xfId="49328"/>
    <cellStyle name="Comma 3 7 2 2 5 3" xfId="17605"/>
    <cellStyle name="Comma 3 7 2 2 5 4" xfId="38756"/>
    <cellStyle name="Comma 3 7 2 2 6" xfId="9590"/>
    <cellStyle name="Comma 3 7 2 2 6 2" xfId="30739"/>
    <cellStyle name="Comma 3 7 2 2 6 2 2" xfId="51890"/>
    <cellStyle name="Comma 3 7 2 2 6 3" xfId="20167"/>
    <cellStyle name="Comma 3 7 2 2 6 4" xfId="41318"/>
    <cellStyle name="Comma 3 7 2 2 7" xfId="22724"/>
    <cellStyle name="Comma 3 7 2 2 7 2" xfId="43875"/>
    <cellStyle name="Comma 3 7 2 2 8" xfId="12152"/>
    <cellStyle name="Comma 3 7 2 2 9" xfId="33303"/>
    <cellStyle name="Comma 3 7 2 3" xfId="905"/>
    <cellStyle name="Comma 3 7 2 3 2" xfId="2185"/>
    <cellStyle name="Comma 3 7 2 3 2 2" xfId="4752"/>
    <cellStyle name="Comma 3 7 2 3 2 2 2" xfId="26888"/>
    <cellStyle name="Comma 3 7 2 3 2 2 2 2" xfId="48039"/>
    <cellStyle name="Comma 3 7 2 3 2 2 3" xfId="16316"/>
    <cellStyle name="Comma 3 7 2 3 2 2 4" xfId="37467"/>
    <cellStyle name="Comma 3 7 2 3 2 3" xfId="8628"/>
    <cellStyle name="Comma 3 7 2 3 2 3 2" xfId="29777"/>
    <cellStyle name="Comma 3 7 2 3 2 3 2 2" xfId="50928"/>
    <cellStyle name="Comma 3 7 2 3 2 3 3" xfId="19205"/>
    <cellStyle name="Comma 3 7 2 3 2 3 4" xfId="40356"/>
    <cellStyle name="Comma 3 7 2 3 2 4" xfId="11190"/>
    <cellStyle name="Comma 3 7 2 3 2 4 2" xfId="32339"/>
    <cellStyle name="Comma 3 7 2 3 2 4 2 2" xfId="53490"/>
    <cellStyle name="Comma 3 7 2 3 2 4 3" xfId="21767"/>
    <cellStyle name="Comma 3 7 2 3 2 4 4" xfId="42918"/>
    <cellStyle name="Comma 3 7 2 3 2 5" xfId="24324"/>
    <cellStyle name="Comma 3 7 2 3 2 5 2" xfId="45475"/>
    <cellStyle name="Comma 3 7 2 3 2 6" xfId="13752"/>
    <cellStyle name="Comma 3 7 2 3 2 7" xfId="34903"/>
    <cellStyle name="Comma 3 7 2 3 3" xfId="3472"/>
    <cellStyle name="Comma 3 7 2 3 3 2" xfId="25608"/>
    <cellStyle name="Comma 3 7 2 3 3 2 2" xfId="46759"/>
    <cellStyle name="Comma 3 7 2 3 3 3" xfId="15036"/>
    <cellStyle name="Comma 3 7 2 3 3 4" xfId="36187"/>
    <cellStyle name="Comma 3 7 2 3 4" xfId="7348"/>
    <cellStyle name="Comma 3 7 2 3 4 2" xfId="28497"/>
    <cellStyle name="Comma 3 7 2 3 4 2 2" xfId="49648"/>
    <cellStyle name="Comma 3 7 2 3 4 3" xfId="17925"/>
    <cellStyle name="Comma 3 7 2 3 4 4" xfId="39076"/>
    <cellStyle name="Comma 3 7 2 3 5" xfId="9910"/>
    <cellStyle name="Comma 3 7 2 3 5 2" xfId="31059"/>
    <cellStyle name="Comma 3 7 2 3 5 2 2" xfId="52210"/>
    <cellStyle name="Comma 3 7 2 3 5 3" xfId="20487"/>
    <cellStyle name="Comma 3 7 2 3 5 4" xfId="41638"/>
    <cellStyle name="Comma 3 7 2 3 6" xfId="23044"/>
    <cellStyle name="Comma 3 7 2 3 6 2" xfId="44195"/>
    <cellStyle name="Comma 3 7 2 3 7" xfId="12472"/>
    <cellStyle name="Comma 3 7 2 3 8" xfId="33623"/>
    <cellStyle name="Comma 3 7 2 4" xfId="1545"/>
    <cellStyle name="Comma 3 7 2 4 2" xfId="4112"/>
    <cellStyle name="Comma 3 7 2 4 2 2" xfId="26248"/>
    <cellStyle name="Comma 3 7 2 4 2 2 2" xfId="47399"/>
    <cellStyle name="Comma 3 7 2 4 2 3" xfId="15676"/>
    <cellStyle name="Comma 3 7 2 4 2 4" xfId="36827"/>
    <cellStyle name="Comma 3 7 2 4 3" xfId="7988"/>
    <cellStyle name="Comma 3 7 2 4 3 2" xfId="29137"/>
    <cellStyle name="Comma 3 7 2 4 3 2 2" xfId="50288"/>
    <cellStyle name="Comma 3 7 2 4 3 3" xfId="18565"/>
    <cellStyle name="Comma 3 7 2 4 3 4" xfId="39716"/>
    <cellStyle name="Comma 3 7 2 4 4" xfId="10550"/>
    <cellStyle name="Comma 3 7 2 4 4 2" xfId="31699"/>
    <cellStyle name="Comma 3 7 2 4 4 2 2" xfId="52850"/>
    <cellStyle name="Comma 3 7 2 4 4 3" xfId="21127"/>
    <cellStyle name="Comma 3 7 2 4 4 4" xfId="42278"/>
    <cellStyle name="Comma 3 7 2 4 5" xfId="23684"/>
    <cellStyle name="Comma 3 7 2 4 5 2" xfId="44835"/>
    <cellStyle name="Comma 3 7 2 4 6" xfId="13112"/>
    <cellStyle name="Comma 3 7 2 4 7" xfId="34263"/>
    <cellStyle name="Comma 3 7 2 5" xfId="2832"/>
    <cellStyle name="Comma 3 7 2 5 2" xfId="24968"/>
    <cellStyle name="Comma 3 7 2 5 2 2" xfId="46119"/>
    <cellStyle name="Comma 3 7 2 5 3" xfId="14396"/>
    <cellStyle name="Comma 3 7 2 5 4" xfId="35547"/>
    <cellStyle name="Comma 3 7 2 6" xfId="6708"/>
    <cellStyle name="Comma 3 7 2 6 2" xfId="27857"/>
    <cellStyle name="Comma 3 7 2 6 2 2" xfId="49008"/>
    <cellStyle name="Comma 3 7 2 6 3" xfId="17285"/>
    <cellStyle name="Comma 3 7 2 6 4" xfId="38436"/>
    <cellStyle name="Comma 3 7 2 7" xfId="9270"/>
    <cellStyle name="Comma 3 7 2 7 2" xfId="30419"/>
    <cellStyle name="Comma 3 7 2 7 2 2" xfId="51570"/>
    <cellStyle name="Comma 3 7 2 7 3" xfId="19847"/>
    <cellStyle name="Comma 3 7 2 7 4" xfId="40998"/>
    <cellStyle name="Comma 3 7 2 8" xfId="22404"/>
    <cellStyle name="Comma 3 7 2 8 2" xfId="43555"/>
    <cellStyle name="Comma 3 7 2 9" xfId="11832"/>
    <cellStyle name="Comma 3 7 3" xfId="425"/>
    <cellStyle name="Comma 3 7 3 2" xfId="1065"/>
    <cellStyle name="Comma 3 7 3 2 2" xfId="2345"/>
    <cellStyle name="Comma 3 7 3 2 2 2" xfId="4912"/>
    <cellStyle name="Comma 3 7 3 2 2 2 2" xfId="27048"/>
    <cellStyle name="Comma 3 7 3 2 2 2 2 2" xfId="48199"/>
    <cellStyle name="Comma 3 7 3 2 2 2 3" xfId="16476"/>
    <cellStyle name="Comma 3 7 3 2 2 2 4" xfId="37627"/>
    <cellStyle name="Comma 3 7 3 2 2 3" xfId="8788"/>
    <cellStyle name="Comma 3 7 3 2 2 3 2" xfId="29937"/>
    <cellStyle name="Comma 3 7 3 2 2 3 2 2" xfId="51088"/>
    <cellStyle name="Comma 3 7 3 2 2 3 3" xfId="19365"/>
    <cellStyle name="Comma 3 7 3 2 2 3 4" xfId="40516"/>
    <cellStyle name="Comma 3 7 3 2 2 4" xfId="11350"/>
    <cellStyle name="Comma 3 7 3 2 2 4 2" xfId="32499"/>
    <cellStyle name="Comma 3 7 3 2 2 4 2 2" xfId="53650"/>
    <cellStyle name="Comma 3 7 3 2 2 4 3" xfId="21927"/>
    <cellStyle name="Comma 3 7 3 2 2 4 4" xfId="43078"/>
    <cellStyle name="Comma 3 7 3 2 2 5" xfId="24484"/>
    <cellStyle name="Comma 3 7 3 2 2 5 2" xfId="45635"/>
    <cellStyle name="Comma 3 7 3 2 2 6" xfId="13912"/>
    <cellStyle name="Comma 3 7 3 2 2 7" xfId="35063"/>
    <cellStyle name="Comma 3 7 3 2 3" xfId="3632"/>
    <cellStyle name="Comma 3 7 3 2 3 2" xfId="25768"/>
    <cellStyle name="Comma 3 7 3 2 3 2 2" xfId="46919"/>
    <cellStyle name="Comma 3 7 3 2 3 3" xfId="15196"/>
    <cellStyle name="Comma 3 7 3 2 3 4" xfId="36347"/>
    <cellStyle name="Comma 3 7 3 2 4" xfId="7508"/>
    <cellStyle name="Comma 3 7 3 2 4 2" xfId="28657"/>
    <cellStyle name="Comma 3 7 3 2 4 2 2" xfId="49808"/>
    <cellStyle name="Comma 3 7 3 2 4 3" xfId="18085"/>
    <cellStyle name="Comma 3 7 3 2 4 4" xfId="39236"/>
    <cellStyle name="Comma 3 7 3 2 5" xfId="10070"/>
    <cellStyle name="Comma 3 7 3 2 5 2" xfId="31219"/>
    <cellStyle name="Comma 3 7 3 2 5 2 2" xfId="52370"/>
    <cellStyle name="Comma 3 7 3 2 5 3" xfId="20647"/>
    <cellStyle name="Comma 3 7 3 2 5 4" xfId="41798"/>
    <cellStyle name="Comma 3 7 3 2 6" xfId="23204"/>
    <cellStyle name="Comma 3 7 3 2 6 2" xfId="44355"/>
    <cellStyle name="Comma 3 7 3 2 7" xfId="12632"/>
    <cellStyle name="Comma 3 7 3 2 8" xfId="33783"/>
    <cellStyle name="Comma 3 7 3 3" xfId="1705"/>
    <cellStyle name="Comma 3 7 3 3 2" xfId="4272"/>
    <cellStyle name="Comma 3 7 3 3 2 2" xfId="26408"/>
    <cellStyle name="Comma 3 7 3 3 2 2 2" xfId="47559"/>
    <cellStyle name="Comma 3 7 3 3 2 3" xfId="15836"/>
    <cellStyle name="Comma 3 7 3 3 2 4" xfId="36987"/>
    <cellStyle name="Comma 3 7 3 3 3" xfId="8148"/>
    <cellStyle name="Comma 3 7 3 3 3 2" xfId="29297"/>
    <cellStyle name="Comma 3 7 3 3 3 2 2" xfId="50448"/>
    <cellStyle name="Comma 3 7 3 3 3 3" xfId="18725"/>
    <cellStyle name="Comma 3 7 3 3 3 4" xfId="39876"/>
    <cellStyle name="Comma 3 7 3 3 4" xfId="10710"/>
    <cellStyle name="Comma 3 7 3 3 4 2" xfId="31859"/>
    <cellStyle name="Comma 3 7 3 3 4 2 2" xfId="53010"/>
    <cellStyle name="Comma 3 7 3 3 4 3" xfId="21287"/>
    <cellStyle name="Comma 3 7 3 3 4 4" xfId="42438"/>
    <cellStyle name="Comma 3 7 3 3 5" xfId="23844"/>
    <cellStyle name="Comma 3 7 3 3 5 2" xfId="44995"/>
    <cellStyle name="Comma 3 7 3 3 6" xfId="13272"/>
    <cellStyle name="Comma 3 7 3 3 7" xfId="34423"/>
    <cellStyle name="Comma 3 7 3 4" xfId="2992"/>
    <cellStyle name="Comma 3 7 3 4 2" xfId="25128"/>
    <cellStyle name="Comma 3 7 3 4 2 2" xfId="46279"/>
    <cellStyle name="Comma 3 7 3 4 3" xfId="14556"/>
    <cellStyle name="Comma 3 7 3 4 4" xfId="35707"/>
    <cellStyle name="Comma 3 7 3 5" xfId="6868"/>
    <cellStyle name="Comma 3 7 3 5 2" xfId="28017"/>
    <cellStyle name="Comma 3 7 3 5 2 2" xfId="49168"/>
    <cellStyle name="Comma 3 7 3 5 3" xfId="17445"/>
    <cellStyle name="Comma 3 7 3 5 4" xfId="38596"/>
    <cellStyle name="Comma 3 7 3 6" xfId="9430"/>
    <cellStyle name="Comma 3 7 3 6 2" xfId="30579"/>
    <cellStyle name="Comma 3 7 3 6 2 2" xfId="51730"/>
    <cellStyle name="Comma 3 7 3 6 3" xfId="20007"/>
    <cellStyle name="Comma 3 7 3 6 4" xfId="41158"/>
    <cellStyle name="Comma 3 7 3 7" xfId="22564"/>
    <cellStyle name="Comma 3 7 3 7 2" xfId="43715"/>
    <cellStyle name="Comma 3 7 3 8" xfId="11992"/>
    <cellStyle name="Comma 3 7 3 9" xfId="33143"/>
    <cellStyle name="Comma 3 7 4" xfId="745"/>
    <cellStyle name="Comma 3 7 4 2" xfId="2025"/>
    <cellStyle name="Comma 3 7 4 2 2" xfId="4592"/>
    <cellStyle name="Comma 3 7 4 2 2 2" xfId="26728"/>
    <cellStyle name="Comma 3 7 4 2 2 2 2" xfId="47879"/>
    <cellStyle name="Comma 3 7 4 2 2 3" xfId="16156"/>
    <cellStyle name="Comma 3 7 4 2 2 4" xfId="37307"/>
    <cellStyle name="Comma 3 7 4 2 3" xfId="8468"/>
    <cellStyle name="Comma 3 7 4 2 3 2" xfId="29617"/>
    <cellStyle name="Comma 3 7 4 2 3 2 2" xfId="50768"/>
    <cellStyle name="Comma 3 7 4 2 3 3" xfId="19045"/>
    <cellStyle name="Comma 3 7 4 2 3 4" xfId="40196"/>
    <cellStyle name="Comma 3 7 4 2 4" xfId="11030"/>
    <cellStyle name="Comma 3 7 4 2 4 2" xfId="32179"/>
    <cellStyle name="Comma 3 7 4 2 4 2 2" xfId="53330"/>
    <cellStyle name="Comma 3 7 4 2 4 3" xfId="21607"/>
    <cellStyle name="Comma 3 7 4 2 4 4" xfId="42758"/>
    <cellStyle name="Comma 3 7 4 2 5" xfId="24164"/>
    <cellStyle name="Comma 3 7 4 2 5 2" xfId="45315"/>
    <cellStyle name="Comma 3 7 4 2 6" xfId="13592"/>
    <cellStyle name="Comma 3 7 4 2 7" xfId="34743"/>
    <cellStyle name="Comma 3 7 4 3" xfId="3312"/>
    <cellStyle name="Comma 3 7 4 3 2" xfId="25448"/>
    <cellStyle name="Comma 3 7 4 3 2 2" xfId="46599"/>
    <cellStyle name="Comma 3 7 4 3 3" xfId="14876"/>
    <cellStyle name="Comma 3 7 4 3 4" xfId="36027"/>
    <cellStyle name="Comma 3 7 4 4" xfId="7188"/>
    <cellStyle name="Comma 3 7 4 4 2" xfId="28337"/>
    <cellStyle name="Comma 3 7 4 4 2 2" xfId="49488"/>
    <cellStyle name="Comma 3 7 4 4 3" xfId="17765"/>
    <cellStyle name="Comma 3 7 4 4 4" xfId="38916"/>
    <cellStyle name="Comma 3 7 4 5" xfId="9750"/>
    <cellStyle name="Comma 3 7 4 5 2" xfId="30899"/>
    <cellStyle name="Comma 3 7 4 5 2 2" xfId="52050"/>
    <cellStyle name="Comma 3 7 4 5 3" xfId="20327"/>
    <cellStyle name="Comma 3 7 4 5 4" xfId="41478"/>
    <cellStyle name="Comma 3 7 4 6" xfId="22884"/>
    <cellStyle name="Comma 3 7 4 6 2" xfId="44035"/>
    <cellStyle name="Comma 3 7 4 7" xfId="12312"/>
    <cellStyle name="Comma 3 7 4 8" xfId="33463"/>
    <cellStyle name="Comma 3 7 5" xfId="1385"/>
    <cellStyle name="Comma 3 7 5 2" xfId="3952"/>
    <cellStyle name="Comma 3 7 5 2 2" xfId="26088"/>
    <cellStyle name="Comma 3 7 5 2 2 2" xfId="47239"/>
    <cellStyle name="Comma 3 7 5 2 3" xfId="15516"/>
    <cellStyle name="Comma 3 7 5 2 4" xfId="36667"/>
    <cellStyle name="Comma 3 7 5 3" xfId="7828"/>
    <cellStyle name="Comma 3 7 5 3 2" xfId="28977"/>
    <cellStyle name="Comma 3 7 5 3 2 2" xfId="50128"/>
    <cellStyle name="Comma 3 7 5 3 3" xfId="18405"/>
    <cellStyle name="Comma 3 7 5 3 4" xfId="39556"/>
    <cellStyle name="Comma 3 7 5 4" xfId="10390"/>
    <cellStyle name="Comma 3 7 5 4 2" xfId="31539"/>
    <cellStyle name="Comma 3 7 5 4 2 2" xfId="52690"/>
    <cellStyle name="Comma 3 7 5 4 3" xfId="20967"/>
    <cellStyle name="Comma 3 7 5 4 4" xfId="42118"/>
    <cellStyle name="Comma 3 7 5 5" xfId="23524"/>
    <cellStyle name="Comma 3 7 5 5 2" xfId="44675"/>
    <cellStyle name="Comma 3 7 5 6" xfId="12952"/>
    <cellStyle name="Comma 3 7 5 7" xfId="34103"/>
    <cellStyle name="Comma 3 7 6" xfId="2671"/>
    <cellStyle name="Comma 3 7 6 2" xfId="24807"/>
    <cellStyle name="Comma 3 7 6 2 2" xfId="45958"/>
    <cellStyle name="Comma 3 7 6 3" xfId="14235"/>
    <cellStyle name="Comma 3 7 6 4" xfId="35386"/>
    <cellStyle name="Comma 3 7 7" xfId="5249"/>
    <cellStyle name="Comma 3 7 8" xfId="6548"/>
    <cellStyle name="Comma 3 7 8 2" xfId="27697"/>
    <cellStyle name="Comma 3 7 8 2 2" xfId="48848"/>
    <cellStyle name="Comma 3 7 8 3" xfId="17125"/>
    <cellStyle name="Comma 3 7 8 4" xfId="38276"/>
    <cellStyle name="Comma 3 7 9" xfId="9110"/>
    <cellStyle name="Comma 3 7 9 2" xfId="30259"/>
    <cellStyle name="Comma 3 7 9 2 2" xfId="51410"/>
    <cellStyle name="Comma 3 7 9 3" xfId="19687"/>
    <cellStyle name="Comma 3 7 9 4" xfId="40838"/>
    <cellStyle name="Comma 3 8" xfId="183"/>
    <cellStyle name="Comma 3 8 10" xfId="11752"/>
    <cellStyle name="Comma 3 8 11" xfId="32903"/>
    <cellStyle name="Comma 3 8 2" xfId="505"/>
    <cellStyle name="Comma 3 8 2 2" xfId="1145"/>
    <cellStyle name="Comma 3 8 2 2 2" xfId="2425"/>
    <cellStyle name="Comma 3 8 2 2 2 2" xfId="4992"/>
    <cellStyle name="Comma 3 8 2 2 2 2 2" xfId="27128"/>
    <cellStyle name="Comma 3 8 2 2 2 2 2 2" xfId="48279"/>
    <cellStyle name="Comma 3 8 2 2 2 2 3" xfId="16556"/>
    <cellStyle name="Comma 3 8 2 2 2 2 4" xfId="37707"/>
    <cellStyle name="Comma 3 8 2 2 2 3" xfId="8868"/>
    <cellStyle name="Comma 3 8 2 2 2 3 2" xfId="30017"/>
    <cellStyle name="Comma 3 8 2 2 2 3 2 2" xfId="51168"/>
    <cellStyle name="Comma 3 8 2 2 2 3 3" xfId="19445"/>
    <cellStyle name="Comma 3 8 2 2 2 3 4" xfId="40596"/>
    <cellStyle name="Comma 3 8 2 2 2 4" xfId="11430"/>
    <cellStyle name="Comma 3 8 2 2 2 4 2" xfId="32579"/>
    <cellStyle name="Comma 3 8 2 2 2 4 2 2" xfId="53730"/>
    <cellStyle name="Comma 3 8 2 2 2 4 3" xfId="22007"/>
    <cellStyle name="Comma 3 8 2 2 2 4 4" xfId="43158"/>
    <cellStyle name="Comma 3 8 2 2 2 5" xfId="24564"/>
    <cellStyle name="Comma 3 8 2 2 2 5 2" xfId="45715"/>
    <cellStyle name="Comma 3 8 2 2 2 6" xfId="13992"/>
    <cellStyle name="Comma 3 8 2 2 2 7" xfId="35143"/>
    <cellStyle name="Comma 3 8 2 2 3" xfId="3712"/>
    <cellStyle name="Comma 3 8 2 2 3 2" xfId="25848"/>
    <cellStyle name="Comma 3 8 2 2 3 2 2" xfId="46999"/>
    <cellStyle name="Comma 3 8 2 2 3 3" xfId="15276"/>
    <cellStyle name="Comma 3 8 2 2 3 4" xfId="36427"/>
    <cellStyle name="Comma 3 8 2 2 4" xfId="7588"/>
    <cellStyle name="Comma 3 8 2 2 4 2" xfId="28737"/>
    <cellStyle name="Comma 3 8 2 2 4 2 2" xfId="49888"/>
    <cellStyle name="Comma 3 8 2 2 4 3" xfId="18165"/>
    <cellStyle name="Comma 3 8 2 2 4 4" xfId="39316"/>
    <cellStyle name="Comma 3 8 2 2 5" xfId="10150"/>
    <cellStyle name="Comma 3 8 2 2 5 2" xfId="31299"/>
    <cellStyle name="Comma 3 8 2 2 5 2 2" xfId="52450"/>
    <cellStyle name="Comma 3 8 2 2 5 3" xfId="20727"/>
    <cellStyle name="Comma 3 8 2 2 5 4" xfId="41878"/>
    <cellStyle name="Comma 3 8 2 2 6" xfId="23284"/>
    <cellStyle name="Comma 3 8 2 2 6 2" xfId="44435"/>
    <cellStyle name="Comma 3 8 2 2 7" xfId="12712"/>
    <cellStyle name="Comma 3 8 2 2 8" xfId="33863"/>
    <cellStyle name="Comma 3 8 2 3" xfId="1785"/>
    <cellStyle name="Comma 3 8 2 3 2" xfId="4352"/>
    <cellStyle name="Comma 3 8 2 3 2 2" xfId="26488"/>
    <cellStyle name="Comma 3 8 2 3 2 2 2" xfId="47639"/>
    <cellStyle name="Comma 3 8 2 3 2 3" xfId="15916"/>
    <cellStyle name="Comma 3 8 2 3 2 4" xfId="37067"/>
    <cellStyle name="Comma 3 8 2 3 3" xfId="8228"/>
    <cellStyle name="Comma 3 8 2 3 3 2" xfId="29377"/>
    <cellStyle name="Comma 3 8 2 3 3 2 2" xfId="50528"/>
    <cellStyle name="Comma 3 8 2 3 3 3" xfId="18805"/>
    <cellStyle name="Comma 3 8 2 3 3 4" xfId="39956"/>
    <cellStyle name="Comma 3 8 2 3 4" xfId="10790"/>
    <cellStyle name="Comma 3 8 2 3 4 2" xfId="31939"/>
    <cellStyle name="Comma 3 8 2 3 4 2 2" xfId="53090"/>
    <cellStyle name="Comma 3 8 2 3 4 3" xfId="21367"/>
    <cellStyle name="Comma 3 8 2 3 4 4" xfId="42518"/>
    <cellStyle name="Comma 3 8 2 3 5" xfId="23924"/>
    <cellStyle name="Comma 3 8 2 3 5 2" xfId="45075"/>
    <cellStyle name="Comma 3 8 2 3 6" xfId="13352"/>
    <cellStyle name="Comma 3 8 2 3 7" xfId="34503"/>
    <cellStyle name="Comma 3 8 2 4" xfId="3072"/>
    <cellStyle name="Comma 3 8 2 4 2" xfId="25208"/>
    <cellStyle name="Comma 3 8 2 4 2 2" xfId="46359"/>
    <cellStyle name="Comma 3 8 2 4 3" xfId="14636"/>
    <cellStyle name="Comma 3 8 2 4 4" xfId="35787"/>
    <cellStyle name="Comma 3 8 2 5" xfId="6948"/>
    <cellStyle name="Comma 3 8 2 5 2" xfId="28097"/>
    <cellStyle name="Comma 3 8 2 5 2 2" xfId="49248"/>
    <cellStyle name="Comma 3 8 2 5 3" xfId="17525"/>
    <cellStyle name="Comma 3 8 2 5 4" xfId="38676"/>
    <cellStyle name="Comma 3 8 2 6" xfId="9510"/>
    <cellStyle name="Comma 3 8 2 6 2" xfId="30659"/>
    <cellStyle name="Comma 3 8 2 6 2 2" xfId="51810"/>
    <cellStyle name="Comma 3 8 2 6 3" xfId="20087"/>
    <cellStyle name="Comma 3 8 2 6 4" xfId="41238"/>
    <cellStyle name="Comma 3 8 2 7" xfId="22644"/>
    <cellStyle name="Comma 3 8 2 7 2" xfId="43795"/>
    <cellStyle name="Comma 3 8 2 8" xfId="12072"/>
    <cellStyle name="Comma 3 8 2 9" xfId="33223"/>
    <cellStyle name="Comma 3 8 3" xfId="825"/>
    <cellStyle name="Comma 3 8 3 2" xfId="2105"/>
    <cellStyle name="Comma 3 8 3 2 2" xfId="4672"/>
    <cellStyle name="Comma 3 8 3 2 2 2" xfId="26808"/>
    <cellStyle name="Comma 3 8 3 2 2 2 2" xfId="47959"/>
    <cellStyle name="Comma 3 8 3 2 2 3" xfId="16236"/>
    <cellStyle name="Comma 3 8 3 2 2 4" xfId="37387"/>
    <cellStyle name="Comma 3 8 3 2 3" xfId="8548"/>
    <cellStyle name="Comma 3 8 3 2 3 2" xfId="29697"/>
    <cellStyle name="Comma 3 8 3 2 3 2 2" xfId="50848"/>
    <cellStyle name="Comma 3 8 3 2 3 3" xfId="19125"/>
    <cellStyle name="Comma 3 8 3 2 3 4" xfId="40276"/>
    <cellStyle name="Comma 3 8 3 2 4" xfId="11110"/>
    <cellStyle name="Comma 3 8 3 2 4 2" xfId="32259"/>
    <cellStyle name="Comma 3 8 3 2 4 2 2" xfId="53410"/>
    <cellStyle name="Comma 3 8 3 2 4 3" xfId="21687"/>
    <cellStyle name="Comma 3 8 3 2 4 4" xfId="42838"/>
    <cellStyle name="Comma 3 8 3 2 5" xfId="24244"/>
    <cellStyle name="Comma 3 8 3 2 5 2" xfId="45395"/>
    <cellStyle name="Comma 3 8 3 2 6" xfId="13672"/>
    <cellStyle name="Comma 3 8 3 2 7" xfId="34823"/>
    <cellStyle name="Comma 3 8 3 3" xfId="3392"/>
    <cellStyle name="Comma 3 8 3 3 2" xfId="25528"/>
    <cellStyle name="Comma 3 8 3 3 2 2" xfId="46679"/>
    <cellStyle name="Comma 3 8 3 3 3" xfId="14956"/>
    <cellStyle name="Comma 3 8 3 3 4" xfId="36107"/>
    <cellStyle name="Comma 3 8 3 4" xfId="7268"/>
    <cellStyle name="Comma 3 8 3 4 2" xfId="28417"/>
    <cellStyle name="Comma 3 8 3 4 2 2" xfId="49568"/>
    <cellStyle name="Comma 3 8 3 4 3" xfId="17845"/>
    <cellStyle name="Comma 3 8 3 4 4" xfId="38996"/>
    <cellStyle name="Comma 3 8 3 5" xfId="9830"/>
    <cellStyle name="Comma 3 8 3 5 2" xfId="30979"/>
    <cellStyle name="Comma 3 8 3 5 2 2" xfId="52130"/>
    <cellStyle name="Comma 3 8 3 5 3" xfId="20407"/>
    <cellStyle name="Comma 3 8 3 5 4" xfId="41558"/>
    <cellStyle name="Comma 3 8 3 6" xfId="22964"/>
    <cellStyle name="Comma 3 8 3 6 2" xfId="44115"/>
    <cellStyle name="Comma 3 8 3 7" xfId="12392"/>
    <cellStyle name="Comma 3 8 3 8" xfId="33543"/>
    <cellStyle name="Comma 3 8 4" xfId="1465"/>
    <cellStyle name="Comma 3 8 4 2" xfId="4032"/>
    <cellStyle name="Comma 3 8 4 2 2" xfId="26168"/>
    <cellStyle name="Comma 3 8 4 2 2 2" xfId="47319"/>
    <cellStyle name="Comma 3 8 4 2 3" xfId="15596"/>
    <cellStyle name="Comma 3 8 4 2 4" xfId="36747"/>
    <cellStyle name="Comma 3 8 4 3" xfId="7908"/>
    <cellStyle name="Comma 3 8 4 3 2" xfId="29057"/>
    <cellStyle name="Comma 3 8 4 3 2 2" xfId="50208"/>
    <cellStyle name="Comma 3 8 4 3 3" xfId="18485"/>
    <cellStyle name="Comma 3 8 4 3 4" xfId="39636"/>
    <cellStyle name="Comma 3 8 4 4" xfId="10470"/>
    <cellStyle name="Comma 3 8 4 4 2" xfId="31619"/>
    <cellStyle name="Comma 3 8 4 4 2 2" xfId="52770"/>
    <cellStyle name="Comma 3 8 4 4 3" xfId="21047"/>
    <cellStyle name="Comma 3 8 4 4 4" xfId="42198"/>
    <cellStyle name="Comma 3 8 4 5" xfId="23604"/>
    <cellStyle name="Comma 3 8 4 5 2" xfId="44755"/>
    <cellStyle name="Comma 3 8 4 6" xfId="13032"/>
    <cellStyle name="Comma 3 8 4 7" xfId="34183"/>
    <cellStyle name="Comma 3 8 5" xfId="2751"/>
    <cellStyle name="Comma 3 8 5 2" xfId="24887"/>
    <cellStyle name="Comma 3 8 5 2 2" xfId="46038"/>
    <cellStyle name="Comma 3 8 5 3" xfId="14315"/>
    <cellStyle name="Comma 3 8 5 4" xfId="35466"/>
    <cellStyle name="Comma 3 8 6" xfId="6336"/>
    <cellStyle name="Comma 3 8 7" xfId="6628"/>
    <cellStyle name="Comma 3 8 7 2" xfId="27777"/>
    <cellStyle name="Comma 3 8 7 2 2" xfId="48928"/>
    <cellStyle name="Comma 3 8 7 3" xfId="17205"/>
    <cellStyle name="Comma 3 8 7 4" xfId="38356"/>
    <cellStyle name="Comma 3 8 8" xfId="9190"/>
    <cellStyle name="Comma 3 8 8 2" xfId="30339"/>
    <cellStyle name="Comma 3 8 8 2 2" xfId="51490"/>
    <cellStyle name="Comma 3 8 8 3" xfId="19767"/>
    <cellStyle name="Comma 3 8 8 4" xfId="40918"/>
    <cellStyle name="Comma 3 8 9" xfId="22324"/>
    <cellStyle name="Comma 3 8 9 2" xfId="43475"/>
    <cellStyle name="Comma 3 9" xfId="345"/>
    <cellStyle name="Comma 3 9 2" xfId="985"/>
    <cellStyle name="Comma 3 9 2 2" xfId="2265"/>
    <cellStyle name="Comma 3 9 2 2 2" xfId="4832"/>
    <cellStyle name="Comma 3 9 2 2 2 2" xfId="26968"/>
    <cellStyle name="Comma 3 9 2 2 2 2 2" xfId="48119"/>
    <cellStyle name="Comma 3 9 2 2 2 3" xfId="16396"/>
    <cellStyle name="Comma 3 9 2 2 2 4" xfId="37547"/>
    <cellStyle name="Comma 3 9 2 2 3" xfId="8708"/>
    <cellStyle name="Comma 3 9 2 2 3 2" xfId="29857"/>
    <cellStyle name="Comma 3 9 2 2 3 2 2" xfId="51008"/>
    <cellStyle name="Comma 3 9 2 2 3 3" xfId="19285"/>
    <cellStyle name="Comma 3 9 2 2 3 4" xfId="40436"/>
    <cellStyle name="Comma 3 9 2 2 4" xfId="11270"/>
    <cellStyle name="Comma 3 9 2 2 4 2" xfId="32419"/>
    <cellStyle name="Comma 3 9 2 2 4 2 2" xfId="53570"/>
    <cellStyle name="Comma 3 9 2 2 4 3" xfId="21847"/>
    <cellStyle name="Comma 3 9 2 2 4 4" xfId="42998"/>
    <cellStyle name="Comma 3 9 2 2 5" xfId="24404"/>
    <cellStyle name="Comma 3 9 2 2 5 2" xfId="45555"/>
    <cellStyle name="Comma 3 9 2 2 6" xfId="13832"/>
    <cellStyle name="Comma 3 9 2 2 7" xfId="34983"/>
    <cellStyle name="Comma 3 9 2 3" xfId="3552"/>
    <cellStyle name="Comma 3 9 2 3 2" xfId="25688"/>
    <cellStyle name="Comma 3 9 2 3 2 2" xfId="46839"/>
    <cellStyle name="Comma 3 9 2 3 3" xfId="15116"/>
    <cellStyle name="Comma 3 9 2 3 4" xfId="36267"/>
    <cellStyle name="Comma 3 9 2 4" xfId="7428"/>
    <cellStyle name="Comma 3 9 2 4 2" xfId="28577"/>
    <cellStyle name="Comma 3 9 2 4 2 2" xfId="49728"/>
    <cellStyle name="Comma 3 9 2 4 3" xfId="18005"/>
    <cellStyle name="Comma 3 9 2 4 4" xfId="39156"/>
    <cellStyle name="Comma 3 9 2 5" xfId="9990"/>
    <cellStyle name="Comma 3 9 2 5 2" xfId="31139"/>
    <cellStyle name="Comma 3 9 2 5 2 2" xfId="52290"/>
    <cellStyle name="Comma 3 9 2 5 3" xfId="20567"/>
    <cellStyle name="Comma 3 9 2 5 4" xfId="41718"/>
    <cellStyle name="Comma 3 9 2 6" xfId="23124"/>
    <cellStyle name="Comma 3 9 2 6 2" xfId="44275"/>
    <cellStyle name="Comma 3 9 2 7" xfId="12552"/>
    <cellStyle name="Comma 3 9 2 8" xfId="33703"/>
    <cellStyle name="Comma 3 9 3" xfId="1625"/>
    <cellStyle name="Comma 3 9 3 2" xfId="4192"/>
    <cellStyle name="Comma 3 9 3 2 2" xfId="26328"/>
    <cellStyle name="Comma 3 9 3 2 2 2" xfId="47479"/>
    <cellStyle name="Comma 3 9 3 2 3" xfId="15756"/>
    <cellStyle name="Comma 3 9 3 2 4" xfId="36907"/>
    <cellStyle name="Comma 3 9 3 3" xfId="8068"/>
    <cellStyle name="Comma 3 9 3 3 2" xfId="29217"/>
    <cellStyle name="Comma 3 9 3 3 2 2" xfId="50368"/>
    <cellStyle name="Comma 3 9 3 3 3" xfId="18645"/>
    <cellStyle name="Comma 3 9 3 3 4" xfId="39796"/>
    <cellStyle name="Comma 3 9 3 4" xfId="10630"/>
    <cellStyle name="Comma 3 9 3 4 2" xfId="31779"/>
    <cellStyle name="Comma 3 9 3 4 2 2" xfId="52930"/>
    <cellStyle name="Comma 3 9 3 4 3" xfId="21207"/>
    <cellStyle name="Comma 3 9 3 4 4" xfId="42358"/>
    <cellStyle name="Comma 3 9 3 5" xfId="23764"/>
    <cellStyle name="Comma 3 9 3 5 2" xfId="44915"/>
    <cellStyle name="Comma 3 9 3 6" xfId="13192"/>
    <cellStyle name="Comma 3 9 3 7" xfId="34343"/>
    <cellStyle name="Comma 3 9 4" xfId="2912"/>
    <cellStyle name="Comma 3 9 4 2" xfId="25048"/>
    <cellStyle name="Comma 3 9 4 2 2" xfId="46199"/>
    <cellStyle name="Comma 3 9 4 3" xfId="14476"/>
    <cellStyle name="Comma 3 9 4 4" xfId="35627"/>
    <cellStyle name="Comma 3 9 5" xfId="6788"/>
    <cellStyle name="Comma 3 9 5 2" xfId="27937"/>
    <cellStyle name="Comma 3 9 5 2 2" xfId="49088"/>
    <cellStyle name="Comma 3 9 5 3" xfId="17365"/>
    <cellStyle name="Comma 3 9 5 4" xfId="38516"/>
    <cellStyle name="Comma 3 9 6" xfId="9350"/>
    <cellStyle name="Comma 3 9 6 2" xfId="30499"/>
    <cellStyle name="Comma 3 9 6 2 2" xfId="51650"/>
    <cellStyle name="Comma 3 9 6 3" xfId="19927"/>
    <cellStyle name="Comma 3 9 6 4" xfId="41078"/>
    <cellStyle name="Comma 3 9 7" xfId="22484"/>
    <cellStyle name="Comma 3 9 7 2" xfId="43635"/>
    <cellStyle name="Comma 3 9 8" xfId="11912"/>
    <cellStyle name="Comma 3 9 9" xfId="33063"/>
    <cellStyle name="Comma 30" xfId="5268"/>
    <cellStyle name="Comma 31" xfId="6144"/>
    <cellStyle name="Comma 32" xfId="2826"/>
    <cellStyle name="Comma 32 2" xfId="24962"/>
    <cellStyle name="Comma 32 2 2" xfId="46113"/>
    <cellStyle name="Comma 32 3" xfId="14390"/>
    <cellStyle name="Comma 32 4" xfId="35541"/>
    <cellStyle name="Comma 33" xfId="6247"/>
    <cellStyle name="Comma 33 2" xfId="27429"/>
    <cellStyle name="Comma 33 2 2" xfId="48580"/>
    <cellStyle name="Comma 33 3" xfId="16857"/>
    <cellStyle name="Comma 33 4" xfId="38008"/>
    <cellStyle name="Comma 34" xfId="6372"/>
    <cellStyle name="Comma 34 2" xfId="27530"/>
    <cellStyle name="Comma 34 2 2" xfId="48681"/>
    <cellStyle name="Comma 34 3" xfId="16958"/>
    <cellStyle name="Comma 34 4" xfId="38109"/>
    <cellStyle name="Comma 35" xfId="2584"/>
    <cellStyle name="Comma 36" xfId="6464"/>
    <cellStyle name="Comma 36 2" xfId="27613"/>
    <cellStyle name="Comma 36 2 2" xfId="48764"/>
    <cellStyle name="Comma 36 3" xfId="17041"/>
    <cellStyle name="Comma 36 4" xfId="38192"/>
    <cellStyle name="Comma 37" xfId="9024"/>
    <cellStyle name="Comma 37 2" xfId="30173"/>
    <cellStyle name="Comma 37 2 2" xfId="51324"/>
    <cellStyle name="Comma 37 3" xfId="19601"/>
    <cellStyle name="Comma 37 4" xfId="40752"/>
    <cellStyle name="Comma 4" xfId="20"/>
    <cellStyle name="Comma 4 10" xfId="5170"/>
    <cellStyle name="Comma 4 10 2" xfId="27283"/>
    <cellStyle name="Comma 4 10 2 2" xfId="48434"/>
    <cellStyle name="Comma 4 10 3" xfId="16711"/>
    <cellStyle name="Comma 4 10 4" xfId="37862"/>
    <cellStyle name="Comma 4 2" xfId="5270"/>
    <cellStyle name="Comma 4 3" xfId="5271"/>
    <cellStyle name="Comma 4 4" xfId="5272"/>
    <cellStyle name="Comma 4 5" xfId="5273"/>
    <cellStyle name="Comma 4 6" xfId="5274"/>
    <cellStyle name="Comma 4 7" xfId="5269"/>
    <cellStyle name="Comma 4 8" xfId="6250"/>
    <cellStyle name="Comma 4 8 2" xfId="27432"/>
    <cellStyle name="Comma 4 8 2 2" xfId="48583"/>
    <cellStyle name="Comma 4 8 3" xfId="16860"/>
    <cellStyle name="Comma 4 8 4" xfId="38011"/>
    <cellStyle name="Comma 4 9" xfId="6375"/>
    <cellStyle name="Comma 4 9 2" xfId="27533"/>
    <cellStyle name="Comma 4 9 2 2" xfId="48684"/>
    <cellStyle name="Comma 4 9 3" xfId="16961"/>
    <cellStyle name="Comma 4 9 4" xfId="38112"/>
    <cellStyle name="Comma 5" xfId="99"/>
    <cellStyle name="Comma 5 2" xfId="5275"/>
    <cellStyle name="Comma 5 3" xfId="5276"/>
    <cellStyle name="Comma 6" xfId="96"/>
    <cellStyle name="Comma 6 10" xfId="22240"/>
    <cellStyle name="Comma 6 10 2" xfId="43391"/>
    <cellStyle name="Comma 6 11" xfId="11668"/>
    <cellStyle name="Comma 6 12" xfId="32819"/>
    <cellStyle name="Comma 6 2" xfId="260"/>
    <cellStyle name="Comma 6 2 10" xfId="11828"/>
    <cellStyle name="Comma 6 2 11" xfId="32979"/>
    <cellStyle name="Comma 6 2 2" xfId="581"/>
    <cellStyle name="Comma 6 2 2 10" xfId="33299"/>
    <cellStyle name="Comma 6 2 2 2" xfId="1221"/>
    <cellStyle name="Comma 6 2 2 2 2" xfId="2501"/>
    <cellStyle name="Comma 6 2 2 2 2 2" xfId="5068"/>
    <cellStyle name="Comma 6 2 2 2 2 2 2" xfId="27204"/>
    <cellStyle name="Comma 6 2 2 2 2 2 2 2" xfId="48355"/>
    <cellStyle name="Comma 6 2 2 2 2 2 3" xfId="16632"/>
    <cellStyle name="Comma 6 2 2 2 2 2 4" xfId="37783"/>
    <cellStyle name="Comma 6 2 2 2 2 3" xfId="8944"/>
    <cellStyle name="Comma 6 2 2 2 2 3 2" xfId="30093"/>
    <cellStyle name="Comma 6 2 2 2 2 3 2 2" xfId="51244"/>
    <cellStyle name="Comma 6 2 2 2 2 3 3" xfId="19521"/>
    <cellStyle name="Comma 6 2 2 2 2 3 4" xfId="40672"/>
    <cellStyle name="Comma 6 2 2 2 2 4" xfId="11506"/>
    <cellStyle name="Comma 6 2 2 2 2 4 2" xfId="32655"/>
    <cellStyle name="Comma 6 2 2 2 2 4 2 2" xfId="53806"/>
    <cellStyle name="Comma 6 2 2 2 2 4 3" xfId="22083"/>
    <cellStyle name="Comma 6 2 2 2 2 4 4" xfId="43234"/>
    <cellStyle name="Comma 6 2 2 2 2 5" xfId="24640"/>
    <cellStyle name="Comma 6 2 2 2 2 5 2" xfId="45791"/>
    <cellStyle name="Comma 6 2 2 2 2 6" xfId="14068"/>
    <cellStyle name="Comma 6 2 2 2 2 7" xfId="35219"/>
    <cellStyle name="Comma 6 2 2 2 3" xfId="3788"/>
    <cellStyle name="Comma 6 2 2 2 3 2" xfId="25924"/>
    <cellStyle name="Comma 6 2 2 2 3 2 2" xfId="47075"/>
    <cellStyle name="Comma 6 2 2 2 3 3" xfId="15352"/>
    <cellStyle name="Comma 6 2 2 2 3 4" xfId="36503"/>
    <cellStyle name="Comma 6 2 2 2 4" xfId="7664"/>
    <cellStyle name="Comma 6 2 2 2 4 2" xfId="28813"/>
    <cellStyle name="Comma 6 2 2 2 4 2 2" xfId="49964"/>
    <cellStyle name="Comma 6 2 2 2 4 3" xfId="18241"/>
    <cellStyle name="Comma 6 2 2 2 4 4" xfId="39392"/>
    <cellStyle name="Comma 6 2 2 2 5" xfId="10226"/>
    <cellStyle name="Comma 6 2 2 2 5 2" xfId="31375"/>
    <cellStyle name="Comma 6 2 2 2 5 2 2" xfId="52526"/>
    <cellStyle name="Comma 6 2 2 2 5 3" xfId="20803"/>
    <cellStyle name="Comma 6 2 2 2 5 4" xfId="41954"/>
    <cellStyle name="Comma 6 2 2 2 6" xfId="23360"/>
    <cellStyle name="Comma 6 2 2 2 6 2" xfId="44511"/>
    <cellStyle name="Comma 6 2 2 2 7" xfId="12788"/>
    <cellStyle name="Comma 6 2 2 2 8" xfId="33939"/>
    <cellStyle name="Comma 6 2 2 3" xfId="1861"/>
    <cellStyle name="Comma 6 2 2 3 2" xfId="4428"/>
    <cellStyle name="Comma 6 2 2 3 2 2" xfId="26564"/>
    <cellStyle name="Comma 6 2 2 3 2 2 2" xfId="47715"/>
    <cellStyle name="Comma 6 2 2 3 2 3" xfId="15992"/>
    <cellStyle name="Comma 6 2 2 3 2 4" xfId="37143"/>
    <cellStyle name="Comma 6 2 2 3 3" xfId="8304"/>
    <cellStyle name="Comma 6 2 2 3 3 2" xfId="29453"/>
    <cellStyle name="Comma 6 2 2 3 3 2 2" xfId="50604"/>
    <cellStyle name="Comma 6 2 2 3 3 3" xfId="18881"/>
    <cellStyle name="Comma 6 2 2 3 3 4" xfId="40032"/>
    <cellStyle name="Comma 6 2 2 3 4" xfId="10866"/>
    <cellStyle name="Comma 6 2 2 3 4 2" xfId="32015"/>
    <cellStyle name="Comma 6 2 2 3 4 2 2" xfId="53166"/>
    <cellStyle name="Comma 6 2 2 3 4 3" xfId="21443"/>
    <cellStyle name="Comma 6 2 2 3 4 4" xfId="42594"/>
    <cellStyle name="Comma 6 2 2 3 5" xfId="24000"/>
    <cellStyle name="Comma 6 2 2 3 5 2" xfId="45151"/>
    <cellStyle name="Comma 6 2 2 3 6" xfId="13428"/>
    <cellStyle name="Comma 6 2 2 3 7" xfId="34579"/>
    <cellStyle name="Comma 6 2 2 4" xfId="3148"/>
    <cellStyle name="Comma 6 2 2 4 2" xfId="25284"/>
    <cellStyle name="Comma 6 2 2 4 2 2" xfId="46435"/>
    <cellStyle name="Comma 6 2 2 4 3" xfId="14712"/>
    <cellStyle name="Comma 6 2 2 4 4" xfId="35863"/>
    <cellStyle name="Comma 6 2 2 5" xfId="5279"/>
    <cellStyle name="Comma 6 2 2 6" xfId="7024"/>
    <cellStyle name="Comma 6 2 2 6 2" xfId="28173"/>
    <cellStyle name="Comma 6 2 2 6 2 2" xfId="49324"/>
    <cellStyle name="Comma 6 2 2 6 3" xfId="17601"/>
    <cellStyle name="Comma 6 2 2 6 4" xfId="38752"/>
    <cellStyle name="Comma 6 2 2 7" xfId="9586"/>
    <cellStyle name="Comma 6 2 2 7 2" xfId="30735"/>
    <cellStyle name="Comma 6 2 2 7 2 2" xfId="51886"/>
    <cellStyle name="Comma 6 2 2 7 3" xfId="20163"/>
    <cellStyle name="Comma 6 2 2 7 4" xfId="41314"/>
    <cellStyle name="Comma 6 2 2 8" xfId="22720"/>
    <cellStyle name="Comma 6 2 2 8 2" xfId="43871"/>
    <cellStyle name="Comma 6 2 2 9" xfId="12148"/>
    <cellStyle name="Comma 6 2 3" xfId="901"/>
    <cellStyle name="Comma 6 2 3 2" xfId="2181"/>
    <cellStyle name="Comma 6 2 3 2 2" xfId="4748"/>
    <cellStyle name="Comma 6 2 3 2 2 2" xfId="26884"/>
    <cellStyle name="Comma 6 2 3 2 2 2 2" xfId="48035"/>
    <cellStyle name="Comma 6 2 3 2 2 3" xfId="16312"/>
    <cellStyle name="Comma 6 2 3 2 2 4" xfId="37463"/>
    <cellStyle name="Comma 6 2 3 2 3" xfId="8624"/>
    <cellStyle name="Comma 6 2 3 2 3 2" xfId="29773"/>
    <cellStyle name="Comma 6 2 3 2 3 2 2" xfId="50924"/>
    <cellStyle name="Comma 6 2 3 2 3 3" xfId="19201"/>
    <cellStyle name="Comma 6 2 3 2 3 4" xfId="40352"/>
    <cellStyle name="Comma 6 2 3 2 4" xfId="11186"/>
    <cellStyle name="Comma 6 2 3 2 4 2" xfId="32335"/>
    <cellStyle name="Comma 6 2 3 2 4 2 2" xfId="53486"/>
    <cellStyle name="Comma 6 2 3 2 4 3" xfId="21763"/>
    <cellStyle name="Comma 6 2 3 2 4 4" xfId="42914"/>
    <cellStyle name="Comma 6 2 3 2 5" xfId="24320"/>
    <cellStyle name="Comma 6 2 3 2 5 2" xfId="45471"/>
    <cellStyle name="Comma 6 2 3 2 6" xfId="13748"/>
    <cellStyle name="Comma 6 2 3 2 7" xfId="34899"/>
    <cellStyle name="Comma 6 2 3 3" xfId="3468"/>
    <cellStyle name="Comma 6 2 3 3 2" xfId="25604"/>
    <cellStyle name="Comma 6 2 3 3 2 2" xfId="46755"/>
    <cellStyle name="Comma 6 2 3 3 3" xfId="15032"/>
    <cellStyle name="Comma 6 2 3 3 4" xfId="36183"/>
    <cellStyle name="Comma 6 2 3 4" xfId="7344"/>
    <cellStyle name="Comma 6 2 3 4 2" xfId="28493"/>
    <cellStyle name="Comma 6 2 3 4 2 2" xfId="49644"/>
    <cellStyle name="Comma 6 2 3 4 3" xfId="17921"/>
    <cellStyle name="Comma 6 2 3 4 4" xfId="39072"/>
    <cellStyle name="Comma 6 2 3 5" xfId="9906"/>
    <cellStyle name="Comma 6 2 3 5 2" xfId="31055"/>
    <cellStyle name="Comma 6 2 3 5 2 2" xfId="52206"/>
    <cellStyle name="Comma 6 2 3 5 3" xfId="20483"/>
    <cellStyle name="Comma 6 2 3 5 4" xfId="41634"/>
    <cellStyle name="Comma 6 2 3 6" xfId="23040"/>
    <cellStyle name="Comma 6 2 3 6 2" xfId="44191"/>
    <cellStyle name="Comma 6 2 3 7" xfId="12468"/>
    <cellStyle name="Comma 6 2 3 8" xfId="33619"/>
    <cellStyle name="Comma 6 2 4" xfId="1541"/>
    <cellStyle name="Comma 6 2 4 2" xfId="4108"/>
    <cellStyle name="Comma 6 2 4 2 2" xfId="26244"/>
    <cellStyle name="Comma 6 2 4 2 2 2" xfId="47395"/>
    <cellStyle name="Comma 6 2 4 2 3" xfId="15672"/>
    <cellStyle name="Comma 6 2 4 2 4" xfId="36823"/>
    <cellStyle name="Comma 6 2 4 3" xfId="7984"/>
    <cellStyle name="Comma 6 2 4 3 2" xfId="29133"/>
    <cellStyle name="Comma 6 2 4 3 2 2" xfId="50284"/>
    <cellStyle name="Comma 6 2 4 3 3" xfId="18561"/>
    <cellStyle name="Comma 6 2 4 3 4" xfId="39712"/>
    <cellStyle name="Comma 6 2 4 4" xfId="10546"/>
    <cellStyle name="Comma 6 2 4 4 2" xfId="31695"/>
    <cellStyle name="Comma 6 2 4 4 2 2" xfId="52846"/>
    <cellStyle name="Comma 6 2 4 4 3" xfId="21123"/>
    <cellStyle name="Comma 6 2 4 4 4" xfId="42274"/>
    <cellStyle name="Comma 6 2 4 5" xfId="23680"/>
    <cellStyle name="Comma 6 2 4 5 2" xfId="44831"/>
    <cellStyle name="Comma 6 2 4 6" xfId="13108"/>
    <cellStyle name="Comma 6 2 4 7" xfId="34259"/>
    <cellStyle name="Comma 6 2 5" xfId="2828"/>
    <cellStyle name="Comma 6 2 5 2" xfId="24964"/>
    <cellStyle name="Comma 6 2 5 2 2" xfId="46115"/>
    <cellStyle name="Comma 6 2 5 3" xfId="14392"/>
    <cellStyle name="Comma 6 2 5 4" xfId="35543"/>
    <cellStyle name="Comma 6 2 6" xfId="5278"/>
    <cellStyle name="Comma 6 2 7" xfId="6704"/>
    <cellStyle name="Comma 6 2 7 2" xfId="27853"/>
    <cellStyle name="Comma 6 2 7 2 2" xfId="49004"/>
    <cellStyle name="Comma 6 2 7 3" xfId="17281"/>
    <cellStyle name="Comma 6 2 7 4" xfId="38432"/>
    <cellStyle name="Comma 6 2 8" xfId="9266"/>
    <cellStyle name="Comma 6 2 8 2" xfId="30415"/>
    <cellStyle name="Comma 6 2 8 2 2" xfId="51566"/>
    <cellStyle name="Comma 6 2 8 3" xfId="19843"/>
    <cellStyle name="Comma 6 2 8 4" xfId="40994"/>
    <cellStyle name="Comma 6 2 9" xfId="22400"/>
    <cellStyle name="Comma 6 2 9 2" xfId="43551"/>
    <cellStyle name="Comma 6 3" xfId="421"/>
    <cellStyle name="Comma 6 3 10" xfId="33139"/>
    <cellStyle name="Comma 6 3 2" xfId="1061"/>
    <cellStyle name="Comma 6 3 2 2" xfId="2341"/>
    <cellStyle name="Comma 6 3 2 2 2" xfId="4908"/>
    <cellStyle name="Comma 6 3 2 2 2 2" xfId="27044"/>
    <cellStyle name="Comma 6 3 2 2 2 2 2" xfId="48195"/>
    <cellStyle name="Comma 6 3 2 2 2 3" xfId="16472"/>
    <cellStyle name="Comma 6 3 2 2 2 4" xfId="37623"/>
    <cellStyle name="Comma 6 3 2 2 3" xfId="8784"/>
    <cellStyle name="Comma 6 3 2 2 3 2" xfId="29933"/>
    <cellStyle name="Comma 6 3 2 2 3 2 2" xfId="51084"/>
    <cellStyle name="Comma 6 3 2 2 3 3" xfId="19361"/>
    <cellStyle name="Comma 6 3 2 2 3 4" xfId="40512"/>
    <cellStyle name="Comma 6 3 2 2 4" xfId="11346"/>
    <cellStyle name="Comma 6 3 2 2 4 2" xfId="32495"/>
    <cellStyle name="Comma 6 3 2 2 4 2 2" xfId="53646"/>
    <cellStyle name="Comma 6 3 2 2 4 3" xfId="21923"/>
    <cellStyle name="Comma 6 3 2 2 4 4" xfId="43074"/>
    <cellStyle name="Comma 6 3 2 2 5" xfId="24480"/>
    <cellStyle name="Comma 6 3 2 2 5 2" xfId="45631"/>
    <cellStyle name="Comma 6 3 2 2 6" xfId="13908"/>
    <cellStyle name="Comma 6 3 2 2 7" xfId="35059"/>
    <cellStyle name="Comma 6 3 2 3" xfId="3628"/>
    <cellStyle name="Comma 6 3 2 3 2" xfId="25764"/>
    <cellStyle name="Comma 6 3 2 3 2 2" xfId="46915"/>
    <cellStyle name="Comma 6 3 2 3 3" xfId="15192"/>
    <cellStyle name="Comma 6 3 2 3 4" xfId="36343"/>
    <cellStyle name="Comma 6 3 2 4" xfId="7504"/>
    <cellStyle name="Comma 6 3 2 4 2" xfId="28653"/>
    <cellStyle name="Comma 6 3 2 4 2 2" xfId="49804"/>
    <cellStyle name="Comma 6 3 2 4 3" xfId="18081"/>
    <cellStyle name="Comma 6 3 2 4 4" xfId="39232"/>
    <cellStyle name="Comma 6 3 2 5" xfId="10066"/>
    <cellStyle name="Comma 6 3 2 5 2" xfId="31215"/>
    <cellStyle name="Comma 6 3 2 5 2 2" xfId="52366"/>
    <cellStyle name="Comma 6 3 2 5 3" xfId="20643"/>
    <cellStyle name="Comma 6 3 2 5 4" xfId="41794"/>
    <cellStyle name="Comma 6 3 2 6" xfId="23200"/>
    <cellStyle name="Comma 6 3 2 6 2" xfId="44351"/>
    <cellStyle name="Comma 6 3 2 7" xfId="12628"/>
    <cellStyle name="Comma 6 3 2 8" xfId="33779"/>
    <cellStyle name="Comma 6 3 3" xfId="1701"/>
    <cellStyle name="Comma 6 3 3 2" xfId="4268"/>
    <cellStyle name="Comma 6 3 3 2 2" xfId="26404"/>
    <cellStyle name="Comma 6 3 3 2 2 2" xfId="47555"/>
    <cellStyle name="Comma 6 3 3 2 3" xfId="15832"/>
    <cellStyle name="Comma 6 3 3 2 4" xfId="36983"/>
    <cellStyle name="Comma 6 3 3 3" xfId="8144"/>
    <cellStyle name="Comma 6 3 3 3 2" xfId="29293"/>
    <cellStyle name="Comma 6 3 3 3 2 2" xfId="50444"/>
    <cellStyle name="Comma 6 3 3 3 3" xfId="18721"/>
    <cellStyle name="Comma 6 3 3 3 4" xfId="39872"/>
    <cellStyle name="Comma 6 3 3 4" xfId="10706"/>
    <cellStyle name="Comma 6 3 3 4 2" xfId="31855"/>
    <cellStyle name="Comma 6 3 3 4 2 2" xfId="53006"/>
    <cellStyle name="Comma 6 3 3 4 3" xfId="21283"/>
    <cellStyle name="Comma 6 3 3 4 4" xfId="42434"/>
    <cellStyle name="Comma 6 3 3 5" xfId="23840"/>
    <cellStyle name="Comma 6 3 3 5 2" xfId="44991"/>
    <cellStyle name="Comma 6 3 3 6" xfId="13268"/>
    <cellStyle name="Comma 6 3 3 7" xfId="34419"/>
    <cellStyle name="Comma 6 3 4" xfId="2988"/>
    <cellStyle name="Comma 6 3 4 2" xfId="25124"/>
    <cellStyle name="Comma 6 3 4 2 2" xfId="46275"/>
    <cellStyle name="Comma 6 3 4 3" xfId="14552"/>
    <cellStyle name="Comma 6 3 4 4" xfId="35703"/>
    <cellStyle name="Comma 6 3 5" xfId="5280"/>
    <cellStyle name="Comma 6 3 6" xfId="6864"/>
    <cellStyle name="Comma 6 3 6 2" xfId="28013"/>
    <cellStyle name="Comma 6 3 6 2 2" xfId="49164"/>
    <cellStyle name="Comma 6 3 6 3" xfId="17441"/>
    <cellStyle name="Comma 6 3 6 4" xfId="38592"/>
    <cellStyle name="Comma 6 3 7" xfId="9426"/>
    <cellStyle name="Comma 6 3 7 2" xfId="30575"/>
    <cellStyle name="Comma 6 3 7 2 2" xfId="51726"/>
    <cellStyle name="Comma 6 3 7 3" xfId="20003"/>
    <cellStyle name="Comma 6 3 7 4" xfId="41154"/>
    <cellStyle name="Comma 6 3 8" xfId="22560"/>
    <cellStyle name="Comma 6 3 8 2" xfId="43711"/>
    <cellStyle name="Comma 6 3 9" xfId="11988"/>
    <cellStyle name="Comma 6 4" xfId="741"/>
    <cellStyle name="Comma 6 4 2" xfId="2021"/>
    <cellStyle name="Comma 6 4 2 2" xfId="4588"/>
    <cellStyle name="Comma 6 4 2 2 2" xfId="26724"/>
    <cellStyle name="Comma 6 4 2 2 2 2" xfId="47875"/>
    <cellStyle name="Comma 6 4 2 2 3" xfId="16152"/>
    <cellStyle name="Comma 6 4 2 2 4" xfId="37303"/>
    <cellStyle name="Comma 6 4 2 3" xfId="8464"/>
    <cellStyle name="Comma 6 4 2 3 2" xfId="29613"/>
    <cellStyle name="Comma 6 4 2 3 2 2" xfId="50764"/>
    <cellStyle name="Comma 6 4 2 3 3" xfId="19041"/>
    <cellStyle name="Comma 6 4 2 3 4" xfId="40192"/>
    <cellStyle name="Comma 6 4 2 4" xfId="11026"/>
    <cellStyle name="Comma 6 4 2 4 2" xfId="32175"/>
    <cellStyle name="Comma 6 4 2 4 2 2" xfId="53326"/>
    <cellStyle name="Comma 6 4 2 4 3" xfId="21603"/>
    <cellStyle name="Comma 6 4 2 4 4" xfId="42754"/>
    <cellStyle name="Comma 6 4 2 5" xfId="24160"/>
    <cellStyle name="Comma 6 4 2 5 2" xfId="45311"/>
    <cellStyle name="Comma 6 4 2 6" xfId="13588"/>
    <cellStyle name="Comma 6 4 2 7" xfId="34739"/>
    <cellStyle name="Comma 6 4 3" xfId="3308"/>
    <cellStyle name="Comma 6 4 3 2" xfId="25444"/>
    <cellStyle name="Comma 6 4 3 2 2" xfId="46595"/>
    <cellStyle name="Comma 6 4 3 3" xfId="14872"/>
    <cellStyle name="Comma 6 4 3 4" xfId="36023"/>
    <cellStyle name="Comma 6 4 4" xfId="5281"/>
    <cellStyle name="Comma 6 4 5" xfId="7184"/>
    <cellStyle name="Comma 6 4 5 2" xfId="28333"/>
    <cellStyle name="Comma 6 4 5 2 2" xfId="49484"/>
    <cellStyle name="Comma 6 4 5 3" xfId="17761"/>
    <cellStyle name="Comma 6 4 5 4" xfId="38912"/>
    <cellStyle name="Comma 6 4 6" xfId="9746"/>
    <cellStyle name="Comma 6 4 6 2" xfId="30895"/>
    <cellStyle name="Comma 6 4 6 2 2" xfId="52046"/>
    <cellStyle name="Comma 6 4 6 3" xfId="20323"/>
    <cellStyle name="Comma 6 4 6 4" xfId="41474"/>
    <cellStyle name="Comma 6 4 7" xfId="22880"/>
    <cellStyle name="Comma 6 4 7 2" xfId="44031"/>
    <cellStyle name="Comma 6 4 8" xfId="12308"/>
    <cellStyle name="Comma 6 4 9" xfId="33459"/>
    <cellStyle name="Comma 6 5" xfId="1381"/>
    <cellStyle name="Comma 6 5 2" xfId="3948"/>
    <cellStyle name="Comma 6 5 2 2" xfId="26084"/>
    <cellStyle name="Comma 6 5 2 2 2" xfId="47235"/>
    <cellStyle name="Comma 6 5 2 3" xfId="15512"/>
    <cellStyle name="Comma 6 5 2 4" xfId="36663"/>
    <cellStyle name="Comma 6 5 3" xfId="7824"/>
    <cellStyle name="Comma 6 5 3 2" xfId="28973"/>
    <cellStyle name="Comma 6 5 3 2 2" xfId="50124"/>
    <cellStyle name="Comma 6 5 3 3" xfId="18401"/>
    <cellStyle name="Comma 6 5 3 4" xfId="39552"/>
    <cellStyle name="Comma 6 5 4" xfId="10386"/>
    <cellStyle name="Comma 6 5 4 2" xfId="31535"/>
    <cellStyle name="Comma 6 5 4 2 2" xfId="52686"/>
    <cellStyle name="Comma 6 5 4 3" xfId="20963"/>
    <cellStyle name="Comma 6 5 4 4" xfId="42114"/>
    <cellStyle name="Comma 6 5 5" xfId="23520"/>
    <cellStyle name="Comma 6 5 5 2" xfId="44671"/>
    <cellStyle name="Comma 6 5 6" xfId="12948"/>
    <cellStyle name="Comma 6 5 7" xfId="34099"/>
    <cellStyle name="Comma 6 6" xfId="2667"/>
    <cellStyle name="Comma 6 6 2" xfId="24803"/>
    <cellStyle name="Comma 6 6 2 2" xfId="45954"/>
    <cellStyle name="Comma 6 6 3" xfId="14231"/>
    <cellStyle name="Comma 6 6 4" xfId="35382"/>
    <cellStyle name="Comma 6 7" xfId="5277"/>
    <cellStyle name="Comma 6 8" xfId="6544"/>
    <cellStyle name="Comma 6 8 2" xfId="27693"/>
    <cellStyle name="Comma 6 8 2 2" xfId="48844"/>
    <cellStyle name="Comma 6 8 3" xfId="17121"/>
    <cellStyle name="Comma 6 8 4" xfId="38272"/>
    <cellStyle name="Comma 6 9" xfId="9106"/>
    <cellStyle name="Comma 6 9 2" xfId="30255"/>
    <cellStyle name="Comma 6 9 2 2" xfId="51406"/>
    <cellStyle name="Comma 6 9 3" xfId="19683"/>
    <cellStyle name="Comma 6 9 4" xfId="40834"/>
    <cellStyle name="Comma 7" xfId="179"/>
    <cellStyle name="Comma 7 10" xfId="11748"/>
    <cellStyle name="Comma 7 11" xfId="32899"/>
    <cellStyle name="Comma 7 2" xfId="501"/>
    <cellStyle name="Comma 7 2 10" xfId="33219"/>
    <cellStyle name="Comma 7 2 2" xfId="1141"/>
    <cellStyle name="Comma 7 2 2 2" xfId="2421"/>
    <cellStyle name="Comma 7 2 2 2 2" xfId="4988"/>
    <cellStyle name="Comma 7 2 2 2 2 2" xfId="27124"/>
    <cellStyle name="Comma 7 2 2 2 2 2 2" xfId="48275"/>
    <cellStyle name="Comma 7 2 2 2 2 3" xfId="16552"/>
    <cellStyle name="Comma 7 2 2 2 2 4" xfId="37703"/>
    <cellStyle name="Comma 7 2 2 2 3" xfId="8864"/>
    <cellStyle name="Comma 7 2 2 2 3 2" xfId="30013"/>
    <cellStyle name="Comma 7 2 2 2 3 2 2" xfId="51164"/>
    <cellStyle name="Comma 7 2 2 2 3 3" xfId="19441"/>
    <cellStyle name="Comma 7 2 2 2 3 4" xfId="40592"/>
    <cellStyle name="Comma 7 2 2 2 4" xfId="11426"/>
    <cellStyle name="Comma 7 2 2 2 4 2" xfId="32575"/>
    <cellStyle name="Comma 7 2 2 2 4 2 2" xfId="53726"/>
    <cellStyle name="Comma 7 2 2 2 4 3" xfId="22003"/>
    <cellStyle name="Comma 7 2 2 2 4 4" xfId="43154"/>
    <cellStyle name="Comma 7 2 2 2 5" xfId="24560"/>
    <cellStyle name="Comma 7 2 2 2 5 2" xfId="45711"/>
    <cellStyle name="Comma 7 2 2 2 6" xfId="13988"/>
    <cellStyle name="Comma 7 2 2 2 7" xfId="35139"/>
    <cellStyle name="Comma 7 2 2 3" xfId="3708"/>
    <cellStyle name="Comma 7 2 2 3 2" xfId="25844"/>
    <cellStyle name="Comma 7 2 2 3 2 2" xfId="46995"/>
    <cellStyle name="Comma 7 2 2 3 3" xfId="15272"/>
    <cellStyle name="Comma 7 2 2 3 4" xfId="36423"/>
    <cellStyle name="Comma 7 2 2 4" xfId="5284"/>
    <cellStyle name="Comma 7 2 2 5" xfId="7584"/>
    <cellStyle name="Comma 7 2 2 5 2" xfId="28733"/>
    <cellStyle name="Comma 7 2 2 5 2 2" xfId="49884"/>
    <cellStyle name="Comma 7 2 2 5 3" xfId="18161"/>
    <cellStyle name="Comma 7 2 2 5 4" xfId="39312"/>
    <cellStyle name="Comma 7 2 2 6" xfId="10146"/>
    <cellStyle name="Comma 7 2 2 6 2" xfId="31295"/>
    <cellStyle name="Comma 7 2 2 6 2 2" xfId="52446"/>
    <cellStyle name="Comma 7 2 2 6 3" xfId="20723"/>
    <cellStyle name="Comma 7 2 2 6 4" xfId="41874"/>
    <cellStyle name="Comma 7 2 2 7" xfId="23280"/>
    <cellStyle name="Comma 7 2 2 7 2" xfId="44431"/>
    <cellStyle name="Comma 7 2 2 8" xfId="12708"/>
    <cellStyle name="Comma 7 2 2 9" xfId="33859"/>
    <cellStyle name="Comma 7 2 3" xfId="1781"/>
    <cellStyle name="Comma 7 2 3 2" xfId="4348"/>
    <cellStyle name="Comma 7 2 3 2 2" xfId="26484"/>
    <cellStyle name="Comma 7 2 3 2 2 2" xfId="47635"/>
    <cellStyle name="Comma 7 2 3 2 3" xfId="15912"/>
    <cellStyle name="Comma 7 2 3 2 4" xfId="37063"/>
    <cellStyle name="Comma 7 2 3 3" xfId="8224"/>
    <cellStyle name="Comma 7 2 3 3 2" xfId="29373"/>
    <cellStyle name="Comma 7 2 3 3 2 2" xfId="50524"/>
    <cellStyle name="Comma 7 2 3 3 3" xfId="18801"/>
    <cellStyle name="Comma 7 2 3 3 4" xfId="39952"/>
    <cellStyle name="Comma 7 2 3 4" xfId="10786"/>
    <cellStyle name="Comma 7 2 3 4 2" xfId="31935"/>
    <cellStyle name="Comma 7 2 3 4 2 2" xfId="53086"/>
    <cellStyle name="Comma 7 2 3 4 3" xfId="21363"/>
    <cellStyle name="Comma 7 2 3 4 4" xfId="42514"/>
    <cellStyle name="Comma 7 2 3 5" xfId="23920"/>
    <cellStyle name="Comma 7 2 3 5 2" xfId="45071"/>
    <cellStyle name="Comma 7 2 3 6" xfId="13348"/>
    <cellStyle name="Comma 7 2 3 7" xfId="34499"/>
    <cellStyle name="Comma 7 2 4" xfId="3068"/>
    <cellStyle name="Comma 7 2 4 2" xfId="25204"/>
    <cellStyle name="Comma 7 2 4 2 2" xfId="46355"/>
    <cellStyle name="Comma 7 2 4 3" xfId="14632"/>
    <cellStyle name="Comma 7 2 4 4" xfId="35783"/>
    <cellStyle name="Comma 7 2 5" xfId="5283"/>
    <cellStyle name="Comma 7 2 6" xfId="6944"/>
    <cellStyle name="Comma 7 2 6 2" xfId="28093"/>
    <cellStyle name="Comma 7 2 6 2 2" xfId="49244"/>
    <cellStyle name="Comma 7 2 6 3" xfId="17521"/>
    <cellStyle name="Comma 7 2 6 4" xfId="38672"/>
    <cellStyle name="Comma 7 2 7" xfId="9506"/>
    <cellStyle name="Comma 7 2 7 2" xfId="30655"/>
    <cellStyle name="Comma 7 2 7 2 2" xfId="51806"/>
    <cellStyle name="Comma 7 2 7 3" xfId="20083"/>
    <cellStyle name="Comma 7 2 7 4" xfId="41234"/>
    <cellStyle name="Comma 7 2 8" xfId="22640"/>
    <cellStyle name="Comma 7 2 8 2" xfId="43791"/>
    <cellStyle name="Comma 7 2 9" xfId="12068"/>
    <cellStyle name="Comma 7 3" xfId="821"/>
    <cellStyle name="Comma 7 3 2" xfId="2101"/>
    <cellStyle name="Comma 7 3 2 2" xfId="4668"/>
    <cellStyle name="Comma 7 3 2 2 2" xfId="26804"/>
    <cellStyle name="Comma 7 3 2 2 2 2" xfId="47955"/>
    <cellStyle name="Comma 7 3 2 2 3" xfId="16232"/>
    <cellStyle name="Comma 7 3 2 2 4" xfId="37383"/>
    <cellStyle name="Comma 7 3 2 3" xfId="8544"/>
    <cellStyle name="Comma 7 3 2 3 2" xfId="29693"/>
    <cellStyle name="Comma 7 3 2 3 2 2" xfId="50844"/>
    <cellStyle name="Comma 7 3 2 3 3" xfId="19121"/>
    <cellStyle name="Comma 7 3 2 3 4" xfId="40272"/>
    <cellStyle name="Comma 7 3 2 4" xfId="11106"/>
    <cellStyle name="Comma 7 3 2 4 2" xfId="32255"/>
    <cellStyle name="Comma 7 3 2 4 2 2" xfId="53406"/>
    <cellStyle name="Comma 7 3 2 4 3" xfId="21683"/>
    <cellStyle name="Comma 7 3 2 4 4" xfId="42834"/>
    <cellStyle name="Comma 7 3 2 5" xfId="24240"/>
    <cellStyle name="Comma 7 3 2 5 2" xfId="45391"/>
    <cellStyle name="Comma 7 3 2 6" xfId="13668"/>
    <cellStyle name="Comma 7 3 2 7" xfId="34819"/>
    <cellStyle name="Comma 7 3 3" xfId="3388"/>
    <cellStyle name="Comma 7 3 3 2" xfId="25524"/>
    <cellStyle name="Comma 7 3 3 2 2" xfId="46675"/>
    <cellStyle name="Comma 7 3 3 3" xfId="14952"/>
    <cellStyle name="Comma 7 3 3 4" xfId="36103"/>
    <cellStyle name="Comma 7 3 4" xfId="5285"/>
    <cellStyle name="Comma 7 3 5" xfId="7264"/>
    <cellStyle name="Comma 7 3 5 2" xfId="28413"/>
    <cellStyle name="Comma 7 3 5 2 2" xfId="49564"/>
    <cellStyle name="Comma 7 3 5 3" xfId="17841"/>
    <cellStyle name="Comma 7 3 5 4" xfId="38992"/>
    <cellStyle name="Comma 7 3 6" xfId="9826"/>
    <cellStyle name="Comma 7 3 6 2" xfId="30975"/>
    <cellStyle name="Comma 7 3 6 2 2" xfId="52126"/>
    <cellStyle name="Comma 7 3 6 3" xfId="20403"/>
    <cellStyle name="Comma 7 3 6 4" xfId="41554"/>
    <cellStyle name="Comma 7 3 7" xfId="22960"/>
    <cellStyle name="Comma 7 3 7 2" xfId="44111"/>
    <cellStyle name="Comma 7 3 8" xfId="12388"/>
    <cellStyle name="Comma 7 3 9" xfId="33539"/>
    <cellStyle name="Comma 7 4" xfId="1461"/>
    <cellStyle name="Comma 7 4 2" xfId="4028"/>
    <cellStyle name="Comma 7 4 2 2" xfId="26164"/>
    <cellStyle name="Comma 7 4 2 2 2" xfId="47315"/>
    <cellStyle name="Comma 7 4 2 3" xfId="15592"/>
    <cellStyle name="Comma 7 4 2 4" xfId="36743"/>
    <cellStyle name="Comma 7 4 3" xfId="7904"/>
    <cellStyle name="Comma 7 4 3 2" xfId="29053"/>
    <cellStyle name="Comma 7 4 3 2 2" xfId="50204"/>
    <cellStyle name="Comma 7 4 3 3" xfId="18481"/>
    <cellStyle name="Comma 7 4 3 4" xfId="39632"/>
    <cellStyle name="Comma 7 4 4" xfId="10466"/>
    <cellStyle name="Comma 7 4 4 2" xfId="31615"/>
    <cellStyle name="Comma 7 4 4 2 2" xfId="52766"/>
    <cellStyle name="Comma 7 4 4 3" xfId="21043"/>
    <cellStyle name="Comma 7 4 4 4" xfId="42194"/>
    <cellStyle name="Comma 7 4 5" xfId="23600"/>
    <cellStyle name="Comma 7 4 5 2" xfId="44751"/>
    <cellStyle name="Comma 7 4 6" xfId="13028"/>
    <cellStyle name="Comma 7 4 7" xfId="34179"/>
    <cellStyle name="Comma 7 5" xfId="2747"/>
    <cellStyle name="Comma 7 5 2" xfId="24883"/>
    <cellStyle name="Comma 7 5 2 2" xfId="46034"/>
    <cellStyle name="Comma 7 5 3" xfId="14311"/>
    <cellStyle name="Comma 7 5 4" xfId="35462"/>
    <cellStyle name="Comma 7 6" xfId="5282"/>
    <cellStyle name="Comma 7 7" xfId="6624"/>
    <cellStyle name="Comma 7 7 2" xfId="27773"/>
    <cellStyle name="Comma 7 7 2 2" xfId="48924"/>
    <cellStyle name="Comma 7 7 3" xfId="17201"/>
    <cellStyle name="Comma 7 7 4" xfId="38352"/>
    <cellStyle name="Comma 7 8" xfId="9186"/>
    <cellStyle name="Comma 7 8 2" xfId="30335"/>
    <cellStyle name="Comma 7 8 2 2" xfId="51486"/>
    <cellStyle name="Comma 7 8 3" xfId="19763"/>
    <cellStyle name="Comma 7 8 4" xfId="40914"/>
    <cellStyle name="Comma 7 9" xfId="22320"/>
    <cellStyle name="Comma 7 9 2" xfId="43471"/>
    <cellStyle name="Comma 8" xfId="341"/>
    <cellStyle name="Comma 8 10" xfId="33059"/>
    <cellStyle name="Comma 8 2" xfId="981"/>
    <cellStyle name="Comma 8 2 2" xfId="2261"/>
    <cellStyle name="Comma 8 2 2 2" xfId="4828"/>
    <cellStyle name="Comma 8 2 2 2 2" xfId="26964"/>
    <cellStyle name="Comma 8 2 2 2 2 2" xfId="48115"/>
    <cellStyle name="Comma 8 2 2 2 3" xfId="16392"/>
    <cellStyle name="Comma 8 2 2 2 4" xfId="37543"/>
    <cellStyle name="Comma 8 2 2 3" xfId="8704"/>
    <cellStyle name="Comma 8 2 2 3 2" xfId="29853"/>
    <cellStyle name="Comma 8 2 2 3 2 2" xfId="51004"/>
    <cellStyle name="Comma 8 2 2 3 3" xfId="19281"/>
    <cellStyle name="Comma 8 2 2 3 4" xfId="40432"/>
    <cellStyle name="Comma 8 2 2 4" xfId="11266"/>
    <cellStyle name="Comma 8 2 2 4 2" xfId="32415"/>
    <cellStyle name="Comma 8 2 2 4 2 2" xfId="53566"/>
    <cellStyle name="Comma 8 2 2 4 3" xfId="21843"/>
    <cellStyle name="Comma 8 2 2 4 4" xfId="42994"/>
    <cellStyle name="Comma 8 2 2 5" xfId="24400"/>
    <cellStyle name="Comma 8 2 2 5 2" xfId="45551"/>
    <cellStyle name="Comma 8 2 2 6" xfId="13828"/>
    <cellStyle name="Comma 8 2 2 7" xfId="34979"/>
    <cellStyle name="Comma 8 2 3" xfId="3548"/>
    <cellStyle name="Comma 8 2 3 2" xfId="25684"/>
    <cellStyle name="Comma 8 2 3 2 2" xfId="46835"/>
    <cellStyle name="Comma 8 2 3 3" xfId="15112"/>
    <cellStyle name="Comma 8 2 3 4" xfId="36263"/>
    <cellStyle name="Comma 8 2 4" xfId="5287"/>
    <cellStyle name="Comma 8 2 5" xfId="7424"/>
    <cellStyle name="Comma 8 2 5 2" xfId="28573"/>
    <cellStyle name="Comma 8 2 5 2 2" xfId="49724"/>
    <cellStyle name="Comma 8 2 5 3" xfId="18001"/>
    <cellStyle name="Comma 8 2 5 4" xfId="39152"/>
    <cellStyle name="Comma 8 2 6" xfId="9986"/>
    <cellStyle name="Comma 8 2 6 2" xfId="31135"/>
    <cellStyle name="Comma 8 2 6 2 2" xfId="52286"/>
    <cellStyle name="Comma 8 2 6 3" xfId="20563"/>
    <cellStyle name="Comma 8 2 6 4" xfId="41714"/>
    <cellStyle name="Comma 8 2 7" xfId="23120"/>
    <cellStyle name="Comma 8 2 7 2" xfId="44271"/>
    <cellStyle name="Comma 8 2 8" xfId="12548"/>
    <cellStyle name="Comma 8 2 9" xfId="33699"/>
    <cellStyle name="Comma 8 3" xfId="1621"/>
    <cellStyle name="Comma 8 3 2" xfId="4188"/>
    <cellStyle name="Comma 8 3 2 2" xfId="26324"/>
    <cellStyle name="Comma 8 3 2 2 2" xfId="47475"/>
    <cellStyle name="Comma 8 3 2 3" xfId="15752"/>
    <cellStyle name="Comma 8 3 2 4" xfId="36903"/>
    <cellStyle name="Comma 8 3 3" xfId="5288"/>
    <cellStyle name="Comma 8 3 4" xfId="8064"/>
    <cellStyle name="Comma 8 3 4 2" xfId="29213"/>
    <cellStyle name="Comma 8 3 4 2 2" xfId="50364"/>
    <cellStyle name="Comma 8 3 4 3" xfId="18641"/>
    <cellStyle name="Comma 8 3 4 4" xfId="39792"/>
    <cellStyle name="Comma 8 3 5" xfId="10626"/>
    <cellStyle name="Comma 8 3 5 2" xfId="31775"/>
    <cellStyle name="Comma 8 3 5 2 2" xfId="52926"/>
    <cellStyle name="Comma 8 3 5 3" xfId="21203"/>
    <cellStyle name="Comma 8 3 5 4" xfId="42354"/>
    <cellStyle name="Comma 8 3 6" xfId="23760"/>
    <cellStyle name="Comma 8 3 6 2" xfId="44911"/>
    <cellStyle name="Comma 8 3 7" xfId="13188"/>
    <cellStyle name="Comma 8 3 8" xfId="34339"/>
    <cellStyle name="Comma 8 4" xfId="2908"/>
    <cellStyle name="Comma 8 4 2" xfId="25044"/>
    <cellStyle name="Comma 8 4 2 2" xfId="46195"/>
    <cellStyle name="Comma 8 4 3" xfId="14472"/>
    <cellStyle name="Comma 8 4 4" xfId="35623"/>
    <cellStyle name="Comma 8 5" xfId="5286"/>
    <cellStyle name="Comma 8 6" xfId="6784"/>
    <cellStyle name="Comma 8 6 2" xfId="27933"/>
    <cellStyle name="Comma 8 6 2 2" xfId="49084"/>
    <cellStyle name="Comma 8 6 3" xfId="17361"/>
    <cellStyle name="Comma 8 6 4" xfId="38512"/>
    <cellStyle name="Comma 8 7" xfId="9346"/>
    <cellStyle name="Comma 8 7 2" xfId="30495"/>
    <cellStyle name="Comma 8 7 2 2" xfId="51646"/>
    <cellStyle name="Comma 8 7 3" xfId="19923"/>
    <cellStyle name="Comma 8 7 4" xfId="41074"/>
    <cellStyle name="Comma 8 8" xfId="22480"/>
    <cellStyle name="Comma 8 8 2" xfId="43631"/>
    <cellStyle name="Comma 8 9" xfId="11908"/>
    <cellStyle name="Comma 9" xfId="661"/>
    <cellStyle name="Comma 9 2" xfId="1941"/>
    <cellStyle name="Comma 9 2 2" xfId="4508"/>
    <cellStyle name="Comma 9 2 2 2" xfId="26644"/>
    <cellStyle name="Comma 9 2 2 2 2" xfId="47795"/>
    <cellStyle name="Comma 9 2 2 3" xfId="16072"/>
    <cellStyle name="Comma 9 2 2 4" xfId="37223"/>
    <cellStyle name="Comma 9 2 3" xfId="5290"/>
    <cellStyle name="Comma 9 2 4" xfId="8384"/>
    <cellStyle name="Comma 9 2 4 2" xfId="29533"/>
    <cellStyle name="Comma 9 2 4 2 2" xfId="50684"/>
    <cellStyle name="Comma 9 2 4 3" xfId="18961"/>
    <cellStyle name="Comma 9 2 4 4" xfId="40112"/>
    <cellStyle name="Comma 9 2 5" xfId="10946"/>
    <cellStyle name="Comma 9 2 5 2" xfId="32095"/>
    <cellStyle name="Comma 9 2 5 2 2" xfId="53246"/>
    <cellStyle name="Comma 9 2 5 3" xfId="21523"/>
    <cellStyle name="Comma 9 2 5 4" xfId="42674"/>
    <cellStyle name="Comma 9 2 6" xfId="24080"/>
    <cellStyle name="Comma 9 2 6 2" xfId="45231"/>
    <cellStyle name="Comma 9 2 7" xfId="13508"/>
    <cellStyle name="Comma 9 2 8" xfId="34659"/>
    <cellStyle name="Comma 9 3" xfId="3228"/>
    <cellStyle name="Comma 9 3 2" xfId="5291"/>
    <cellStyle name="Comma 9 3 3" xfId="25364"/>
    <cellStyle name="Comma 9 3 3 2" xfId="46515"/>
    <cellStyle name="Comma 9 3 4" xfId="14792"/>
    <cellStyle name="Comma 9 3 5" xfId="35943"/>
    <cellStyle name="Comma 9 4" xfId="5289"/>
    <cellStyle name="Comma 9 5" xfId="7104"/>
    <cellStyle name="Comma 9 5 2" xfId="28253"/>
    <cellStyle name="Comma 9 5 2 2" xfId="49404"/>
    <cellStyle name="Comma 9 5 3" xfId="17681"/>
    <cellStyle name="Comma 9 5 4" xfId="38832"/>
    <cellStyle name="Comma 9 6" xfId="9666"/>
    <cellStyle name="Comma 9 6 2" xfId="30815"/>
    <cellStyle name="Comma 9 6 2 2" xfId="51966"/>
    <cellStyle name="Comma 9 6 3" xfId="20243"/>
    <cellStyle name="Comma 9 6 4" xfId="41394"/>
    <cellStyle name="Comma 9 7" xfId="22800"/>
    <cellStyle name="Comma 9 7 2" xfId="43951"/>
    <cellStyle name="Comma 9 8" xfId="12228"/>
    <cellStyle name="Comma 9 9" xfId="33379"/>
    <cellStyle name="Comma0" xfId="5153"/>
    <cellStyle name="Comma0 10" xfId="5292"/>
    <cellStyle name="Comma0 2" xfId="5293"/>
    <cellStyle name="Comma0 3" xfId="5294"/>
    <cellStyle name="Comma0 4" xfId="5295"/>
    <cellStyle name="Comma0 4 2" xfId="5296"/>
    <cellStyle name="Comma0 4 3" xfId="5297"/>
    <cellStyle name="Comma0 4 3 2" xfId="5298"/>
    <cellStyle name="Comma0 4 4" xfId="5299"/>
    <cellStyle name="Comma0 5" xfId="5300"/>
    <cellStyle name="Comma0 5 2" xfId="5301"/>
    <cellStyle name="Comma0 6" xfId="5302"/>
    <cellStyle name="Comma0 6 2" xfId="5303"/>
    <cellStyle name="Comma0 7" xfId="5304"/>
    <cellStyle name="Comma0 7 2" xfId="5305"/>
    <cellStyle name="Comma0 8" xfId="5306"/>
    <cellStyle name="Comma0 9" xfId="5307"/>
    <cellStyle name="Currency 10" xfId="5309"/>
    <cellStyle name="Currency 11" xfId="5310"/>
    <cellStyle name="Currency 12" xfId="5311"/>
    <cellStyle name="Currency 13" xfId="5312"/>
    <cellStyle name="Currency 14" xfId="5313"/>
    <cellStyle name="Currency 15" xfId="5314"/>
    <cellStyle name="Currency 16" xfId="5315"/>
    <cellStyle name="Currency 17" xfId="5316"/>
    <cellStyle name="Currency 18" xfId="5317"/>
    <cellStyle name="Currency 19" xfId="5318"/>
    <cellStyle name="Currency 2" xfId="11"/>
    <cellStyle name="Currency 2 10" xfId="6093"/>
    <cellStyle name="Currency 2 11" xfId="6339"/>
    <cellStyle name="Currency 2 11 2" xfId="6454"/>
    <cellStyle name="Currency 2 11 2 2" xfId="27607"/>
    <cellStyle name="Currency 2 11 2 2 2" xfId="48758"/>
    <cellStyle name="Currency 2 11 2 3" xfId="17035"/>
    <cellStyle name="Currency 2 11 2 4" xfId="38186"/>
    <cellStyle name="Currency 2 11 3" xfId="27509"/>
    <cellStyle name="Currency 2 11 3 2" xfId="48660"/>
    <cellStyle name="Currency 2 11 4" xfId="16937"/>
    <cellStyle name="Currency 2 11 5" xfId="38088"/>
    <cellStyle name="Currency 2 12" xfId="6356"/>
    <cellStyle name="Currency 2 12 2" xfId="27514"/>
    <cellStyle name="Currency 2 12 2 2" xfId="48665"/>
    <cellStyle name="Currency 2 12 3" xfId="16942"/>
    <cellStyle name="Currency 2 12 4" xfId="38093"/>
    <cellStyle name="Currency 2 2" xfId="5319"/>
    <cellStyle name="Currency 2 2 2" xfId="5320"/>
    <cellStyle name="Currency 2 2 2 2" xfId="5321"/>
    <cellStyle name="Currency 2 2 2 3" xfId="5322"/>
    <cellStyle name="Currency 2 2 3" xfId="5323"/>
    <cellStyle name="Currency 2 2 4" xfId="5324"/>
    <cellStyle name="Currency 2 2 5" xfId="5325"/>
    <cellStyle name="Currency 2 2 6" xfId="5326"/>
    <cellStyle name="Currency 2 2 7" xfId="5327"/>
    <cellStyle name="Currency 2 2 8" xfId="5328"/>
    <cellStyle name="Currency 2 2 9" xfId="6345"/>
    <cellStyle name="Currency 2 3" xfId="5329"/>
    <cellStyle name="Currency 2 4" xfId="5330"/>
    <cellStyle name="Currency 2 5" xfId="5331"/>
    <cellStyle name="Currency 2 6" xfId="5332"/>
    <cellStyle name="Currency 2 7" xfId="5333"/>
    <cellStyle name="Currency 2 8" xfId="5334"/>
    <cellStyle name="Currency 2 9" xfId="5335"/>
    <cellStyle name="Currency 20" xfId="5336"/>
    <cellStyle name="Currency 21" xfId="5337"/>
    <cellStyle name="Currency 22" xfId="5338"/>
    <cellStyle name="Currency 23" xfId="5339"/>
    <cellStyle name="Currency 24" xfId="5340"/>
    <cellStyle name="Currency 24 2" xfId="5341"/>
    <cellStyle name="Currency 24 3" xfId="5342"/>
    <cellStyle name="Currency 24 3 2" xfId="5343"/>
    <cellStyle name="Currency 24 4" xfId="5344"/>
    <cellStyle name="Currency 25" xfId="5345"/>
    <cellStyle name="Currency 25 2" xfId="5346"/>
    <cellStyle name="Currency 26" xfId="5347"/>
    <cellStyle name="Currency 26 2" xfId="5348"/>
    <cellStyle name="Currency 27" xfId="5349"/>
    <cellStyle name="Currency 27 2" xfId="5350"/>
    <cellStyle name="Currency 28" xfId="5351"/>
    <cellStyle name="Currency 29" xfId="5352"/>
    <cellStyle name="Currency 3" xfId="5154"/>
    <cellStyle name="Currency 3 2" xfId="5354"/>
    <cellStyle name="Currency 3 2 2" xfId="5355"/>
    <cellStyle name="Currency 3 2 2 2" xfId="5356"/>
    <cellStyle name="Currency 3 2 2 3" xfId="5357"/>
    <cellStyle name="Currency 3 2 3" xfId="5358"/>
    <cellStyle name="Currency 3 2 4" xfId="5359"/>
    <cellStyle name="Currency 3 2 5" xfId="5360"/>
    <cellStyle name="Currency 3 3" xfId="5361"/>
    <cellStyle name="Currency 3 3 2" xfId="5362"/>
    <cellStyle name="Currency 3 3 3" xfId="5363"/>
    <cellStyle name="Currency 3 4" xfId="5364"/>
    <cellStyle name="Currency 3 5" xfId="5365"/>
    <cellStyle name="Currency 3 6" xfId="5366"/>
    <cellStyle name="Currency 3 7" xfId="5367"/>
    <cellStyle name="Currency 3 8" xfId="5353"/>
    <cellStyle name="Currency 3 9" xfId="6342"/>
    <cellStyle name="Currency 30" xfId="5308"/>
    <cellStyle name="Currency 31" xfId="6145"/>
    <cellStyle name="Currency 32" xfId="2589"/>
    <cellStyle name="Currency 32 2" xfId="24726"/>
    <cellStyle name="Currency 32 2 2" xfId="45877"/>
    <cellStyle name="Currency 32 3" xfId="14154"/>
    <cellStyle name="Currency 32 4" xfId="35305"/>
    <cellStyle name="Currency 33" xfId="6249"/>
    <cellStyle name="Currency 33 2" xfId="27431"/>
    <cellStyle name="Currency 33 2 2" xfId="48582"/>
    <cellStyle name="Currency 33 3" xfId="16859"/>
    <cellStyle name="Currency 33 4" xfId="38010"/>
    <cellStyle name="Currency 34" xfId="6374"/>
    <cellStyle name="Currency 34 2" xfId="27532"/>
    <cellStyle name="Currency 34 2 2" xfId="48683"/>
    <cellStyle name="Currency 34 3" xfId="16960"/>
    <cellStyle name="Currency 34 4" xfId="38111"/>
    <cellStyle name="Currency 35" xfId="2588"/>
    <cellStyle name="Currency 4" xfId="5368"/>
    <cellStyle name="Currency 4 2" xfId="5369"/>
    <cellStyle name="Currency 4 3" xfId="6338"/>
    <cellStyle name="Currency 5" xfId="5370"/>
    <cellStyle name="Currency 5 2" xfId="5371"/>
    <cellStyle name="Currency 6" xfId="5372"/>
    <cellStyle name="Currency 6 2" xfId="5373"/>
    <cellStyle name="Currency 6 2 2" xfId="5374"/>
    <cellStyle name="Currency 7" xfId="5375"/>
    <cellStyle name="Currency 7 2" xfId="5376"/>
    <cellStyle name="Currency 7 3" xfId="5377"/>
    <cellStyle name="Currency 8" xfId="5378"/>
    <cellStyle name="Currency 9" xfId="5379"/>
    <cellStyle name="Currency0" xfId="5155"/>
    <cellStyle name="Currency0 10" xfId="5380"/>
    <cellStyle name="Currency0 2" xfId="5381"/>
    <cellStyle name="Currency0 3" xfId="5382"/>
    <cellStyle name="Currency0 4" xfId="5383"/>
    <cellStyle name="Currency0 4 2" xfId="5384"/>
    <cellStyle name="Currency0 4 3" xfId="5385"/>
    <cellStyle name="Currency0 4 3 2" xfId="5386"/>
    <cellStyle name="Currency0 4 4" xfId="5387"/>
    <cellStyle name="Currency0 5" xfId="5388"/>
    <cellStyle name="Currency0 5 2" xfId="5389"/>
    <cellStyle name="Currency0 6" xfId="5390"/>
    <cellStyle name="Currency0 6 2" xfId="5391"/>
    <cellStyle name="Currency0 7" xfId="5392"/>
    <cellStyle name="Currency0 7 2" xfId="5393"/>
    <cellStyle name="Currency0 8" xfId="5394"/>
    <cellStyle name="Currency0 9" xfId="5395"/>
    <cellStyle name="Currʬncy" xfId="5396"/>
    <cellStyle name="custom" xfId="5156"/>
    <cellStyle name="Custom - Style1" xfId="5397"/>
    <cellStyle name="custom 2" xfId="5398"/>
    <cellStyle name="Data   - Style2" xfId="5399"/>
    <cellStyle name="Date" xfId="5157"/>
    <cellStyle name="Date 10" xfId="5400"/>
    <cellStyle name="Date 2" xfId="5401"/>
    <cellStyle name="Date 3" xfId="5402"/>
    <cellStyle name="Date 4" xfId="5403"/>
    <cellStyle name="Date 4 2" xfId="5404"/>
    <cellStyle name="Date 4 3" xfId="5405"/>
    <cellStyle name="Date 4 3 2" xfId="5406"/>
    <cellStyle name="Date 4 4" xfId="5407"/>
    <cellStyle name="Date 5" xfId="5408"/>
    <cellStyle name="Date 5 2" xfId="5409"/>
    <cellStyle name="Date 6" xfId="5410"/>
    <cellStyle name="Date 6 2" xfId="5411"/>
    <cellStyle name="Date 7" xfId="5412"/>
    <cellStyle name="Date 7 2" xfId="5413"/>
    <cellStyle name="Date 8" xfId="5414"/>
    <cellStyle name="Date 9" xfId="5415"/>
    <cellStyle name="Explanatory Text 2" xfId="6146"/>
    <cellStyle name="Fixed" xfId="5158"/>
    <cellStyle name="Fixed 10" xfId="5416"/>
    <cellStyle name="Fixed 2" xfId="5417"/>
    <cellStyle name="Fixed 3" xfId="5418"/>
    <cellStyle name="Fixed 4" xfId="5419"/>
    <cellStyle name="Fixed 4 2" xfId="5420"/>
    <cellStyle name="Fixed 4 3" xfId="5421"/>
    <cellStyle name="Fixed 4 3 2" xfId="5422"/>
    <cellStyle name="Fixed 4 4" xfId="5423"/>
    <cellStyle name="Fixed 5" xfId="5424"/>
    <cellStyle name="Fixed 5 2" xfId="5425"/>
    <cellStyle name="Fixed 6" xfId="5426"/>
    <cellStyle name="Fixed 6 2" xfId="5427"/>
    <cellStyle name="Fixed 7" xfId="5428"/>
    <cellStyle name="Fixed 7 2" xfId="5429"/>
    <cellStyle name="Fixed 8" xfId="5430"/>
    <cellStyle name="Fixed 9" xfId="5431"/>
    <cellStyle name="Good 2" xfId="6147"/>
    <cellStyle name="Grey" xfId="5159"/>
    <cellStyle name="Header1" xfId="5432"/>
    <cellStyle name="Header2" xfId="5433"/>
    <cellStyle name="Header2 2" xfId="5434"/>
    <cellStyle name="Heading 1 2" xfId="5160"/>
    <cellStyle name="Heading 1 3" xfId="6148"/>
    <cellStyle name="Heading 1 3 2" xfId="6166"/>
    <cellStyle name="Heading 1 3 3" xfId="6352"/>
    <cellStyle name="Heading 1 3 4" xfId="6332"/>
    <cellStyle name="Heading 1 3 5" xfId="6331"/>
    <cellStyle name="Heading 1 3 6" xfId="6325"/>
    <cellStyle name="Heading 1 3 7" xfId="6459"/>
    <cellStyle name="Heading 1 3 8" xfId="6458"/>
    <cellStyle name="Heading 1 3 9" xfId="6451"/>
    <cellStyle name="Heading 2 2" xfId="5161"/>
    <cellStyle name="Heading 2 3" xfId="6149"/>
    <cellStyle name="Heading 2 3 2" xfId="6163"/>
    <cellStyle name="Heading 2 3 3" xfId="6353"/>
    <cellStyle name="Heading 2 3 4" xfId="6333"/>
    <cellStyle name="Heading 2 3 5" xfId="6330"/>
    <cellStyle name="Heading 2 3 6" xfId="6327"/>
    <cellStyle name="Heading 2 3 7" xfId="6460"/>
    <cellStyle name="Heading 2 3 8" xfId="6457"/>
    <cellStyle name="Heading 2 3 9" xfId="6452"/>
    <cellStyle name="Heading 3 2" xfId="6150"/>
    <cellStyle name="Heading 3 2 2" xfId="6167"/>
    <cellStyle name="Heading 3 2 3" xfId="6334"/>
    <cellStyle name="Heading 3 2 4" xfId="6351"/>
    <cellStyle name="Heading 3 2 5" xfId="6326"/>
    <cellStyle name="Heading 3 2 6" xfId="6350"/>
    <cellStyle name="Heading 3 2 7" xfId="6453"/>
    <cellStyle name="Heading 3 2 8" xfId="6448"/>
    <cellStyle name="Heading 3 2 9" xfId="6376"/>
    <cellStyle name="Heading 4 2" xfId="6151"/>
    <cellStyle name="Hyperlink" xfId="94" builtinId="8"/>
    <cellStyle name="Hyperlink 2" xfId="5162"/>
    <cellStyle name="Input [yellow]" xfId="5163"/>
    <cellStyle name="Input [yellow] 2" xfId="5436"/>
    <cellStyle name="Input 2" xfId="6152"/>
    <cellStyle name="Labels - Style3" xfId="5437"/>
    <cellStyle name="Linked Cell 2" xfId="6153"/>
    <cellStyle name="M" xfId="5164"/>
    <cellStyle name="M 2" xfId="5438"/>
    <cellStyle name="M.00" xfId="5165"/>
    <cellStyle name="M.00 2" xfId="5439"/>
    <cellStyle name="Neutral 2" xfId="6154"/>
    <cellStyle name="no dec" xfId="5440"/>
    <cellStyle name="NorALL-HC" xfId="5441"/>
    <cellStyle name="Normal" xfId="0" builtinId="0"/>
    <cellStyle name="Normal - Style1" xfId="5166"/>
    <cellStyle name="Normal - Style1 2" xfId="5443"/>
    <cellStyle name="Normal - Style1 3" xfId="5442"/>
    <cellStyle name="Normal - Style1_v1.1 Prefile" xfId="5444"/>
    <cellStyle name="Normal 10" xfId="95"/>
    <cellStyle name="Normal 10 10" xfId="11667"/>
    <cellStyle name="Normal 10 11" xfId="32818"/>
    <cellStyle name="Normal 10 2" xfId="259"/>
    <cellStyle name="Normal 10 2 10" xfId="32978"/>
    <cellStyle name="Normal 10 2 2" xfId="580"/>
    <cellStyle name="Normal 10 2 2 10" xfId="33298"/>
    <cellStyle name="Normal 10 2 2 2" xfId="1220"/>
    <cellStyle name="Normal 10 2 2 2 2" xfId="2500"/>
    <cellStyle name="Normal 10 2 2 2 2 2" xfId="5067"/>
    <cellStyle name="Normal 10 2 2 2 2 2 2" xfId="27203"/>
    <cellStyle name="Normal 10 2 2 2 2 2 2 2" xfId="48354"/>
    <cellStyle name="Normal 10 2 2 2 2 2 3" xfId="16631"/>
    <cellStyle name="Normal 10 2 2 2 2 2 4" xfId="37782"/>
    <cellStyle name="Normal 10 2 2 2 2 3" xfId="8943"/>
    <cellStyle name="Normal 10 2 2 2 2 3 2" xfId="30092"/>
    <cellStyle name="Normal 10 2 2 2 2 3 2 2" xfId="51243"/>
    <cellStyle name="Normal 10 2 2 2 2 3 3" xfId="19520"/>
    <cellStyle name="Normal 10 2 2 2 2 3 4" xfId="40671"/>
    <cellStyle name="Normal 10 2 2 2 2 4" xfId="11505"/>
    <cellStyle name="Normal 10 2 2 2 2 4 2" xfId="32654"/>
    <cellStyle name="Normal 10 2 2 2 2 4 2 2" xfId="53805"/>
    <cellStyle name="Normal 10 2 2 2 2 4 3" xfId="22082"/>
    <cellStyle name="Normal 10 2 2 2 2 4 4" xfId="43233"/>
    <cellStyle name="Normal 10 2 2 2 2 5" xfId="24639"/>
    <cellStyle name="Normal 10 2 2 2 2 5 2" xfId="45790"/>
    <cellStyle name="Normal 10 2 2 2 2 6" xfId="14067"/>
    <cellStyle name="Normal 10 2 2 2 2 7" xfId="35218"/>
    <cellStyle name="Normal 10 2 2 2 3" xfId="3787"/>
    <cellStyle name="Normal 10 2 2 2 3 2" xfId="25923"/>
    <cellStyle name="Normal 10 2 2 2 3 2 2" xfId="47074"/>
    <cellStyle name="Normal 10 2 2 2 3 3" xfId="15351"/>
    <cellStyle name="Normal 10 2 2 2 3 4" xfId="36502"/>
    <cellStyle name="Normal 10 2 2 2 4" xfId="7663"/>
    <cellStyle name="Normal 10 2 2 2 4 2" xfId="28812"/>
    <cellStyle name="Normal 10 2 2 2 4 2 2" xfId="49963"/>
    <cellStyle name="Normal 10 2 2 2 4 3" xfId="18240"/>
    <cellStyle name="Normal 10 2 2 2 4 4" xfId="39391"/>
    <cellStyle name="Normal 10 2 2 2 5" xfId="10225"/>
    <cellStyle name="Normal 10 2 2 2 5 2" xfId="31374"/>
    <cellStyle name="Normal 10 2 2 2 5 2 2" xfId="52525"/>
    <cellStyle name="Normal 10 2 2 2 5 3" xfId="20802"/>
    <cellStyle name="Normal 10 2 2 2 5 4" xfId="41953"/>
    <cellStyle name="Normal 10 2 2 2 6" xfId="23359"/>
    <cellStyle name="Normal 10 2 2 2 6 2" xfId="44510"/>
    <cellStyle name="Normal 10 2 2 2 7" xfId="12787"/>
    <cellStyle name="Normal 10 2 2 2 8" xfId="33938"/>
    <cellStyle name="Normal 10 2 2 3" xfId="1860"/>
    <cellStyle name="Normal 10 2 2 3 2" xfId="4427"/>
    <cellStyle name="Normal 10 2 2 3 2 2" xfId="26563"/>
    <cellStyle name="Normal 10 2 2 3 2 2 2" xfId="47714"/>
    <cellStyle name="Normal 10 2 2 3 2 3" xfId="15991"/>
    <cellStyle name="Normal 10 2 2 3 2 4" xfId="37142"/>
    <cellStyle name="Normal 10 2 2 3 3" xfId="8303"/>
    <cellStyle name="Normal 10 2 2 3 3 2" xfId="29452"/>
    <cellStyle name="Normal 10 2 2 3 3 2 2" xfId="50603"/>
    <cellStyle name="Normal 10 2 2 3 3 3" xfId="18880"/>
    <cellStyle name="Normal 10 2 2 3 3 4" xfId="40031"/>
    <cellStyle name="Normal 10 2 2 3 4" xfId="10865"/>
    <cellStyle name="Normal 10 2 2 3 4 2" xfId="32014"/>
    <cellStyle name="Normal 10 2 2 3 4 2 2" xfId="53165"/>
    <cellStyle name="Normal 10 2 2 3 4 3" xfId="21442"/>
    <cellStyle name="Normal 10 2 2 3 4 4" xfId="42593"/>
    <cellStyle name="Normal 10 2 2 3 5" xfId="23999"/>
    <cellStyle name="Normal 10 2 2 3 5 2" xfId="45150"/>
    <cellStyle name="Normal 10 2 2 3 6" xfId="13427"/>
    <cellStyle name="Normal 10 2 2 3 7" xfId="34578"/>
    <cellStyle name="Normal 10 2 2 4" xfId="3147"/>
    <cellStyle name="Normal 10 2 2 4 2" xfId="25283"/>
    <cellStyle name="Normal 10 2 2 4 2 2" xfId="46434"/>
    <cellStyle name="Normal 10 2 2 4 3" xfId="14711"/>
    <cellStyle name="Normal 10 2 2 4 4" xfId="35862"/>
    <cellStyle name="Normal 10 2 2 5" xfId="5445"/>
    <cellStyle name="Normal 10 2 2 6" xfId="7023"/>
    <cellStyle name="Normal 10 2 2 6 2" xfId="28172"/>
    <cellStyle name="Normal 10 2 2 6 2 2" xfId="49323"/>
    <cellStyle name="Normal 10 2 2 6 3" xfId="17600"/>
    <cellStyle name="Normal 10 2 2 6 4" xfId="38751"/>
    <cellStyle name="Normal 10 2 2 7" xfId="9585"/>
    <cellStyle name="Normal 10 2 2 7 2" xfId="30734"/>
    <cellStyle name="Normal 10 2 2 7 2 2" xfId="51885"/>
    <cellStyle name="Normal 10 2 2 7 3" xfId="20162"/>
    <cellStyle name="Normal 10 2 2 7 4" xfId="41313"/>
    <cellStyle name="Normal 10 2 2 8" xfId="22719"/>
    <cellStyle name="Normal 10 2 2 8 2" xfId="43870"/>
    <cellStyle name="Normal 10 2 2 9" xfId="12147"/>
    <cellStyle name="Normal 10 2 3" xfId="900"/>
    <cellStyle name="Normal 10 2 3 2" xfId="2180"/>
    <cellStyle name="Normal 10 2 3 2 2" xfId="4747"/>
    <cellStyle name="Normal 10 2 3 2 2 2" xfId="26883"/>
    <cellStyle name="Normal 10 2 3 2 2 2 2" xfId="48034"/>
    <cellStyle name="Normal 10 2 3 2 2 3" xfId="16311"/>
    <cellStyle name="Normal 10 2 3 2 2 4" xfId="37462"/>
    <cellStyle name="Normal 10 2 3 2 3" xfId="8623"/>
    <cellStyle name="Normal 10 2 3 2 3 2" xfId="29772"/>
    <cellStyle name="Normal 10 2 3 2 3 2 2" xfId="50923"/>
    <cellStyle name="Normal 10 2 3 2 3 3" xfId="19200"/>
    <cellStyle name="Normal 10 2 3 2 3 4" xfId="40351"/>
    <cellStyle name="Normal 10 2 3 2 4" xfId="11185"/>
    <cellStyle name="Normal 10 2 3 2 4 2" xfId="32334"/>
    <cellStyle name="Normal 10 2 3 2 4 2 2" xfId="53485"/>
    <cellStyle name="Normal 10 2 3 2 4 3" xfId="21762"/>
    <cellStyle name="Normal 10 2 3 2 4 4" xfId="42913"/>
    <cellStyle name="Normal 10 2 3 2 5" xfId="24319"/>
    <cellStyle name="Normal 10 2 3 2 5 2" xfId="45470"/>
    <cellStyle name="Normal 10 2 3 2 6" xfId="13747"/>
    <cellStyle name="Normal 10 2 3 2 7" xfId="34898"/>
    <cellStyle name="Normal 10 2 3 3" xfId="3467"/>
    <cellStyle name="Normal 10 2 3 3 2" xfId="25603"/>
    <cellStyle name="Normal 10 2 3 3 2 2" xfId="46754"/>
    <cellStyle name="Normal 10 2 3 3 3" xfId="15031"/>
    <cellStyle name="Normal 10 2 3 3 4" xfId="36182"/>
    <cellStyle name="Normal 10 2 3 4" xfId="7343"/>
    <cellStyle name="Normal 10 2 3 4 2" xfId="28492"/>
    <cellStyle name="Normal 10 2 3 4 2 2" xfId="49643"/>
    <cellStyle name="Normal 10 2 3 4 3" xfId="17920"/>
    <cellStyle name="Normal 10 2 3 4 4" xfId="39071"/>
    <cellStyle name="Normal 10 2 3 5" xfId="9905"/>
    <cellStyle name="Normal 10 2 3 5 2" xfId="31054"/>
    <cellStyle name="Normal 10 2 3 5 2 2" xfId="52205"/>
    <cellStyle name="Normal 10 2 3 5 3" xfId="20482"/>
    <cellStyle name="Normal 10 2 3 5 4" xfId="41633"/>
    <cellStyle name="Normal 10 2 3 6" xfId="23039"/>
    <cellStyle name="Normal 10 2 3 6 2" xfId="44190"/>
    <cellStyle name="Normal 10 2 3 7" xfId="12467"/>
    <cellStyle name="Normal 10 2 3 8" xfId="33618"/>
    <cellStyle name="Normal 10 2 4" xfId="1540"/>
    <cellStyle name="Normal 10 2 4 2" xfId="4107"/>
    <cellStyle name="Normal 10 2 4 2 2" xfId="26243"/>
    <cellStyle name="Normal 10 2 4 2 2 2" xfId="47394"/>
    <cellStyle name="Normal 10 2 4 2 3" xfId="15671"/>
    <cellStyle name="Normal 10 2 4 2 4" xfId="36822"/>
    <cellStyle name="Normal 10 2 4 3" xfId="7983"/>
    <cellStyle name="Normal 10 2 4 3 2" xfId="29132"/>
    <cellStyle name="Normal 10 2 4 3 2 2" xfId="50283"/>
    <cellStyle name="Normal 10 2 4 3 3" xfId="18560"/>
    <cellStyle name="Normal 10 2 4 3 4" xfId="39711"/>
    <cellStyle name="Normal 10 2 4 4" xfId="10545"/>
    <cellStyle name="Normal 10 2 4 4 2" xfId="31694"/>
    <cellStyle name="Normal 10 2 4 4 2 2" xfId="52845"/>
    <cellStyle name="Normal 10 2 4 4 3" xfId="21122"/>
    <cellStyle name="Normal 10 2 4 4 4" xfId="42273"/>
    <cellStyle name="Normal 10 2 4 5" xfId="23679"/>
    <cellStyle name="Normal 10 2 4 5 2" xfId="44830"/>
    <cellStyle name="Normal 10 2 4 6" xfId="13107"/>
    <cellStyle name="Normal 10 2 4 7" xfId="34258"/>
    <cellStyle name="Normal 10 2 5" xfId="2827"/>
    <cellStyle name="Normal 10 2 5 2" xfId="24963"/>
    <cellStyle name="Normal 10 2 5 2 2" xfId="46114"/>
    <cellStyle name="Normal 10 2 5 3" xfId="14391"/>
    <cellStyle name="Normal 10 2 5 4" xfId="35542"/>
    <cellStyle name="Normal 10 2 6" xfId="6703"/>
    <cellStyle name="Normal 10 2 6 2" xfId="27852"/>
    <cellStyle name="Normal 10 2 6 2 2" xfId="49003"/>
    <cellStyle name="Normal 10 2 6 3" xfId="17280"/>
    <cellStyle name="Normal 10 2 6 4" xfId="38431"/>
    <cellStyle name="Normal 10 2 7" xfId="9265"/>
    <cellStyle name="Normal 10 2 7 2" xfId="30414"/>
    <cellStyle name="Normal 10 2 7 2 2" xfId="51565"/>
    <cellStyle name="Normal 10 2 7 3" xfId="19842"/>
    <cellStyle name="Normal 10 2 7 4" xfId="40993"/>
    <cellStyle name="Normal 10 2 8" xfId="22399"/>
    <cellStyle name="Normal 10 2 8 2" xfId="43550"/>
    <cellStyle name="Normal 10 2 9" xfId="11827"/>
    <cellStyle name="Normal 10 3" xfId="420"/>
    <cellStyle name="Normal 10 3 2" xfId="1060"/>
    <cellStyle name="Normal 10 3 2 2" xfId="2340"/>
    <cellStyle name="Normal 10 3 2 2 2" xfId="4907"/>
    <cellStyle name="Normal 10 3 2 2 2 2" xfId="27043"/>
    <cellStyle name="Normal 10 3 2 2 2 2 2" xfId="48194"/>
    <cellStyle name="Normal 10 3 2 2 2 3" xfId="16471"/>
    <cellStyle name="Normal 10 3 2 2 2 4" xfId="37622"/>
    <cellStyle name="Normal 10 3 2 2 3" xfId="8783"/>
    <cellStyle name="Normal 10 3 2 2 3 2" xfId="29932"/>
    <cellStyle name="Normal 10 3 2 2 3 2 2" xfId="51083"/>
    <cellStyle name="Normal 10 3 2 2 3 3" xfId="19360"/>
    <cellStyle name="Normal 10 3 2 2 3 4" xfId="40511"/>
    <cellStyle name="Normal 10 3 2 2 4" xfId="11345"/>
    <cellStyle name="Normal 10 3 2 2 4 2" xfId="32494"/>
    <cellStyle name="Normal 10 3 2 2 4 2 2" xfId="53645"/>
    <cellStyle name="Normal 10 3 2 2 4 3" xfId="21922"/>
    <cellStyle name="Normal 10 3 2 2 4 4" xfId="43073"/>
    <cellStyle name="Normal 10 3 2 2 5" xfId="24479"/>
    <cellStyle name="Normal 10 3 2 2 5 2" xfId="45630"/>
    <cellStyle name="Normal 10 3 2 2 6" xfId="13907"/>
    <cellStyle name="Normal 10 3 2 2 7" xfId="35058"/>
    <cellStyle name="Normal 10 3 2 3" xfId="3627"/>
    <cellStyle name="Normal 10 3 2 3 2" xfId="25763"/>
    <cellStyle name="Normal 10 3 2 3 2 2" xfId="46914"/>
    <cellStyle name="Normal 10 3 2 3 3" xfId="15191"/>
    <cellStyle name="Normal 10 3 2 3 4" xfId="36342"/>
    <cellStyle name="Normal 10 3 2 4" xfId="7503"/>
    <cellStyle name="Normal 10 3 2 4 2" xfId="28652"/>
    <cellStyle name="Normal 10 3 2 4 2 2" xfId="49803"/>
    <cellStyle name="Normal 10 3 2 4 3" xfId="18080"/>
    <cellStyle name="Normal 10 3 2 4 4" xfId="39231"/>
    <cellStyle name="Normal 10 3 2 5" xfId="10065"/>
    <cellStyle name="Normal 10 3 2 5 2" xfId="31214"/>
    <cellStyle name="Normal 10 3 2 5 2 2" xfId="52365"/>
    <cellStyle name="Normal 10 3 2 5 3" xfId="20642"/>
    <cellStyle name="Normal 10 3 2 5 4" xfId="41793"/>
    <cellStyle name="Normal 10 3 2 6" xfId="23199"/>
    <cellStyle name="Normal 10 3 2 6 2" xfId="44350"/>
    <cellStyle name="Normal 10 3 2 7" xfId="12627"/>
    <cellStyle name="Normal 10 3 2 8" xfId="33778"/>
    <cellStyle name="Normal 10 3 3" xfId="1700"/>
    <cellStyle name="Normal 10 3 3 2" xfId="4267"/>
    <cellStyle name="Normal 10 3 3 2 2" xfId="26403"/>
    <cellStyle name="Normal 10 3 3 2 2 2" xfId="47554"/>
    <cellStyle name="Normal 10 3 3 2 3" xfId="15831"/>
    <cellStyle name="Normal 10 3 3 2 4" xfId="36982"/>
    <cellStyle name="Normal 10 3 3 3" xfId="8143"/>
    <cellStyle name="Normal 10 3 3 3 2" xfId="29292"/>
    <cellStyle name="Normal 10 3 3 3 2 2" xfId="50443"/>
    <cellStyle name="Normal 10 3 3 3 3" xfId="18720"/>
    <cellStyle name="Normal 10 3 3 3 4" xfId="39871"/>
    <cellStyle name="Normal 10 3 3 4" xfId="10705"/>
    <cellStyle name="Normal 10 3 3 4 2" xfId="31854"/>
    <cellStyle name="Normal 10 3 3 4 2 2" xfId="53005"/>
    <cellStyle name="Normal 10 3 3 4 3" xfId="21282"/>
    <cellStyle name="Normal 10 3 3 4 4" xfId="42433"/>
    <cellStyle name="Normal 10 3 3 5" xfId="23839"/>
    <cellStyle name="Normal 10 3 3 5 2" xfId="44990"/>
    <cellStyle name="Normal 10 3 3 6" xfId="13267"/>
    <cellStyle name="Normal 10 3 3 7" xfId="34418"/>
    <cellStyle name="Normal 10 3 4" xfId="2987"/>
    <cellStyle name="Normal 10 3 4 2" xfId="25123"/>
    <cellStyle name="Normal 10 3 4 2 2" xfId="46274"/>
    <cellStyle name="Normal 10 3 4 3" xfId="14551"/>
    <cellStyle name="Normal 10 3 4 4" xfId="35702"/>
    <cellStyle name="Normal 10 3 5" xfId="6863"/>
    <cellStyle name="Normal 10 3 5 2" xfId="28012"/>
    <cellStyle name="Normal 10 3 5 2 2" xfId="49163"/>
    <cellStyle name="Normal 10 3 5 3" xfId="17440"/>
    <cellStyle name="Normal 10 3 5 4" xfId="38591"/>
    <cellStyle name="Normal 10 3 6" xfId="9425"/>
    <cellStyle name="Normal 10 3 6 2" xfId="30574"/>
    <cellStyle name="Normal 10 3 6 2 2" xfId="51725"/>
    <cellStyle name="Normal 10 3 6 3" xfId="20002"/>
    <cellStyle name="Normal 10 3 6 4" xfId="41153"/>
    <cellStyle name="Normal 10 3 7" xfId="22559"/>
    <cellStyle name="Normal 10 3 7 2" xfId="43710"/>
    <cellStyle name="Normal 10 3 8" xfId="11987"/>
    <cellStyle name="Normal 10 3 9" xfId="33138"/>
    <cellStyle name="Normal 10 4" xfId="740"/>
    <cellStyle name="Normal 10 4 2" xfId="2020"/>
    <cellStyle name="Normal 10 4 2 2" xfId="4587"/>
    <cellStyle name="Normal 10 4 2 2 2" xfId="26723"/>
    <cellStyle name="Normal 10 4 2 2 2 2" xfId="47874"/>
    <cellStyle name="Normal 10 4 2 2 3" xfId="16151"/>
    <cellStyle name="Normal 10 4 2 2 4" xfId="37302"/>
    <cellStyle name="Normal 10 4 2 3" xfId="8463"/>
    <cellStyle name="Normal 10 4 2 3 2" xfId="29612"/>
    <cellStyle name="Normal 10 4 2 3 2 2" xfId="50763"/>
    <cellStyle name="Normal 10 4 2 3 3" xfId="19040"/>
    <cellStyle name="Normal 10 4 2 3 4" xfId="40191"/>
    <cellStyle name="Normal 10 4 2 4" xfId="11025"/>
    <cellStyle name="Normal 10 4 2 4 2" xfId="32174"/>
    <cellStyle name="Normal 10 4 2 4 2 2" xfId="53325"/>
    <cellStyle name="Normal 10 4 2 4 3" xfId="21602"/>
    <cellStyle name="Normal 10 4 2 4 4" xfId="42753"/>
    <cellStyle name="Normal 10 4 2 5" xfId="24159"/>
    <cellStyle name="Normal 10 4 2 5 2" xfId="45310"/>
    <cellStyle name="Normal 10 4 2 6" xfId="13587"/>
    <cellStyle name="Normal 10 4 2 7" xfId="34738"/>
    <cellStyle name="Normal 10 4 3" xfId="3307"/>
    <cellStyle name="Normal 10 4 3 2" xfId="25443"/>
    <cellStyle name="Normal 10 4 3 2 2" xfId="46594"/>
    <cellStyle name="Normal 10 4 3 3" xfId="14871"/>
    <cellStyle name="Normal 10 4 3 4" xfId="36022"/>
    <cellStyle name="Normal 10 4 4" xfId="7183"/>
    <cellStyle name="Normal 10 4 4 2" xfId="28332"/>
    <cellStyle name="Normal 10 4 4 2 2" xfId="49483"/>
    <cellStyle name="Normal 10 4 4 3" xfId="17760"/>
    <cellStyle name="Normal 10 4 4 4" xfId="38911"/>
    <cellStyle name="Normal 10 4 5" xfId="9745"/>
    <cellStyle name="Normal 10 4 5 2" xfId="30894"/>
    <cellStyle name="Normal 10 4 5 2 2" xfId="52045"/>
    <cellStyle name="Normal 10 4 5 3" xfId="20322"/>
    <cellStyle name="Normal 10 4 5 4" xfId="41473"/>
    <cellStyle name="Normal 10 4 6" xfId="22879"/>
    <cellStyle name="Normal 10 4 6 2" xfId="44030"/>
    <cellStyle name="Normal 10 4 7" xfId="12307"/>
    <cellStyle name="Normal 10 4 8" xfId="33458"/>
    <cellStyle name="Normal 10 5" xfId="1380"/>
    <cellStyle name="Normal 10 5 2" xfId="3947"/>
    <cellStyle name="Normal 10 5 2 2" xfId="26083"/>
    <cellStyle name="Normal 10 5 2 2 2" xfId="47234"/>
    <cellStyle name="Normal 10 5 2 3" xfId="15511"/>
    <cellStyle name="Normal 10 5 2 4" xfId="36662"/>
    <cellStyle name="Normal 10 5 3" xfId="7823"/>
    <cellStyle name="Normal 10 5 3 2" xfId="28972"/>
    <cellStyle name="Normal 10 5 3 2 2" xfId="50123"/>
    <cellStyle name="Normal 10 5 3 3" xfId="18400"/>
    <cellStyle name="Normal 10 5 3 4" xfId="39551"/>
    <cellStyle name="Normal 10 5 4" xfId="10385"/>
    <cellStyle name="Normal 10 5 4 2" xfId="31534"/>
    <cellStyle name="Normal 10 5 4 2 2" xfId="52685"/>
    <cellStyle name="Normal 10 5 4 3" xfId="20962"/>
    <cellStyle name="Normal 10 5 4 4" xfId="42113"/>
    <cellStyle name="Normal 10 5 5" xfId="23519"/>
    <cellStyle name="Normal 10 5 5 2" xfId="44670"/>
    <cellStyle name="Normal 10 5 6" xfId="12947"/>
    <cellStyle name="Normal 10 5 7" xfId="34098"/>
    <cellStyle name="Normal 10 6" xfId="2666"/>
    <cellStyle name="Normal 10 6 2" xfId="24802"/>
    <cellStyle name="Normal 10 6 2 2" xfId="45953"/>
    <cellStyle name="Normal 10 6 3" xfId="14230"/>
    <cellStyle name="Normal 10 6 4" xfId="35381"/>
    <cellStyle name="Normal 10 7" xfId="6543"/>
    <cellStyle name="Normal 10 7 2" xfId="27692"/>
    <cellStyle name="Normal 10 7 2 2" xfId="48843"/>
    <cellStyle name="Normal 10 7 3" xfId="17120"/>
    <cellStyle name="Normal 10 7 4" xfId="38271"/>
    <cellStyle name="Normal 10 8" xfId="9105"/>
    <cellStyle name="Normal 10 8 2" xfId="30254"/>
    <cellStyle name="Normal 10 8 2 2" xfId="51405"/>
    <cellStyle name="Normal 10 8 3" xfId="19682"/>
    <cellStyle name="Normal 10 8 4" xfId="40833"/>
    <cellStyle name="Normal 10 9" xfId="22239"/>
    <cellStyle name="Normal 10 9 2" xfId="43390"/>
    <cellStyle name="Normal 100" xfId="5446"/>
    <cellStyle name="Normal 101" xfId="5447"/>
    <cellStyle name="Normal 102" xfId="5448"/>
    <cellStyle name="Normal 103" xfId="5449"/>
    <cellStyle name="Normal 104" xfId="5450"/>
    <cellStyle name="Normal 105" xfId="5451"/>
    <cellStyle name="Normal 106" xfId="5452"/>
    <cellStyle name="Normal 107" xfId="5453"/>
    <cellStyle name="Normal 108" xfId="5454"/>
    <cellStyle name="Normal 109" xfId="5455"/>
    <cellStyle name="Normal 11" xfId="178"/>
    <cellStyle name="Normal 11 10" xfId="22319"/>
    <cellStyle name="Normal 11 10 2" xfId="43470"/>
    <cellStyle name="Normal 11 11" xfId="11747"/>
    <cellStyle name="Normal 11 12" xfId="32898"/>
    <cellStyle name="Normal 11 2" xfId="500"/>
    <cellStyle name="Normal 11 2 2" xfId="1140"/>
    <cellStyle name="Normal 11 2 2 2" xfId="2420"/>
    <cellStyle name="Normal 11 2 2 2 2" xfId="4987"/>
    <cellStyle name="Normal 11 2 2 2 2 2" xfId="27123"/>
    <cellStyle name="Normal 11 2 2 2 2 2 2" xfId="48274"/>
    <cellStyle name="Normal 11 2 2 2 2 3" xfId="16551"/>
    <cellStyle name="Normal 11 2 2 2 2 4" xfId="37702"/>
    <cellStyle name="Normal 11 2 2 2 3" xfId="8863"/>
    <cellStyle name="Normal 11 2 2 2 3 2" xfId="30012"/>
    <cellStyle name="Normal 11 2 2 2 3 2 2" xfId="51163"/>
    <cellStyle name="Normal 11 2 2 2 3 3" xfId="19440"/>
    <cellStyle name="Normal 11 2 2 2 3 4" xfId="40591"/>
    <cellStyle name="Normal 11 2 2 2 4" xfId="11425"/>
    <cellStyle name="Normal 11 2 2 2 4 2" xfId="32574"/>
    <cellStyle name="Normal 11 2 2 2 4 2 2" xfId="53725"/>
    <cellStyle name="Normal 11 2 2 2 4 3" xfId="22002"/>
    <cellStyle name="Normal 11 2 2 2 4 4" xfId="43153"/>
    <cellStyle name="Normal 11 2 2 2 5" xfId="24559"/>
    <cellStyle name="Normal 11 2 2 2 5 2" xfId="45710"/>
    <cellStyle name="Normal 11 2 2 2 6" xfId="13987"/>
    <cellStyle name="Normal 11 2 2 2 7" xfId="35138"/>
    <cellStyle name="Normal 11 2 2 3" xfId="3707"/>
    <cellStyle name="Normal 11 2 2 3 2" xfId="25843"/>
    <cellStyle name="Normal 11 2 2 3 2 2" xfId="46994"/>
    <cellStyle name="Normal 11 2 2 3 3" xfId="15271"/>
    <cellStyle name="Normal 11 2 2 3 4" xfId="36422"/>
    <cellStyle name="Normal 11 2 2 4" xfId="5456"/>
    <cellStyle name="Normal 11 2 2 5" xfId="7583"/>
    <cellStyle name="Normal 11 2 2 5 2" xfId="28732"/>
    <cellStyle name="Normal 11 2 2 5 2 2" xfId="49883"/>
    <cellStyle name="Normal 11 2 2 5 3" xfId="18160"/>
    <cellStyle name="Normal 11 2 2 5 4" xfId="39311"/>
    <cellStyle name="Normal 11 2 2 6" xfId="10145"/>
    <cellStyle name="Normal 11 2 2 6 2" xfId="31294"/>
    <cellStyle name="Normal 11 2 2 6 2 2" xfId="52445"/>
    <cellStyle name="Normal 11 2 2 6 3" xfId="20722"/>
    <cellStyle name="Normal 11 2 2 6 4" xfId="41873"/>
    <cellStyle name="Normal 11 2 2 7" xfId="23279"/>
    <cellStyle name="Normal 11 2 2 7 2" xfId="44430"/>
    <cellStyle name="Normal 11 2 2 8" xfId="12707"/>
    <cellStyle name="Normal 11 2 2 9" xfId="33858"/>
    <cellStyle name="Normal 11 2 3" xfId="1780"/>
    <cellStyle name="Normal 11 2 3 2" xfId="4347"/>
    <cellStyle name="Normal 11 2 3 2 2" xfId="26483"/>
    <cellStyle name="Normal 11 2 3 2 2 2" xfId="47634"/>
    <cellStyle name="Normal 11 2 3 2 3" xfId="15911"/>
    <cellStyle name="Normal 11 2 3 2 4" xfId="37062"/>
    <cellStyle name="Normal 11 2 3 3" xfId="8223"/>
    <cellStyle name="Normal 11 2 3 3 2" xfId="29372"/>
    <cellStyle name="Normal 11 2 3 3 2 2" xfId="50523"/>
    <cellStyle name="Normal 11 2 3 3 3" xfId="18800"/>
    <cellStyle name="Normal 11 2 3 3 4" xfId="39951"/>
    <cellStyle name="Normal 11 2 3 4" xfId="10785"/>
    <cellStyle name="Normal 11 2 3 4 2" xfId="31934"/>
    <cellStyle name="Normal 11 2 3 4 2 2" xfId="53085"/>
    <cellStyle name="Normal 11 2 3 4 3" xfId="21362"/>
    <cellStyle name="Normal 11 2 3 4 4" xfId="42513"/>
    <cellStyle name="Normal 11 2 3 5" xfId="23919"/>
    <cellStyle name="Normal 11 2 3 5 2" xfId="45070"/>
    <cellStyle name="Normal 11 2 3 6" xfId="13347"/>
    <cellStyle name="Normal 11 2 3 7" xfId="34498"/>
    <cellStyle name="Normal 11 2 4" xfId="3067"/>
    <cellStyle name="Normal 11 2 4 2" xfId="25203"/>
    <cellStyle name="Normal 11 2 4 2 2" xfId="46354"/>
    <cellStyle name="Normal 11 2 4 3" xfId="14631"/>
    <cellStyle name="Normal 11 2 4 4" xfId="35782"/>
    <cellStyle name="Normal 11 2 5" xfId="6943"/>
    <cellStyle name="Normal 11 2 5 2" xfId="28092"/>
    <cellStyle name="Normal 11 2 5 2 2" xfId="49243"/>
    <cellStyle name="Normal 11 2 5 3" xfId="17520"/>
    <cellStyle name="Normal 11 2 5 4" xfId="38671"/>
    <cellStyle name="Normal 11 2 6" xfId="9505"/>
    <cellStyle name="Normal 11 2 6 2" xfId="30654"/>
    <cellStyle name="Normal 11 2 6 2 2" xfId="51805"/>
    <cellStyle name="Normal 11 2 6 3" xfId="20082"/>
    <cellStyle name="Normal 11 2 6 4" xfId="41233"/>
    <cellStyle name="Normal 11 2 7" xfId="22639"/>
    <cellStyle name="Normal 11 2 7 2" xfId="43790"/>
    <cellStyle name="Normal 11 2 8" xfId="12067"/>
    <cellStyle name="Normal 11 2 9" xfId="33218"/>
    <cellStyle name="Normal 11 3" xfId="820"/>
    <cellStyle name="Normal 11 3 2" xfId="2100"/>
    <cellStyle name="Normal 11 3 2 2" xfId="4667"/>
    <cellStyle name="Normal 11 3 2 2 2" xfId="26803"/>
    <cellStyle name="Normal 11 3 2 2 2 2" xfId="47954"/>
    <cellStyle name="Normal 11 3 2 2 3" xfId="16231"/>
    <cellStyle name="Normal 11 3 2 2 4" xfId="37382"/>
    <cellStyle name="Normal 11 3 2 3" xfId="8543"/>
    <cellStyle name="Normal 11 3 2 3 2" xfId="29692"/>
    <cellStyle name="Normal 11 3 2 3 2 2" xfId="50843"/>
    <cellStyle name="Normal 11 3 2 3 3" xfId="19120"/>
    <cellStyle name="Normal 11 3 2 3 4" xfId="40271"/>
    <cellStyle name="Normal 11 3 2 4" xfId="11105"/>
    <cellStyle name="Normal 11 3 2 4 2" xfId="32254"/>
    <cellStyle name="Normal 11 3 2 4 2 2" xfId="53405"/>
    <cellStyle name="Normal 11 3 2 4 3" xfId="21682"/>
    <cellStyle name="Normal 11 3 2 4 4" xfId="42833"/>
    <cellStyle name="Normal 11 3 2 5" xfId="24239"/>
    <cellStyle name="Normal 11 3 2 5 2" xfId="45390"/>
    <cellStyle name="Normal 11 3 2 6" xfId="13667"/>
    <cellStyle name="Normal 11 3 2 7" xfId="34818"/>
    <cellStyle name="Normal 11 3 3" xfId="3387"/>
    <cellStyle name="Normal 11 3 3 2" xfId="25523"/>
    <cellStyle name="Normal 11 3 3 2 2" xfId="46674"/>
    <cellStyle name="Normal 11 3 3 3" xfId="14951"/>
    <cellStyle name="Normal 11 3 3 4" xfId="36102"/>
    <cellStyle name="Normal 11 3 4" xfId="5457"/>
    <cellStyle name="Normal 11 3 5" xfId="7263"/>
    <cellStyle name="Normal 11 3 5 2" xfId="28412"/>
    <cellStyle name="Normal 11 3 5 2 2" xfId="49563"/>
    <cellStyle name="Normal 11 3 5 3" xfId="17840"/>
    <cellStyle name="Normal 11 3 5 4" xfId="38991"/>
    <cellStyle name="Normal 11 3 6" xfId="9825"/>
    <cellStyle name="Normal 11 3 6 2" xfId="30974"/>
    <cellStyle name="Normal 11 3 6 2 2" xfId="52125"/>
    <cellStyle name="Normal 11 3 6 3" xfId="20402"/>
    <cellStyle name="Normal 11 3 6 4" xfId="41553"/>
    <cellStyle name="Normal 11 3 7" xfId="22959"/>
    <cellStyle name="Normal 11 3 7 2" xfId="44110"/>
    <cellStyle name="Normal 11 3 8" xfId="12387"/>
    <cellStyle name="Normal 11 3 9" xfId="33538"/>
    <cellStyle name="Normal 11 4" xfId="1460"/>
    <cellStyle name="Normal 11 4 2" xfId="4027"/>
    <cellStyle name="Normal 11 4 2 2" xfId="26163"/>
    <cellStyle name="Normal 11 4 2 2 2" xfId="47314"/>
    <cellStyle name="Normal 11 4 2 3" xfId="15591"/>
    <cellStyle name="Normal 11 4 2 4" xfId="36742"/>
    <cellStyle name="Normal 11 4 3" xfId="5458"/>
    <cellStyle name="Normal 11 4 4" xfId="7903"/>
    <cellStyle name="Normal 11 4 4 2" xfId="29052"/>
    <cellStyle name="Normal 11 4 4 2 2" xfId="50203"/>
    <cellStyle name="Normal 11 4 4 3" xfId="18480"/>
    <cellStyle name="Normal 11 4 4 4" xfId="39631"/>
    <cellStyle name="Normal 11 4 5" xfId="10465"/>
    <cellStyle name="Normal 11 4 5 2" xfId="31614"/>
    <cellStyle name="Normal 11 4 5 2 2" xfId="52765"/>
    <cellStyle name="Normal 11 4 5 3" xfId="21042"/>
    <cellStyle name="Normal 11 4 5 4" xfId="42193"/>
    <cellStyle name="Normal 11 4 6" xfId="23599"/>
    <cellStyle name="Normal 11 4 6 2" xfId="44750"/>
    <cellStyle name="Normal 11 4 7" xfId="13027"/>
    <cellStyle name="Normal 11 4 8" xfId="34178"/>
    <cellStyle name="Normal 11 5" xfId="2746"/>
    <cellStyle name="Normal 11 5 2" xfId="5459"/>
    <cellStyle name="Normal 11 5 3" xfId="24882"/>
    <cellStyle name="Normal 11 5 3 2" xfId="46033"/>
    <cellStyle name="Normal 11 5 4" xfId="14310"/>
    <cellStyle name="Normal 11 5 5" xfId="35461"/>
    <cellStyle name="Normal 11 6" xfId="6255"/>
    <cellStyle name="Normal 11 6 2" xfId="27437"/>
    <cellStyle name="Normal 11 6 2 2" xfId="48588"/>
    <cellStyle name="Normal 11 6 3" xfId="16865"/>
    <cellStyle name="Normal 11 6 4" xfId="38016"/>
    <cellStyle name="Normal 11 7" xfId="6379"/>
    <cellStyle name="Normal 11 7 2" xfId="27536"/>
    <cellStyle name="Normal 11 7 2 2" xfId="48687"/>
    <cellStyle name="Normal 11 7 3" xfId="16964"/>
    <cellStyle name="Normal 11 7 4" xfId="38115"/>
    <cellStyle name="Normal 11 8" xfId="6623"/>
    <cellStyle name="Normal 11 8 2" xfId="27772"/>
    <cellStyle name="Normal 11 8 2 2" xfId="48923"/>
    <cellStyle name="Normal 11 8 3" xfId="17200"/>
    <cellStyle name="Normal 11 8 4" xfId="38351"/>
    <cellStyle name="Normal 11 9" xfId="9185"/>
    <cellStyle name="Normal 11 9 2" xfId="30334"/>
    <cellStyle name="Normal 11 9 2 2" xfId="51485"/>
    <cellStyle name="Normal 11 9 3" xfId="19762"/>
    <cellStyle name="Normal 11 9 4" xfId="40913"/>
    <cellStyle name="Normal 110" xfId="5460"/>
    <cellStyle name="Normal 111" xfId="5461"/>
    <cellStyle name="Normal 112" xfId="5462"/>
    <cellStyle name="Normal 113" xfId="5463"/>
    <cellStyle name="Normal 114" xfId="5464"/>
    <cellStyle name="Normal 115" xfId="5465"/>
    <cellStyle name="Normal 116" xfId="5466"/>
    <cellStyle name="Normal 117" xfId="5467"/>
    <cellStyle name="Normal 118" xfId="5468"/>
    <cellStyle name="Normal 119" xfId="5469"/>
    <cellStyle name="Normal 12" xfId="258"/>
    <cellStyle name="Normal 12 2" xfId="339"/>
    <cellStyle name="Normal 12 2 2" xfId="6257"/>
    <cellStyle name="Normal 12 2 2 2" xfId="27439"/>
    <cellStyle name="Normal 12 2 2 2 2" xfId="48590"/>
    <cellStyle name="Normal 12 2 2 3" xfId="16867"/>
    <cellStyle name="Normal 12 2 2 4" xfId="38018"/>
    <cellStyle name="Normal 12 2 3" xfId="6381"/>
    <cellStyle name="Normal 12 2 3 2" xfId="27538"/>
    <cellStyle name="Normal 12 2 3 2 2" xfId="48689"/>
    <cellStyle name="Normal 12 2 3 3" xfId="16966"/>
    <cellStyle name="Normal 12 2 3 4" xfId="38117"/>
    <cellStyle name="Normal 12 2 4" xfId="5471"/>
    <cellStyle name="Normal 12 2 4 2" xfId="27285"/>
    <cellStyle name="Normal 12 2 4 2 2" xfId="48436"/>
    <cellStyle name="Normal 12 2 4 3" xfId="16713"/>
    <cellStyle name="Normal 12 2 4 4" xfId="37864"/>
    <cellStyle name="Normal 12 3" xfId="6256"/>
    <cellStyle name="Normal 12 3 2" xfId="27438"/>
    <cellStyle name="Normal 12 3 2 2" xfId="48589"/>
    <cellStyle name="Normal 12 3 3" xfId="16866"/>
    <cellStyle name="Normal 12 3 4" xfId="38017"/>
    <cellStyle name="Normal 12 4" xfId="6380"/>
    <cellStyle name="Normal 12 4 2" xfId="27537"/>
    <cellStyle name="Normal 12 4 2 2" xfId="48688"/>
    <cellStyle name="Normal 12 4 3" xfId="16965"/>
    <cellStyle name="Normal 12 4 4" xfId="38116"/>
    <cellStyle name="Normal 12 5" xfId="5470"/>
    <cellStyle name="Normal 12 5 2" xfId="27284"/>
    <cellStyle name="Normal 12 5 2 2" xfId="48435"/>
    <cellStyle name="Normal 12 5 3" xfId="16712"/>
    <cellStyle name="Normal 12 5 4" xfId="37863"/>
    <cellStyle name="Normal 120" xfId="5472"/>
    <cellStyle name="Normal 121" xfId="5473"/>
    <cellStyle name="Normal 122" xfId="5474"/>
    <cellStyle name="Normal 123" xfId="5475"/>
    <cellStyle name="Normal 124" xfId="5476"/>
    <cellStyle name="Normal 125" xfId="5477"/>
    <cellStyle name="Normal 126" xfId="5478"/>
    <cellStyle name="Normal 127" xfId="5479"/>
    <cellStyle name="Normal 128" xfId="5480"/>
    <cellStyle name="Normal 129" xfId="5481"/>
    <cellStyle name="Normal 13" xfId="340"/>
    <cellStyle name="Normal 13 2" xfId="980"/>
    <cellStyle name="Normal 13 2 2" xfId="2260"/>
    <cellStyle name="Normal 13 2 2 2" xfId="4827"/>
    <cellStyle name="Normal 13 2 2 2 2" xfId="26963"/>
    <cellStyle name="Normal 13 2 2 2 2 2" xfId="48114"/>
    <cellStyle name="Normal 13 2 2 2 3" xfId="16391"/>
    <cellStyle name="Normal 13 2 2 2 4" xfId="37542"/>
    <cellStyle name="Normal 13 2 2 3" xfId="8703"/>
    <cellStyle name="Normal 13 2 2 3 2" xfId="29852"/>
    <cellStyle name="Normal 13 2 2 3 2 2" xfId="51003"/>
    <cellStyle name="Normal 13 2 2 3 3" xfId="19280"/>
    <cellStyle name="Normal 13 2 2 3 4" xfId="40431"/>
    <cellStyle name="Normal 13 2 2 4" xfId="11265"/>
    <cellStyle name="Normal 13 2 2 4 2" xfId="32414"/>
    <cellStyle name="Normal 13 2 2 4 2 2" xfId="53565"/>
    <cellStyle name="Normal 13 2 2 4 3" xfId="21842"/>
    <cellStyle name="Normal 13 2 2 4 4" xfId="42993"/>
    <cellStyle name="Normal 13 2 2 5" xfId="24399"/>
    <cellStyle name="Normal 13 2 2 5 2" xfId="45550"/>
    <cellStyle name="Normal 13 2 2 6" xfId="13827"/>
    <cellStyle name="Normal 13 2 2 7" xfId="34978"/>
    <cellStyle name="Normal 13 2 3" xfId="3547"/>
    <cellStyle name="Normal 13 2 3 2" xfId="25683"/>
    <cellStyle name="Normal 13 2 3 2 2" xfId="46834"/>
    <cellStyle name="Normal 13 2 3 3" xfId="15111"/>
    <cellStyle name="Normal 13 2 3 4" xfId="36262"/>
    <cellStyle name="Normal 13 2 4" xfId="5482"/>
    <cellStyle name="Normal 13 2 5" xfId="7423"/>
    <cellStyle name="Normal 13 2 5 2" xfId="28572"/>
    <cellStyle name="Normal 13 2 5 2 2" xfId="49723"/>
    <cellStyle name="Normal 13 2 5 3" xfId="18000"/>
    <cellStyle name="Normal 13 2 5 4" xfId="39151"/>
    <cellStyle name="Normal 13 2 6" xfId="9985"/>
    <cellStyle name="Normal 13 2 6 2" xfId="31134"/>
    <cellStyle name="Normal 13 2 6 2 2" xfId="52285"/>
    <cellStyle name="Normal 13 2 6 3" xfId="20562"/>
    <cellStyle name="Normal 13 2 6 4" xfId="41713"/>
    <cellStyle name="Normal 13 2 7" xfId="23119"/>
    <cellStyle name="Normal 13 2 7 2" xfId="44270"/>
    <cellStyle name="Normal 13 2 8" xfId="12547"/>
    <cellStyle name="Normal 13 2 9" xfId="33698"/>
    <cellStyle name="Normal 13 3" xfId="1620"/>
    <cellStyle name="Normal 13 3 2" xfId="4187"/>
    <cellStyle name="Normal 13 3 2 2" xfId="26323"/>
    <cellStyle name="Normal 13 3 2 2 2" xfId="47474"/>
    <cellStyle name="Normal 13 3 2 3" xfId="15751"/>
    <cellStyle name="Normal 13 3 2 4" xfId="36902"/>
    <cellStyle name="Normal 13 3 3" xfId="8063"/>
    <cellStyle name="Normal 13 3 3 2" xfId="29212"/>
    <cellStyle name="Normal 13 3 3 2 2" xfId="50363"/>
    <cellStyle name="Normal 13 3 3 3" xfId="18640"/>
    <cellStyle name="Normal 13 3 3 4" xfId="39791"/>
    <cellStyle name="Normal 13 3 4" xfId="10625"/>
    <cellStyle name="Normal 13 3 4 2" xfId="31774"/>
    <cellStyle name="Normal 13 3 4 2 2" xfId="52925"/>
    <cellStyle name="Normal 13 3 4 3" xfId="21202"/>
    <cellStyle name="Normal 13 3 4 4" xfId="42353"/>
    <cellStyle name="Normal 13 3 5" xfId="23759"/>
    <cellStyle name="Normal 13 3 5 2" xfId="44910"/>
    <cellStyle name="Normal 13 3 6" xfId="13187"/>
    <cellStyle name="Normal 13 3 7" xfId="34338"/>
    <cellStyle name="Normal 13 4" xfId="2907"/>
    <cellStyle name="Normal 13 4 2" xfId="25043"/>
    <cellStyle name="Normal 13 4 2 2" xfId="46194"/>
    <cellStyle name="Normal 13 4 3" xfId="14471"/>
    <cellStyle name="Normal 13 4 4" xfId="35622"/>
    <cellStyle name="Normal 13 5" xfId="6783"/>
    <cellStyle name="Normal 13 5 2" xfId="27932"/>
    <cellStyle name="Normal 13 5 2 2" xfId="49083"/>
    <cellStyle name="Normal 13 5 3" xfId="17360"/>
    <cellStyle name="Normal 13 5 4" xfId="38511"/>
    <cellStyle name="Normal 13 6" xfId="9345"/>
    <cellStyle name="Normal 13 6 2" xfId="30494"/>
    <cellStyle name="Normal 13 6 2 2" xfId="51645"/>
    <cellStyle name="Normal 13 6 3" xfId="19922"/>
    <cellStyle name="Normal 13 6 4" xfId="41073"/>
    <cellStyle name="Normal 13 7" xfId="22479"/>
    <cellStyle name="Normal 13 7 2" xfId="43630"/>
    <cellStyle name="Normal 13 8" xfId="11907"/>
    <cellStyle name="Normal 13 9" xfId="33058"/>
    <cellStyle name="Normal 130" xfId="5483"/>
    <cellStyle name="Normal 131" xfId="5484"/>
    <cellStyle name="Normal 132" xfId="5485"/>
    <cellStyle name="Normal 133" xfId="5486"/>
    <cellStyle name="Normal 134" xfId="5487"/>
    <cellStyle name="Normal 135" xfId="5488"/>
    <cellStyle name="Normal 136" xfId="5489"/>
    <cellStyle name="Normal 137" xfId="5490"/>
    <cellStyle name="Normal 138" xfId="5491"/>
    <cellStyle name="Normal 139" xfId="5492"/>
    <cellStyle name="Normal 14" xfId="660"/>
    <cellStyle name="Normal 14 2" xfId="1940"/>
    <cellStyle name="Normal 14 2 2" xfId="4507"/>
    <cellStyle name="Normal 14 2 2 2" xfId="26643"/>
    <cellStyle name="Normal 14 2 2 2 2" xfId="47794"/>
    <cellStyle name="Normal 14 2 2 3" xfId="16071"/>
    <cellStyle name="Normal 14 2 2 4" xfId="37222"/>
    <cellStyle name="Normal 14 2 3" xfId="5493"/>
    <cellStyle name="Normal 14 2 4" xfId="8383"/>
    <cellStyle name="Normal 14 2 4 2" xfId="29532"/>
    <cellStyle name="Normal 14 2 4 2 2" xfId="50683"/>
    <cellStyle name="Normal 14 2 4 3" xfId="18960"/>
    <cellStyle name="Normal 14 2 4 4" xfId="40111"/>
    <cellStyle name="Normal 14 2 5" xfId="10945"/>
    <cellStyle name="Normal 14 2 5 2" xfId="32094"/>
    <cellStyle name="Normal 14 2 5 2 2" xfId="53245"/>
    <cellStyle name="Normal 14 2 5 3" xfId="21522"/>
    <cellStyle name="Normal 14 2 5 4" xfId="42673"/>
    <cellStyle name="Normal 14 2 6" xfId="24079"/>
    <cellStyle name="Normal 14 2 6 2" xfId="45230"/>
    <cellStyle name="Normal 14 2 7" xfId="13507"/>
    <cellStyle name="Normal 14 2 8" xfId="34658"/>
    <cellStyle name="Normal 14 3" xfId="3227"/>
    <cellStyle name="Normal 14 3 2" xfId="25363"/>
    <cellStyle name="Normal 14 3 2 2" xfId="46514"/>
    <cellStyle name="Normal 14 3 3" xfId="14791"/>
    <cellStyle name="Normal 14 3 4" xfId="35942"/>
    <cellStyle name="Normal 14 4" xfId="6382"/>
    <cellStyle name="Normal 14 4 2" xfId="27539"/>
    <cellStyle name="Normal 14 4 2 2" xfId="48690"/>
    <cellStyle name="Normal 14 4 3" xfId="16967"/>
    <cellStyle name="Normal 14 4 4" xfId="38118"/>
    <cellStyle name="Normal 14 5" xfId="7103"/>
    <cellStyle name="Normal 14 5 2" xfId="28252"/>
    <cellStyle name="Normal 14 5 2 2" xfId="49403"/>
    <cellStyle name="Normal 14 5 3" xfId="17680"/>
    <cellStyle name="Normal 14 5 4" xfId="38831"/>
    <cellStyle name="Normal 14 6" xfId="9665"/>
    <cellStyle name="Normal 14 6 2" xfId="30814"/>
    <cellStyle name="Normal 14 6 2 2" xfId="51965"/>
    <cellStyle name="Normal 14 6 3" xfId="20242"/>
    <cellStyle name="Normal 14 6 4" xfId="41393"/>
    <cellStyle name="Normal 14 7" xfId="22799"/>
    <cellStyle name="Normal 14 7 2" xfId="43950"/>
    <cellStyle name="Normal 14 8" xfId="12227"/>
    <cellStyle name="Normal 14 9" xfId="33378"/>
    <cellStyle name="Normal 140" xfId="5494"/>
    <cellStyle name="Normal 141" xfId="5495"/>
    <cellStyle name="Normal 142" xfId="5496"/>
    <cellStyle name="Normal 143" xfId="5497"/>
    <cellStyle name="Normal 144" xfId="5498"/>
    <cellStyle name="Normal 145" xfId="5499"/>
    <cellStyle name="Normal 146" xfId="5500"/>
    <cellStyle name="Normal 147" xfId="5501"/>
    <cellStyle name="Normal 148" xfId="5502"/>
    <cellStyle name="Normal 149" xfId="5503"/>
    <cellStyle name="Normal 15" xfId="1300"/>
    <cellStyle name="Normal 15 2" xfId="3867"/>
    <cellStyle name="Normal 15 2 2" xfId="5504"/>
    <cellStyle name="Normal 15 2 3" xfId="26003"/>
    <cellStyle name="Normal 15 2 3 2" xfId="47154"/>
    <cellStyle name="Normal 15 2 4" xfId="15431"/>
    <cellStyle name="Normal 15 2 5" xfId="36582"/>
    <cellStyle name="Normal 15 3" xfId="6258"/>
    <cellStyle name="Normal 15 3 2" xfId="27440"/>
    <cellStyle name="Normal 15 3 2 2" xfId="48591"/>
    <cellStyle name="Normal 15 3 3" xfId="16868"/>
    <cellStyle name="Normal 15 3 4" xfId="38019"/>
    <cellStyle name="Normal 15 4" xfId="6383"/>
    <cellStyle name="Normal 15 4 2" xfId="27540"/>
    <cellStyle name="Normal 15 4 2 2" xfId="48691"/>
    <cellStyle name="Normal 15 4 3" xfId="16968"/>
    <cellStyle name="Normal 15 4 4" xfId="38119"/>
    <cellStyle name="Normal 15 5" xfId="7743"/>
    <cellStyle name="Normal 15 5 2" xfId="28892"/>
    <cellStyle name="Normal 15 5 2 2" xfId="50043"/>
    <cellStyle name="Normal 15 5 3" xfId="18320"/>
    <cellStyle name="Normal 15 5 4" xfId="39471"/>
    <cellStyle name="Normal 15 6" xfId="10305"/>
    <cellStyle name="Normal 15 6 2" xfId="31454"/>
    <cellStyle name="Normal 15 6 2 2" xfId="52605"/>
    <cellStyle name="Normal 15 6 3" xfId="20882"/>
    <cellStyle name="Normal 15 6 4" xfId="42033"/>
    <cellStyle name="Normal 15 7" xfId="23439"/>
    <cellStyle name="Normal 15 7 2" xfId="44590"/>
    <cellStyle name="Normal 15 8" xfId="12867"/>
    <cellStyle name="Normal 15 9" xfId="34018"/>
    <cellStyle name="Normal 150" xfId="5505"/>
    <cellStyle name="Normal 151" xfId="5506"/>
    <cellStyle name="Normal 152" xfId="5507"/>
    <cellStyle name="Normal 153" xfId="5508"/>
    <cellStyle name="Normal 154" xfId="5509"/>
    <cellStyle name="Normal 155" xfId="5510"/>
    <cellStyle name="Normal 156" xfId="5511"/>
    <cellStyle name="Normal 157" xfId="5512"/>
    <cellStyle name="Normal 158" xfId="5513"/>
    <cellStyle name="Normal 159" xfId="5514"/>
    <cellStyle name="Normal 16" xfId="2580"/>
    <cellStyle name="Normal 16 2" xfId="5515"/>
    <cellStyle name="Normal 16 3" xfId="24719"/>
    <cellStyle name="Normal 16 3 2" xfId="45870"/>
    <cellStyle name="Normal 16 4" xfId="14147"/>
    <cellStyle name="Normal 16 5" xfId="35298"/>
    <cellStyle name="Normal 160" xfId="5516"/>
    <cellStyle name="Normal 161" xfId="5517"/>
    <cellStyle name="Normal 162" xfId="5518"/>
    <cellStyle name="Normal 163" xfId="5519"/>
    <cellStyle name="Normal 164" xfId="5520"/>
    <cellStyle name="Normal 165" xfId="5521"/>
    <cellStyle name="Normal 166" xfId="5522"/>
    <cellStyle name="Normal 167" xfId="5523"/>
    <cellStyle name="Normal 168" xfId="5524"/>
    <cellStyle name="Normal 169" xfId="5525"/>
    <cellStyle name="Normal 17" xfId="5526"/>
    <cellStyle name="Normal 170" xfId="5527"/>
    <cellStyle name="Normal 171" xfId="5528"/>
    <cellStyle name="Normal 172" xfId="5529"/>
    <cellStyle name="Normal 173" xfId="5530"/>
    <cellStyle name="Normal 174" xfId="5531"/>
    <cellStyle name="Normal 175" xfId="5532"/>
    <cellStyle name="Normal 176" xfId="5533"/>
    <cellStyle name="Normal 177" xfId="5534"/>
    <cellStyle name="Normal 178" xfId="5535"/>
    <cellStyle name="Normal 179" xfId="5536"/>
    <cellStyle name="Normal 18" xfId="5537"/>
    <cellStyle name="Normal 180" xfId="5538"/>
    <cellStyle name="Normal 181" xfId="5539"/>
    <cellStyle name="Normal 182" xfId="5540"/>
    <cellStyle name="Normal 183" xfId="5541"/>
    <cellStyle name="Normal 184" xfId="5542"/>
    <cellStyle name="Normal 185" xfId="5543"/>
    <cellStyle name="Normal 186" xfId="5544"/>
    <cellStyle name="Normal 187" xfId="5545"/>
    <cellStyle name="Normal 188" xfId="5546"/>
    <cellStyle name="Normal 189" xfId="5547"/>
    <cellStyle name="Normal 19" xfId="5548"/>
    <cellStyle name="Normal 190" xfId="5549"/>
    <cellStyle name="Normal 191" xfId="5550"/>
    <cellStyle name="Normal 192" xfId="5551"/>
    <cellStyle name="Normal 193" xfId="5552"/>
    <cellStyle name="Normal 194" xfId="5553"/>
    <cellStyle name="Normal 195" xfId="5554"/>
    <cellStyle name="Normal 196" xfId="5555"/>
    <cellStyle name="Normal 197" xfId="5556"/>
    <cellStyle name="Normal 198" xfId="5557"/>
    <cellStyle name="Normal 199" xfId="5171"/>
    <cellStyle name="Normal 2" xfId="3"/>
    <cellStyle name="Normal 2 10" xfId="5558"/>
    <cellStyle name="Normal 2 10 2" xfId="5559"/>
    <cellStyle name="Normal 2 10 2 2" xfId="6260"/>
    <cellStyle name="Normal 2 10 2 2 2" xfId="27442"/>
    <cellStyle name="Normal 2 10 2 2 2 2" xfId="48593"/>
    <cellStyle name="Normal 2 10 2 2 3" xfId="16870"/>
    <cellStyle name="Normal 2 10 2 2 4" xfId="38021"/>
    <cellStyle name="Normal 2 10 2 3" xfId="6385"/>
    <cellStyle name="Normal 2 10 2 3 2" xfId="27542"/>
    <cellStyle name="Normal 2 10 2 3 2 2" xfId="48693"/>
    <cellStyle name="Normal 2 10 2 3 3" xfId="16970"/>
    <cellStyle name="Normal 2 10 2 3 4" xfId="38121"/>
    <cellStyle name="Normal 2 10 2 4" xfId="27287"/>
    <cellStyle name="Normal 2 10 2 4 2" xfId="48438"/>
    <cellStyle name="Normal 2 10 2 5" xfId="16715"/>
    <cellStyle name="Normal 2 10 2 6" xfId="37866"/>
    <cellStyle name="Normal 2 10 3" xfId="6259"/>
    <cellStyle name="Normal 2 10 3 2" xfId="27441"/>
    <cellStyle name="Normal 2 10 3 2 2" xfId="48592"/>
    <cellStyle name="Normal 2 10 3 3" xfId="16869"/>
    <cellStyle name="Normal 2 10 3 4" xfId="38020"/>
    <cellStyle name="Normal 2 10 4" xfId="6384"/>
    <cellStyle name="Normal 2 10 4 2" xfId="27541"/>
    <cellStyle name="Normal 2 10 4 2 2" xfId="48692"/>
    <cellStyle name="Normal 2 10 4 3" xfId="16969"/>
    <cellStyle name="Normal 2 10 4 4" xfId="38120"/>
    <cellStyle name="Normal 2 10 5" xfId="27286"/>
    <cellStyle name="Normal 2 10 5 2" xfId="48437"/>
    <cellStyle name="Normal 2 10 6" xfId="16714"/>
    <cellStyle name="Normal 2 10 7" xfId="37865"/>
    <cellStyle name="Normal 2 11" xfId="5560"/>
    <cellStyle name="Normal 2 11 2" xfId="5561"/>
    <cellStyle name="Normal 2 11 3" xfId="5562"/>
    <cellStyle name="Normal 2 11 4" xfId="5563"/>
    <cellStyle name="Normal 2 11 4 2" xfId="6262"/>
    <cellStyle name="Normal 2 11 4 2 2" xfId="27444"/>
    <cellStyle name="Normal 2 11 4 2 2 2" xfId="48595"/>
    <cellStyle name="Normal 2 11 4 2 3" xfId="16872"/>
    <cellStyle name="Normal 2 11 4 2 4" xfId="38023"/>
    <cellStyle name="Normal 2 11 4 3" xfId="6387"/>
    <cellStyle name="Normal 2 11 4 3 2" xfId="27544"/>
    <cellStyle name="Normal 2 11 4 3 2 2" xfId="48695"/>
    <cellStyle name="Normal 2 11 4 3 3" xfId="16972"/>
    <cellStyle name="Normal 2 11 4 3 4" xfId="38123"/>
    <cellStyle name="Normal 2 11 4 4" xfId="27289"/>
    <cellStyle name="Normal 2 11 4 4 2" xfId="48440"/>
    <cellStyle name="Normal 2 11 4 5" xfId="16717"/>
    <cellStyle name="Normal 2 11 4 6" xfId="37868"/>
    <cellStyle name="Normal 2 11 5" xfId="6261"/>
    <cellStyle name="Normal 2 11 5 2" xfId="27443"/>
    <cellStyle name="Normal 2 11 5 2 2" xfId="48594"/>
    <cellStyle name="Normal 2 11 5 3" xfId="16871"/>
    <cellStyle name="Normal 2 11 5 4" xfId="38022"/>
    <cellStyle name="Normal 2 11 6" xfId="6386"/>
    <cellStyle name="Normal 2 11 6 2" xfId="27543"/>
    <cellStyle name="Normal 2 11 6 2 2" xfId="48694"/>
    <cellStyle name="Normal 2 11 6 3" xfId="16971"/>
    <cellStyle name="Normal 2 11 6 4" xfId="38122"/>
    <cellStyle name="Normal 2 11 7" xfId="27288"/>
    <cellStyle name="Normal 2 11 7 2" xfId="48439"/>
    <cellStyle name="Normal 2 11 8" xfId="16716"/>
    <cellStyle name="Normal 2 11 9" xfId="37867"/>
    <cellStyle name="Normal 2 12" xfId="5564"/>
    <cellStyle name="Normal 2 13" xfId="5565"/>
    <cellStyle name="Normal 2 14" xfId="5566"/>
    <cellStyle name="Normal 2 14 2" xfId="5567"/>
    <cellStyle name="Normal 2 14 2 2" xfId="6264"/>
    <cellStyle name="Normal 2 14 2 2 2" xfId="27446"/>
    <cellStyle name="Normal 2 14 2 2 2 2" xfId="48597"/>
    <cellStyle name="Normal 2 14 2 2 3" xfId="16874"/>
    <cellStyle name="Normal 2 14 2 2 4" xfId="38025"/>
    <cellStyle name="Normal 2 14 2 3" xfId="6389"/>
    <cellStyle name="Normal 2 14 2 3 2" xfId="27546"/>
    <cellStyle name="Normal 2 14 2 3 2 2" xfId="48697"/>
    <cellStyle name="Normal 2 14 2 3 3" xfId="16974"/>
    <cellStyle name="Normal 2 14 2 3 4" xfId="38125"/>
    <cellStyle name="Normal 2 14 2 4" xfId="27291"/>
    <cellStyle name="Normal 2 14 2 4 2" xfId="48442"/>
    <cellStyle name="Normal 2 14 2 5" xfId="16719"/>
    <cellStyle name="Normal 2 14 2 6" xfId="37870"/>
    <cellStyle name="Normal 2 14 3" xfId="6263"/>
    <cellStyle name="Normal 2 14 3 2" xfId="27445"/>
    <cellStyle name="Normal 2 14 3 2 2" xfId="48596"/>
    <cellStyle name="Normal 2 14 3 3" xfId="16873"/>
    <cellStyle name="Normal 2 14 3 4" xfId="38024"/>
    <cellStyle name="Normal 2 14 4" xfId="6388"/>
    <cellStyle name="Normal 2 14 4 2" xfId="27545"/>
    <cellStyle name="Normal 2 14 4 2 2" xfId="48696"/>
    <cellStyle name="Normal 2 14 4 3" xfId="16973"/>
    <cellStyle name="Normal 2 14 4 4" xfId="38124"/>
    <cellStyle name="Normal 2 14 5" xfId="27290"/>
    <cellStyle name="Normal 2 14 5 2" xfId="48441"/>
    <cellStyle name="Normal 2 14 6" xfId="16718"/>
    <cellStyle name="Normal 2 14 7" xfId="37869"/>
    <cellStyle name="Normal 2 15" xfId="5568"/>
    <cellStyle name="Normal 2 16" xfId="6355"/>
    <cellStyle name="Normal 2 16 2" xfId="27513"/>
    <cellStyle name="Normal 2 16 2 2" xfId="48664"/>
    <cellStyle name="Normal 2 16 3" xfId="16941"/>
    <cellStyle name="Normal 2 16 4" xfId="38092"/>
    <cellStyle name="Normal 2 2" xfId="12"/>
    <cellStyle name="Normal 2 2 10" xfId="5570"/>
    <cellStyle name="Normal 2 2 11" xfId="5571"/>
    <cellStyle name="Normal 2 2 12" xfId="5572"/>
    <cellStyle name="Normal 2 2 13" xfId="5573"/>
    <cellStyle name="Normal 2 2 13 2" xfId="5574"/>
    <cellStyle name="Normal 2 2 13 3" xfId="5575"/>
    <cellStyle name="Normal 2 2 13 4" xfId="5576"/>
    <cellStyle name="Normal 2 2 13 4 2" xfId="6267"/>
    <cellStyle name="Normal 2 2 13 4 2 2" xfId="27449"/>
    <cellStyle name="Normal 2 2 13 4 2 2 2" xfId="48600"/>
    <cellStyle name="Normal 2 2 13 4 2 3" xfId="16877"/>
    <cellStyle name="Normal 2 2 13 4 2 4" xfId="38028"/>
    <cellStyle name="Normal 2 2 13 4 3" xfId="6392"/>
    <cellStyle name="Normal 2 2 13 4 3 2" xfId="27549"/>
    <cellStyle name="Normal 2 2 13 4 3 2 2" xfId="48700"/>
    <cellStyle name="Normal 2 2 13 4 3 3" xfId="16977"/>
    <cellStyle name="Normal 2 2 13 4 3 4" xfId="38128"/>
    <cellStyle name="Normal 2 2 13 4 4" xfId="27294"/>
    <cellStyle name="Normal 2 2 13 4 4 2" xfId="48445"/>
    <cellStyle name="Normal 2 2 13 4 5" xfId="16722"/>
    <cellStyle name="Normal 2 2 13 4 6" xfId="37873"/>
    <cellStyle name="Normal 2 2 13 5" xfId="6266"/>
    <cellStyle name="Normal 2 2 13 5 2" xfId="27448"/>
    <cellStyle name="Normal 2 2 13 5 2 2" xfId="48599"/>
    <cellStyle name="Normal 2 2 13 5 3" xfId="16876"/>
    <cellStyle name="Normal 2 2 13 5 4" xfId="38027"/>
    <cellStyle name="Normal 2 2 13 6" xfId="6391"/>
    <cellStyle name="Normal 2 2 13 6 2" xfId="27548"/>
    <cellStyle name="Normal 2 2 13 6 2 2" xfId="48699"/>
    <cellStyle name="Normal 2 2 13 6 3" xfId="16976"/>
    <cellStyle name="Normal 2 2 13 6 4" xfId="38127"/>
    <cellStyle name="Normal 2 2 13 7" xfId="27293"/>
    <cellStyle name="Normal 2 2 13 7 2" xfId="48444"/>
    <cellStyle name="Normal 2 2 13 8" xfId="16721"/>
    <cellStyle name="Normal 2 2 13 9" xfId="37872"/>
    <cellStyle name="Normal 2 2 14" xfId="5577"/>
    <cellStyle name="Normal 2 2 15" xfId="5578"/>
    <cellStyle name="Normal 2 2 16" xfId="5579"/>
    <cellStyle name="Normal 2 2 16 2" xfId="5580"/>
    <cellStyle name="Normal 2 2 16 2 2" xfId="6269"/>
    <cellStyle name="Normal 2 2 16 2 2 2" xfId="27451"/>
    <cellStyle name="Normal 2 2 16 2 2 2 2" xfId="48602"/>
    <cellStyle name="Normal 2 2 16 2 2 3" xfId="16879"/>
    <cellStyle name="Normal 2 2 16 2 2 4" xfId="38030"/>
    <cellStyle name="Normal 2 2 16 2 3" xfId="6394"/>
    <cellStyle name="Normal 2 2 16 2 3 2" xfId="27551"/>
    <cellStyle name="Normal 2 2 16 2 3 2 2" xfId="48702"/>
    <cellStyle name="Normal 2 2 16 2 3 3" xfId="16979"/>
    <cellStyle name="Normal 2 2 16 2 3 4" xfId="38130"/>
    <cellStyle name="Normal 2 2 16 2 4" xfId="27296"/>
    <cellStyle name="Normal 2 2 16 2 4 2" xfId="48447"/>
    <cellStyle name="Normal 2 2 16 2 5" xfId="16724"/>
    <cellStyle name="Normal 2 2 16 2 6" xfId="37875"/>
    <cellStyle name="Normal 2 2 16 3" xfId="6268"/>
    <cellStyle name="Normal 2 2 16 3 2" xfId="27450"/>
    <cellStyle name="Normal 2 2 16 3 2 2" xfId="48601"/>
    <cellStyle name="Normal 2 2 16 3 3" xfId="16878"/>
    <cellStyle name="Normal 2 2 16 3 4" xfId="38029"/>
    <cellStyle name="Normal 2 2 16 4" xfId="6393"/>
    <cellStyle name="Normal 2 2 16 4 2" xfId="27550"/>
    <cellStyle name="Normal 2 2 16 4 2 2" xfId="48701"/>
    <cellStyle name="Normal 2 2 16 4 3" xfId="16978"/>
    <cellStyle name="Normal 2 2 16 4 4" xfId="38129"/>
    <cellStyle name="Normal 2 2 16 5" xfId="27295"/>
    <cellStyle name="Normal 2 2 16 5 2" xfId="48446"/>
    <cellStyle name="Normal 2 2 16 6" xfId="16723"/>
    <cellStyle name="Normal 2 2 16 7" xfId="37874"/>
    <cellStyle name="Normal 2 2 17" xfId="5581"/>
    <cellStyle name="Normal 2 2 18" xfId="6344"/>
    <cellStyle name="Normal 2 2 19" xfId="6265"/>
    <cellStyle name="Normal 2 2 19 2" xfId="27447"/>
    <cellStyle name="Normal 2 2 19 2 2" xfId="48598"/>
    <cellStyle name="Normal 2 2 19 3" xfId="16875"/>
    <cellStyle name="Normal 2 2 19 4" xfId="38026"/>
    <cellStyle name="Normal 2 2 2" xfId="5582"/>
    <cellStyle name="Normal 2 2 2 10" xfId="16725"/>
    <cellStyle name="Normal 2 2 2 11" xfId="37876"/>
    <cellStyle name="Normal 2 2 2 2" xfId="5583"/>
    <cellStyle name="Normal 2 2 2 2 2" xfId="5584"/>
    <cellStyle name="Normal 2 2 2 2 2 2" xfId="5585"/>
    <cellStyle name="Normal 2 2 2 2 2 3" xfId="5586"/>
    <cellStyle name="Normal 2 2 2 2 2 4" xfId="5587"/>
    <cellStyle name="Normal 2 2 2 2 2 4 2" xfId="6272"/>
    <cellStyle name="Normal 2 2 2 2 2 4 2 2" xfId="27454"/>
    <cellStyle name="Normal 2 2 2 2 2 4 2 2 2" xfId="48605"/>
    <cellStyle name="Normal 2 2 2 2 2 4 2 3" xfId="16882"/>
    <cellStyle name="Normal 2 2 2 2 2 4 2 4" xfId="38033"/>
    <cellStyle name="Normal 2 2 2 2 2 4 3" xfId="6397"/>
    <cellStyle name="Normal 2 2 2 2 2 4 3 2" xfId="27554"/>
    <cellStyle name="Normal 2 2 2 2 2 4 3 2 2" xfId="48705"/>
    <cellStyle name="Normal 2 2 2 2 2 4 3 3" xfId="16982"/>
    <cellStyle name="Normal 2 2 2 2 2 4 3 4" xfId="38133"/>
    <cellStyle name="Normal 2 2 2 2 2 4 4" xfId="27299"/>
    <cellStyle name="Normal 2 2 2 2 2 4 4 2" xfId="48450"/>
    <cellStyle name="Normal 2 2 2 2 2 4 5" xfId="16727"/>
    <cellStyle name="Normal 2 2 2 2 2 4 6" xfId="37878"/>
    <cellStyle name="Normal 2 2 2 2 2 5" xfId="6271"/>
    <cellStyle name="Normal 2 2 2 2 2 5 2" xfId="27453"/>
    <cellStyle name="Normal 2 2 2 2 2 5 2 2" xfId="48604"/>
    <cellStyle name="Normal 2 2 2 2 2 5 3" xfId="16881"/>
    <cellStyle name="Normal 2 2 2 2 2 5 4" xfId="38032"/>
    <cellStyle name="Normal 2 2 2 2 2 6" xfId="6396"/>
    <cellStyle name="Normal 2 2 2 2 2 6 2" xfId="27553"/>
    <cellStyle name="Normal 2 2 2 2 2 6 2 2" xfId="48704"/>
    <cellStyle name="Normal 2 2 2 2 2 6 3" xfId="16981"/>
    <cellStyle name="Normal 2 2 2 2 2 6 4" xfId="38132"/>
    <cellStyle name="Normal 2 2 2 2 2 7" xfId="27298"/>
    <cellStyle name="Normal 2 2 2 2 2 7 2" xfId="48449"/>
    <cellStyle name="Normal 2 2 2 2 2 8" xfId="16726"/>
    <cellStyle name="Normal 2 2 2 2 2 9" xfId="37877"/>
    <cellStyle name="Normal 2 2 2 2 3" xfId="5588"/>
    <cellStyle name="Normal 2 2 2 2 4" xfId="5589"/>
    <cellStyle name="Normal 2 2 2 2 5" xfId="5590"/>
    <cellStyle name="Normal 2 2 2 2 5 2" xfId="5591"/>
    <cellStyle name="Normal 2 2 2 2 5 2 2" xfId="6274"/>
    <cellStyle name="Normal 2 2 2 2 5 2 2 2" xfId="27456"/>
    <cellStyle name="Normal 2 2 2 2 5 2 2 2 2" xfId="48607"/>
    <cellStyle name="Normal 2 2 2 2 5 2 2 3" xfId="16884"/>
    <cellStyle name="Normal 2 2 2 2 5 2 2 4" xfId="38035"/>
    <cellStyle name="Normal 2 2 2 2 5 2 3" xfId="6399"/>
    <cellStyle name="Normal 2 2 2 2 5 2 3 2" xfId="27556"/>
    <cellStyle name="Normal 2 2 2 2 5 2 3 2 2" xfId="48707"/>
    <cellStyle name="Normal 2 2 2 2 5 2 3 3" xfId="16984"/>
    <cellStyle name="Normal 2 2 2 2 5 2 3 4" xfId="38135"/>
    <cellStyle name="Normal 2 2 2 2 5 2 4" xfId="27301"/>
    <cellStyle name="Normal 2 2 2 2 5 2 4 2" xfId="48452"/>
    <cellStyle name="Normal 2 2 2 2 5 2 5" xfId="16729"/>
    <cellStyle name="Normal 2 2 2 2 5 2 6" xfId="37880"/>
    <cellStyle name="Normal 2 2 2 2 5 3" xfId="6273"/>
    <cellStyle name="Normal 2 2 2 2 5 3 2" xfId="27455"/>
    <cellStyle name="Normal 2 2 2 2 5 3 2 2" xfId="48606"/>
    <cellStyle name="Normal 2 2 2 2 5 3 3" xfId="16883"/>
    <cellStyle name="Normal 2 2 2 2 5 3 4" xfId="38034"/>
    <cellStyle name="Normal 2 2 2 2 5 4" xfId="6398"/>
    <cellStyle name="Normal 2 2 2 2 5 4 2" xfId="27555"/>
    <cellStyle name="Normal 2 2 2 2 5 4 2 2" xfId="48706"/>
    <cellStyle name="Normal 2 2 2 2 5 4 3" xfId="16983"/>
    <cellStyle name="Normal 2 2 2 2 5 4 4" xfId="38134"/>
    <cellStyle name="Normal 2 2 2 2 5 5" xfId="27300"/>
    <cellStyle name="Normal 2 2 2 2 5 5 2" xfId="48451"/>
    <cellStyle name="Normal 2 2 2 2 5 6" xfId="16728"/>
    <cellStyle name="Normal 2 2 2 2 5 7" xfId="37879"/>
    <cellStyle name="Normal 2 2 2 3" xfId="5592"/>
    <cellStyle name="Normal 2 2 2 3 2" xfId="5593"/>
    <cellStyle name="Normal 2 2 2 3 2 2" xfId="5594"/>
    <cellStyle name="Normal 2 2 2 3 2 2 2" xfId="6276"/>
    <cellStyle name="Normal 2 2 2 3 2 2 2 2" xfId="27458"/>
    <cellStyle name="Normal 2 2 2 3 2 2 2 2 2" xfId="48609"/>
    <cellStyle name="Normal 2 2 2 3 2 2 2 3" xfId="16886"/>
    <cellStyle name="Normal 2 2 2 3 2 2 2 4" xfId="38037"/>
    <cellStyle name="Normal 2 2 2 3 2 2 3" xfId="6401"/>
    <cellStyle name="Normal 2 2 2 3 2 2 3 2" xfId="27558"/>
    <cellStyle name="Normal 2 2 2 3 2 2 3 2 2" xfId="48709"/>
    <cellStyle name="Normal 2 2 2 3 2 2 3 3" xfId="16986"/>
    <cellStyle name="Normal 2 2 2 3 2 2 3 4" xfId="38137"/>
    <cellStyle name="Normal 2 2 2 3 2 2 4" xfId="27303"/>
    <cellStyle name="Normal 2 2 2 3 2 2 4 2" xfId="48454"/>
    <cellStyle name="Normal 2 2 2 3 2 2 5" xfId="16731"/>
    <cellStyle name="Normal 2 2 2 3 2 2 6" xfId="37882"/>
    <cellStyle name="Normal 2 2 2 3 2 3" xfId="6275"/>
    <cellStyle name="Normal 2 2 2 3 2 3 2" xfId="27457"/>
    <cellStyle name="Normal 2 2 2 3 2 3 2 2" xfId="48608"/>
    <cellStyle name="Normal 2 2 2 3 2 3 3" xfId="16885"/>
    <cellStyle name="Normal 2 2 2 3 2 3 4" xfId="38036"/>
    <cellStyle name="Normal 2 2 2 3 2 4" xfId="6400"/>
    <cellStyle name="Normal 2 2 2 3 2 4 2" xfId="27557"/>
    <cellStyle name="Normal 2 2 2 3 2 4 2 2" xfId="48708"/>
    <cellStyle name="Normal 2 2 2 3 2 4 3" xfId="16985"/>
    <cellStyle name="Normal 2 2 2 3 2 4 4" xfId="38136"/>
    <cellStyle name="Normal 2 2 2 3 2 5" xfId="27302"/>
    <cellStyle name="Normal 2 2 2 3 2 5 2" xfId="48453"/>
    <cellStyle name="Normal 2 2 2 3 2 6" xfId="16730"/>
    <cellStyle name="Normal 2 2 2 3 2 7" xfId="37881"/>
    <cellStyle name="Normal 2 2 2 3 3" xfId="5595"/>
    <cellStyle name="Normal 2 2 2 3 3 2" xfId="5596"/>
    <cellStyle name="Normal 2 2 2 3 3 2 2" xfId="6278"/>
    <cellStyle name="Normal 2 2 2 3 3 2 2 2" xfId="27460"/>
    <cellStyle name="Normal 2 2 2 3 3 2 2 2 2" xfId="48611"/>
    <cellStyle name="Normal 2 2 2 3 3 2 2 3" xfId="16888"/>
    <cellStyle name="Normal 2 2 2 3 3 2 2 4" xfId="38039"/>
    <cellStyle name="Normal 2 2 2 3 3 2 3" xfId="6403"/>
    <cellStyle name="Normal 2 2 2 3 3 2 3 2" xfId="27560"/>
    <cellStyle name="Normal 2 2 2 3 3 2 3 2 2" xfId="48711"/>
    <cellStyle name="Normal 2 2 2 3 3 2 3 3" xfId="16988"/>
    <cellStyle name="Normal 2 2 2 3 3 2 3 4" xfId="38139"/>
    <cellStyle name="Normal 2 2 2 3 3 2 4" xfId="27305"/>
    <cellStyle name="Normal 2 2 2 3 3 2 4 2" xfId="48456"/>
    <cellStyle name="Normal 2 2 2 3 3 2 5" xfId="16733"/>
    <cellStyle name="Normal 2 2 2 3 3 2 6" xfId="37884"/>
    <cellStyle name="Normal 2 2 2 3 3 3" xfId="6277"/>
    <cellStyle name="Normal 2 2 2 3 3 3 2" xfId="27459"/>
    <cellStyle name="Normal 2 2 2 3 3 3 2 2" xfId="48610"/>
    <cellStyle name="Normal 2 2 2 3 3 3 3" xfId="16887"/>
    <cellStyle name="Normal 2 2 2 3 3 3 4" xfId="38038"/>
    <cellStyle name="Normal 2 2 2 3 3 4" xfId="6402"/>
    <cellStyle name="Normal 2 2 2 3 3 4 2" xfId="27559"/>
    <cellStyle name="Normal 2 2 2 3 3 4 2 2" xfId="48710"/>
    <cellStyle name="Normal 2 2 2 3 3 4 3" xfId="16987"/>
    <cellStyle name="Normal 2 2 2 3 3 4 4" xfId="38138"/>
    <cellStyle name="Normal 2 2 2 3 3 5" xfId="27304"/>
    <cellStyle name="Normal 2 2 2 3 3 5 2" xfId="48455"/>
    <cellStyle name="Normal 2 2 2 3 3 6" xfId="16732"/>
    <cellStyle name="Normal 2 2 2 3 3 7" xfId="37883"/>
    <cellStyle name="Normal 2 2 2 4" xfId="5597"/>
    <cellStyle name="Normal 2 2 2 4 2" xfId="5598"/>
    <cellStyle name="Normal 2 2 2 4 2 2" xfId="6280"/>
    <cellStyle name="Normal 2 2 2 4 2 2 2" xfId="27462"/>
    <cellStyle name="Normal 2 2 2 4 2 2 2 2" xfId="48613"/>
    <cellStyle name="Normal 2 2 2 4 2 2 3" xfId="16890"/>
    <cellStyle name="Normal 2 2 2 4 2 2 4" xfId="38041"/>
    <cellStyle name="Normal 2 2 2 4 2 3" xfId="6405"/>
    <cellStyle name="Normal 2 2 2 4 2 3 2" xfId="27562"/>
    <cellStyle name="Normal 2 2 2 4 2 3 2 2" xfId="48713"/>
    <cellStyle name="Normal 2 2 2 4 2 3 3" xfId="16990"/>
    <cellStyle name="Normal 2 2 2 4 2 3 4" xfId="38141"/>
    <cellStyle name="Normal 2 2 2 4 2 4" xfId="27307"/>
    <cellStyle name="Normal 2 2 2 4 2 4 2" xfId="48458"/>
    <cellStyle name="Normal 2 2 2 4 2 5" xfId="16735"/>
    <cellStyle name="Normal 2 2 2 4 2 6" xfId="37886"/>
    <cellStyle name="Normal 2 2 2 4 3" xfId="6279"/>
    <cellStyle name="Normal 2 2 2 4 3 2" xfId="27461"/>
    <cellStyle name="Normal 2 2 2 4 3 2 2" xfId="48612"/>
    <cellStyle name="Normal 2 2 2 4 3 3" xfId="16889"/>
    <cellStyle name="Normal 2 2 2 4 3 4" xfId="38040"/>
    <cellStyle name="Normal 2 2 2 4 4" xfId="6404"/>
    <cellStyle name="Normal 2 2 2 4 4 2" xfId="27561"/>
    <cellStyle name="Normal 2 2 2 4 4 2 2" xfId="48712"/>
    <cellStyle name="Normal 2 2 2 4 4 3" xfId="16989"/>
    <cellStyle name="Normal 2 2 2 4 4 4" xfId="38140"/>
    <cellStyle name="Normal 2 2 2 4 5" xfId="27306"/>
    <cellStyle name="Normal 2 2 2 4 5 2" xfId="48457"/>
    <cellStyle name="Normal 2 2 2 4 6" xfId="16734"/>
    <cellStyle name="Normal 2 2 2 4 7" xfId="37885"/>
    <cellStyle name="Normal 2 2 2 5" xfId="5599"/>
    <cellStyle name="Normal 2 2 2 6" xfId="5600"/>
    <cellStyle name="Normal 2 2 2 6 2" xfId="6281"/>
    <cellStyle name="Normal 2 2 2 6 2 2" xfId="27463"/>
    <cellStyle name="Normal 2 2 2 6 2 2 2" xfId="48614"/>
    <cellStyle name="Normal 2 2 2 6 2 3" xfId="16891"/>
    <cellStyle name="Normal 2 2 2 6 2 4" xfId="38042"/>
    <cellStyle name="Normal 2 2 2 6 3" xfId="6406"/>
    <cellStyle name="Normal 2 2 2 6 3 2" xfId="27563"/>
    <cellStyle name="Normal 2 2 2 6 3 2 2" xfId="48714"/>
    <cellStyle name="Normal 2 2 2 6 3 3" xfId="16991"/>
    <cellStyle name="Normal 2 2 2 6 3 4" xfId="38142"/>
    <cellStyle name="Normal 2 2 2 6 4" xfId="27308"/>
    <cellStyle name="Normal 2 2 2 6 4 2" xfId="48459"/>
    <cellStyle name="Normal 2 2 2 6 5" xfId="16736"/>
    <cellStyle name="Normal 2 2 2 6 6" xfId="37887"/>
    <cellStyle name="Normal 2 2 2 7" xfId="6270"/>
    <cellStyle name="Normal 2 2 2 7 2" xfId="27452"/>
    <cellStyle name="Normal 2 2 2 7 2 2" xfId="48603"/>
    <cellStyle name="Normal 2 2 2 7 3" xfId="16880"/>
    <cellStyle name="Normal 2 2 2 7 4" xfId="38031"/>
    <cellStyle name="Normal 2 2 2 8" xfId="6395"/>
    <cellStyle name="Normal 2 2 2 8 2" xfId="27552"/>
    <cellStyle name="Normal 2 2 2 8 2 2" xfId="48703"/>
    <cellStyle name="Normal 2 2 2 8 3" xfId="16980"/>
    <cellStyle name="Normal 2 2 2 8 4" xfId="38131"/>
    <cellStyle name="Normal 2 2 2 9" xfId="27297"/>
    <cellStyle name="Normal 2 2 2 9 2" xfId="48448"/>
    <cellStyle name="Normal 2 2 20" xfId="6390"/>
    <cellStyle name="Normal 2 2 20 2" xfId="27547"/>
    <cellStyle name="Normal 2 2 20 2 2" xfId="48698"/>
    <cellStyle name="Normal 2 2 20 3" xfId="16975"/>
    <cellStyle name="Normal 2 2 20 4" xfId="38126"/>
    <cellStyle name="Normal 2 2 21" xfId="5569"/>
    <cellStyle name="Normal 2 2 21 2" xfId="27292"/>
    <cellStyle name="Normal 2 2 21 2 2" xfId="48443"/>
    <cellStyle name="Normal 2 2 21 3" xfId="16720"/>
    <cellStyle name="Normal 2 2 21 4" xfId="37871"/>
    <cellStyle name="Normal 2 2 3" xfId="5601"/>
    <cellStyle name="Normal 2 2 4" xfId="5602"/>
    <cellStyle name="Normal 2 2 5" xfId="5603"/>
    <cellStyle name="Normal 2 2 6" xfId="5604"/>
    <cellStyle name="Normal 2 2 7" xfId="5605"/>
    <cellStyle name="Normal 2 2 8" xfId="5606"/>
    <cellStyle name="Normal 2 2 9" xfId="5607"/>
    <cellStyle name="Normal 2 3" xfId="10"/>
    <cellStyle name="Normal 2 3 2" xfId="5609"/>
    <cellStyle name="Normal 2 3 2 2" xfId="5610"/>
    <cellStyle name="Normal 2 3 2 2 2" xfId="5611"/>
    <cellStyle name="Normal 2 3 2 2 3" xfId="5612"/>
    <cellStyle name="Normal 2 3 2 2 4" xfId="5613"/>
    <cellStyle name="Normal 2 3 2 2 4 2" xfId="6283"/>
    <cellStyle name="Normal 2 3 2 2 4 2 2" xfId="27465"/>
    <cellStyle name="Normal 2 3 2 2 4 2 2 2" xfId="48616"/>
    <cellStyle name="Normal 2 3 2 2 4 2 3" xfId="16893"/>
    <cellStyle name="Normal 2 3 2 2 4 2 4" xfId="38044"/>
    <cellStyle name="Normal 2 3 2 2 4 3" xfId="6408"/>
    <cellStyle name="Normal 2 3 2 2 4 3 2" xfId="27565"/>
    <cellStyle name="Normal 2 3 2 2 4 3 2 2" xfId="48716"/>
    <cellStyle name="Normal 2 3 2 2 4 3 3" xfId="16993"/>
    <cellStyle name="Normal 2 3 2 2 4 3 4" xfId="38144"/>
    <cellStyle name="Normal 2 3 2 2 4 4" xfId="27310"/>
    <cellStyle name="Normal 2 3 2 2 4 4 2" xfId="48461"/>
    <cellStyle name="Normal 2 3 2 2 4 5" xfId="16738"/>
    <cellStyle name="Normal 2 3 2 2 4 6" xfId="37889"/>
    <cellStyle name="Normal 2 3 2 2 5" xfId="6282"/>
    <cellStyle name="Normal 2 3 2 2 5 2" xfId="27464"/>
    <cellStyle name="Normal 2 3 2 2 5 2 2" xfId="48615"/>
    <cellStyle name="Normal 2 3 2 2 5 3" xfId="16892"/>
    <cellStyle name="Normal 2 3 2 2 5 4" xfId="38043"/>
    <cellStyle name="Normal 2 3 2 2 6" xfId="6407"/>
    <cellStyle name="Normal 2 3 2 2 6 2" xfId="27564"/>
    <cellStyle name="Normal 2 3 2 2 6 2 2" xfId="48715"/>
    <cellStyle name="Normal 2 3 2 2 6 3" xfId="16992"/>
    <cellStyle name="Normal 2 3 2 2 6 4" xfId="38143"/>
    <cellStyle name="Normal 2 3 2 2 7" xfId="27309"/>
    <cellStyle name="Normal 2 3 2 2 7 2" xfId="48460"/>
    <cellStyle name="Normal 2 3 2 2 8" xfId="16737"/>
    <cellStyle name="Normal 2 3 2 2 9" xfId="37888"/>
    <cellStyle name="Normal 2 3 2 3" xfId="5614"/>
    <cellStyle name="Normal 2 3 2 4" xfId="5615"/>
    <cellStyle name="Normal 2 3 2 5" xfId="5616"/>
    <cellStyle name="Normal 2 3 2 5 2" xfId="5617"/>
    <cellStyle name="Normal 2 3 2 5 2 2" xfId="6285"/>
    <cellStyle name="Normal 2 3 2 5 2 2 2" xfId="27467"/>
    <cellStyle name="Normal 2 3 2 5 2 2 2 2" xfId="48618"/>
    <cellStyle name="Normal 2 3 2 5 2 2 3" xfId="16895"/>
    <cellStyle name="Normal 2 3 2 5 2 2 4" xfId="38046"/>
    <cellStyle name="Normal 2 3 2 5 2 3" xfId="6410"/>
    <cellStyle name="Normal 2 3 2 5 2 3 2" xfId="27567"/>
    <cellStyle name="Normal 2 3 2 5 2 3 2 2" xfId="48718"/>
    <cellStyle name="Normal 2 3 2 5 2 3 3" xfId="16995"/>
    <cellStyle name="Normal 2 3 2 5 2 3 4" xfId="38146"/>
    <cellStyle name="Normal 2 3 2 5 2 4" xfId="27312"/>
    <cellStyle name="Normal 2 3 2 5 2 4 2" xfId="48463"/>
    <cellStyle name="Normal 2 3 2 5 2 5" xfId="16740"/>
    <cellStyle name="Normal 2 3 2 5 2 6" xfId="37891"/>
    <cellStyle name="Normal 2 3 2 5 3" xfId="6284"/>
    <cellStyle name="Normal 2 3 2 5 3 2" xfId="27466"/>
    <cellStyle name="Normal 2 3 2 5 3 2 2" xfId="48617"/>
    <cellStyle name="Normal 2 3 2 5 3 3" xfId="16894"/>
    <cellStyle name="Normal 2 3 2 5 3 4" xfId="38045"/>
    <cellStyle name="Normal 2 3 2 5 4" xfId="6409"/>
    <cellStyle name="Normal 2 3 2 5 4 2" xfId="27566"/>
    <cellStyle name="Normal 2 3 2 5 4 2 2" xfId="48717"/>
    <cellStyle name="Normal 2 3 2 5 4 3" xfId="16994"/>
    <cellStyle name="Normal 2 3 2 5 4 4" xfId="38145"/>
    <cellStyle name="Normal 2 3 2 5 5" xfId="27311"/>
    <cellStyle name="Normal 2 3 2 5 5 2" xfId="48462"/>
    <cellStyle name="Normal 2 3 2 5 6" xfId="16739"/>
    <cellStyle name="Normal 2 3 2 5 7" xfId="37890"/>
    <cellStyle name="Normal 2 3 3" xfId="5618"/>
    <cellStyle name="Normal 2 3 3 2" xfId="5619"/>
    <cellStyle name="Normal 2 3 3 2 2" xfId="5620"/>
    <cellStyle name="Normal 2 3 3 2 2 2" xfId="6287"/>
    <cellStyle name="Normal 2 3 3 2 2 2 2" xfId="27469"/>
    <cellStyle name="Normal 2 3 3 2 2 2 2 2" xfId="48620"/>
    <cellStyle name="Normal 2 3 3 2 2 2 3" xfId="16897"/>
    <cellStyle name="Normal 2 3 3 2 2 2 4" xfId="38048"/>
    <cellStyle name="Normal 2 3 3 2 2 3" xfId="6412"/>
    <cellStyle name="Normal 2 3 3 2 2 3 2" xfId="27569"/>
    <cellStyle name="Normal 2 3 3 2 2 3 2 2" xfId="48720"/>
    <cellStyle name="Normal 2 3 3 2 2 3 3" xfId="16997"/>
    <cellStyle name="Normal 2 3 3 2 2 3 4" xfId="38148"/>
    <cellStyle name="Normal 2 3 3 2 2 4" xfId="27314"/>
    <cellStyle name="Normal 2 3 3 2 2 4 2" xfId="48465"/>
    <cellStyle name="Normal 2 3 3 2 2 5" xfId="16742"/>
    <cellStyle name="Normal 2 3 3 2 2 6" xfId="37893"/>
    <cellStyle name="Normal 2 3 3 2 3" xfId="6286"/>
    <cellStyle name="Normal 2 3 3 2 3 2" xfId="27468"/>
    <cellStyle name="Normal 2 3 3 2 3 2 2" xfId="48619"/>
    <cellStyle name="Normal 2 3 3 2 3 3" xfId="16896"/>
    <cellStyle name="Normal 2 3 3 2 3 4" xfId="38047"/>
    <cellStyle name="Normal 2 3 3 2 4" xfId="6411"/>
    <cellStyle name="Normal 2 3 3 2 4 2" xfId="27568"/>
    <cellStyle name="Normal 2 3 3 2 4 2 2" xfId="48719"/>
    <cellStyle name="Normal 2 3 3 2 4 3" xfId="16996"/>
    <cellStyle name="Normal 2 3 3 2 4 4" xfId="38147"/>
    <cellStyle name="Normal 2 3 3 2 5" xfId="27313"/>
    <cellStyle name="Normal 2 3 3 2 5 2" xfId="48464"/>
    <cellStyle name="Normal 2 3 3 2 6" xfId="16741"/>
    <cellStyle name="Normal 2 3 3 2 7" xfId="37892"/>
    <cellStyle name="Normal 2 3 3 3" xfId="5621"/>
    <cellStyle name="Normal 2 3 3 3 2" xfId="5622"/>
    <cellStyle name="Normal 2 3 3 3 2 2" xfId="6289"/>
    <cellStyle name="Normal 2 3 3 3 2 2 2" xfId="27471"/>
    <cellStyle name="Normal 2 3 3 3 2 2 2 2" xfId="48622"/>
    <cellStyle name="Normal 2 3 3 3 2 2 3" xfId="16899"/>
    <cellStyle name="Normal 2 3 3 3 2 2 4" xfId="38050"/>
    <cellStyle name="Normal 2 3 3 3 2 3" xfId="6414"/>
    <cellStyle name="Normal 2 3 3 3 2 3 2" xfId="27571"/>
    <cellStyle name="Normal 2 3 3 3 2 3 2 2" xfId="48722"/>
    <cellStyle name="Normal 2 3 3 3 2 3 3" xfId="16999"/>
    <cellStyle name="Normal 2 3 3 3 2 3 4" xfId="38150"/>
    <cellStyle name="Normal 2 3 3 3 2 4" xfId="27316"/>
    <cellStyle name="Normal 2 3 3 3 2 4 2" xfId="48467"/>
    <cellStyle name="Normal 2 3 3 3 2 5" xfId="16744"/>
    <cellStyle name="Normal 2 3 3 3 2 6" xfId="37895"/>
    <cellStyle name="Normal 2 3 3 3 3" xfId="6288"/>
    <cellStyle name="Normal 2 3 3 3 3 2" xfId="27470"/>
    <cellStyle name="Normal 2 3 3 3 3 2 2" xfId="48621"/>
    <cellStyle name="Normal 2 3 3 3 3 3" xfId="16898"/>
    <cellStyle name="Normal 2 3 3 3 3 4" xfId="38049"/>
    <cellStyle name="Normal 2 3 3 3 4" xfId="6413"/>
    <cellStyle name="Normal 2 3 3 3 4 2" xfId="27570"/>
    <cellStyle name="Normal 2 3 3 3 4 2 2" xfId="48721"/>
    <cellStyle name="Normal 2 3 3 3 4 3" xfId="16998"/>
    <cellStyle name="Normal 2 3 3 3 4 4" xfId="38149"/>
    <cellStyle name="Normal 2 3 3 3 5" xfId="27315"/>
    <cellStyle name="Normal 2 3 3 3 5 2" xfId="48466"/>
    <cellStyle name="Normal 2 3 3 3 6" xfId="16743"/>
    <cellStyle name="Normal 2 3 3 3 7" xfId="37894"/>
    <cellStyle name="Normal 2 3 4" xfId="5623"/>
    <cellStyle name="Normal 2 3 4 2" xfId="5624"/>
    <cellStyle name="Normal 2 3 4 2 2" xfId="6291"/>
    <cellStyle name="Normal 2 3 4 2 2 2" xfId="27473"/>
    <cellStyle name="Normal 2 3 4 2 2 2 2" xfId="48624"/>
    <cellStyle name="Normal 2 3 4 2 2 3" xfId="16901"/>
    <cellStyle name="Normal 2 3 4 2 2 4" xfId="38052"/>
    <cellStyle name="Normal 2 3 4 2 3" xfId="6416"/>
    <cellStyle name="Normal 2 3 4 2 3 2" xfId="27573"/>
    <cellStyle name="Normal 2 3 4 2 3 2 2" xfId="48724"/>
    <cellStyle name="Normal 2 3 4 2 3 3" xfId="17001"/>
    <cellStyle name="Normal 2 3 4 2 3 4" xfId="38152"/>
    <cellStyle name="Normal 2 3 4 2 4" xfId="27318"/>
    <cellStyle name="Normal 2 3 4 2 4 2" xfId="48469"/>
    <cellStyle name="Normal 2 3 4 2 5" xfId="16746"/>
    <cellStyle name="Normal 2 3 4 2 6" xfId="37897"/>
    <cellStyle name="Normal 2 3 4 3" xfId="6290"/>
    <cellStyle name="Normal 2 3 4 3 2" xfId="27472"/>
    <cellStyle name="Normal 2 3 4 3 2 2" xfId="48623"/>
    <cellStyle name="Normal 2 3 4 3 3" xfId="16900"/>
    <cellStyle name="Normal 2 3 4 3 4" xfId="38051"/>
    <cellStyle name="Normal 2 3 4 4" xfId="6415"/>
    <cellStyle name="Normal 2 3 4 4 2" xfId="27572"/>
    <cellStyle name="Normal 2 3 4 4 2 2" xfId="48723"/>
    <cellStyle name="Normal 2 3 4 4 3" xfId="17000"/>
    <cellStyle name="Normal 2 3 4 4 4" xfId="38151"/>
    <cellStyle name="Normal 2 3 4 5" xfId="27317"/>
    <cellStyle name="Normal 2 3 4 5 2" xfId="48468"/>
    <cellStyle name="Normal 2 3 4 6" xfId="16745"/>
    <cellStyle name="Normal 2 3 4 7" xfId="37896"/>
    <cellStyle name="Normal 2 3 5" xfId="5625"/>
    <cellStyle name="Normal 2 3 6" xfId="5626"/>
    <cellStyle name="Normal 2 3 7" xfId="5608"/>
    <cellStyle name="Normal 2 4" xfId="5627"/>
    <cellStyle name="Normal 2 4 2" xfId="5628"/>
    <cellStyle name="Normal 2 4 2 2" xfId="6293"/>
    <cellStyle name="Normal 2 4 2 2 2" xfId="27475"/>
    <cellStyle name="Normal 2 4 2 2 2 2" xfId="48626"/>
    <cellStyle name="Normal 2 4 2 2 3" xfId="16903"/>
    <cellStyle name="Normal 2 4 2 2 4" xfId="38054"/>
    <cellStyle name="Normal 2 4 2 3" xfId="6418"/>
    <cellStyle name="Normal 2 4 2 3 2" xfId="27575"/>
    <cellStyle name="Normal 2 4 2 3 2 2" xfId="48726"/>
    <cellStyle name="Normal 2 4 2 3 3" xfId="17003"/>
    <cellStyle name="Normal 2 4 2 3 4" xfId="38154"/>
    <cellStyle name="Normal 2 4 2 4" xfId="27320"/>
    <cellStyle name="Normal 2 4 2 4 2" xfId="48471"/>
    <cellStyle name="Normal 2 4 2 5" xfId="16748"/>
    <cellStyle name="Normal 2 4 2 6" xfId="37899"/>
    <cellStyle name="Normal 2 4 3" xfId="6292"/>
    <cellStyle name="Normal 2 4 3 2" xfId="27474"/>
    <cellStyle name="Normal 2 4 3 2 2" xfId="48625"/>
    <cellStyle name="Normal 2 4 3 3" xfId="16902"/>
    <cellStyle name="Normal 2 4 3 4" xfId="38053"/>
    <cellStyle name="Normal 2 4 4" xfId="6417"/>
    <cellStyle name="Normal 2 4 4 2" xfId="27574"/>
    <cellStyle name="Normal 2 4 4 2 2" xfId="48725"/>
    <cellStyle name="Normal 2 4 4 3" xfId="17002"/>
    <cellStyle name="Normal 2 4 4 4" xfId="38153"/>
    <cellStyle name="Normal 2 4 5" xfId="27319"/>
    <cellStyle name="Normal 2 4 5 2" xfId="48470"/>
    <cellStyle name="Normal 2 4 6" xfId="16747"/>
    <cellStyle name="Normal 2 4 7" xfId="37898"/>
    <cellStyle name="Normal 2 5" xfId="5629"/>
    <cellStyle name="Normal 2 5 2" xfId="5630"/>
    <cellStyle name="Normal 2 5 2 2" xfId="6295"/>
    <cellStyle name="Normal 2 5 2 2 2" xfId="27477"/>
    <cellStyle name="Normal 2 5 2 2 2 2" xfId="48628"/>
    <cellStyle name="Normal 2 5 2 2 3" xfId="16905"/>
    <cellStyle name="Normal 2 5 2 2 4" xfId="38056"/>
    <cellStyle name="Normal 2 5 2 3" xfId="6420"/>
    <cellStyle name="Normal 2 5 2 3 2" xfId="27577"/>
    <cellStyle name="Normal 2 5 2 3 2 2" xfId="48728"/>
    <cellStyle name="Normal 2 5 2 3 3" xfId="17005"/>
    <cellStyle name="Normal 2 5 2 3 4" xfId="38156"/>
    <cellStyle name="Normal 2 5 2 4" xfId="27322"/>
    <cellStyle name="Normal 2 5 2 4 2" xfId="48473"/>
    <cellStyle name="Normal 2 5 2 5" xfId="16750"/>
    <cellStyle name="Normal 2 5 2 6" xfId="37901"/>
    <cellStyle name="Normal 2 5 3" xfId="6294"/>
    <cellStyle name="Normal 2 5 3 2" xfId="27476"/>
    <cellStyle name="Normal 2 5 3 2 2" xfId="48627"/>
    <cellStyle name="Normal 2 5 3 3" xfId="16904"/>
    <cellStyle name="Normal 2 5 3 4" xfId="38055"/>
    <cellStyle name="Normal 2 5 4" xfId="6419"/>
    <cellStyle name="Normal 2 5 4 2" xfId="27576"/>
    <cellStyle name="Normal 2 5 4 2 2" xfId="48727"/>
    <cellStyle name="Normal 2 5 4 3" xfId="17004"/>
    <cellStyle name="Normal 2 5 4 4" xfId="38155"/>
    <cellStyle name="Normal 2 5 5" xfId="27321"/>
    <cellStyle name="Normal 2 5 5 2" xfId="48472"/>
    <cellStyle name="Normal 2 5 6" xfId="16749"/>
    <cellStyle name="Normal 2 5 7" xfId="37900"/>
    <cellStyle name="Normal 2 6" xfId="5631"/>
    <cellStyle name="Normal 2 6 2" xfId="5632"/>
    <cellStyle name="Normal 2 6 2 2" xfId="6297"/>
    <cellStyle name="Normal 2 6 2 2 2" xfId="27479"/>
    <cellStyle name="Normal 2 6 2 2 2 2" xfId="48630"/>
    <cellStyle name="Normal 2 6 2 2 3" xfId="16907"/>
    <cellStyle name="Normal 2 6 2 2 4" xfId="38058"/>
    <cellStyle name="Normal 2 6 2 3" xfId="6422"/>
    <cellStyle name="Normal 2 6 2 3 2" xfId="27579"/>
    <cellStyle name="Normal 2 6 2 3 2 2" xfId="48730"/>
    <cellStyle name="Normal 2 6 2 3 3" xfId="17007"/>
    <cellStyle name="Normal 2 6 2 3 4" xfId="38158"/>
    <cellStyle name="Normal 2 6 2 4" xfId="27324"/>
    <cellStyle name="Normal 2 6 2 4 2" xfId="48475"/>
    <cellStyle name="Normal 2 6 2 5" xfId="16752"/>
    <cellStyle name="Normal 2 6 2 6" xfId="37903"/>
    <cellStyle name="Normal 2 6 3" xfId="6296"/>
    <cellStyle name="Normal 2 6 3 2" xfId="27478"/>
    <cellStyle name="Normal 2 6 3 2 2" xfId="48629"/>
    <cellStyle name="Normal 2 6 3 3" xfId="16906"/>
    <cellStyle name="Normal 2 6 3 4" xfId="38057"/>
    <cellStyle name="Normal 2 6 4" xfId="6421"/>
    <cellStyle name="Normal 2 6 4 2" xfId="27578"/>
    <cellStyle name="Normal 2 6 4 2 2" xfId="48729"/>
    <cellStyle name="Normal 2 6 4 3" xfId="17006"/>
    <cellStyle name="Normal 2 6 4 4" xfId="38157"/>
    <cellStyle name="Normal 2 6 5" xfId="27323"/>
    <cellStyle name="Normal 2 6 5 2" xfId="48474"/>
    <cellStyle name="Normal 2 6 6" xfId="16751"/>
    <cellStyle name="Normal 2 6 7" xfId="37902"/>
    <cellStyle name="Normal 2 7" xfId="5633"/>
    <cellStyle name="Normal 2 7 2" xfId="5634"/>
    <cellStyle name="Normal 2 7 2 2" xfId="6299"/>
    <cellStyle name="Normal 2 7 2 2 2" xfId="27481"/>
    <cellStyle name="Normal 2 7 2 2 2 2" xfId="48632"/>
    <cellStyle name="Normal 2 7 2 2 3" xfId="16909"/>
    <cellStyle name="Normal 2 7 2 2 4" xfId="38060"/>
    <cellStyle name="Normal 2 7 2 3" xfId="6424"/>
    <cellStyle name="Normal 2 7 2 3 2" xfId="27581"/>
    <cellStyle name="Normal 2 7 2 3 2 2" xfId="48732"/>
    <cellStyle name="Normal 2 7 2 3 3" xfId="17009"/>
    <cellStyle name="Normal 2 7 2 3 4" xfId="38160"/>
    <cellStyle name="Normal 2 7 2 4" xfId="27326"/>
    <cellStyle name="Normal 2 7 2 4 2" xfId="48477"/>
    <cellStyle name="Normal 2 7 2 5" xfId="16754"/>
    <cellStyle name="Normal 2 7 2 6" xfId="37905"/>
    <cellStyle name="Normal 2 7 3" xfId="6298"/>
    <cellStyle name="Normal 2 7 3 2" xfId="27480"/>
    <cellStyle name="Normal 2 7 3 2 2" xfId="48631"/>
    <cellStyle name="Normal 2 7 3 3" xfId="16908"/>
    <cellStyle name="Normal 2 7 3 4" xfId="38059"/>
    <cellStyle name="Normal 2 7 4" xfId="6423"/>
    <cellStyle name="Normal 2 7 4 2" xfId="27580"/>
    <cellStyle name="Normal 2 7 4 2 2" xfId="48731"/>
    <cellStyle name="Normal 2 7 4 3" xfId="17008"/>
    <cellStyle name="Normal 2 7 4 4" xfId="38159"/>
    <cellStyle name="Normal 2 7 5" xfId="27325"/>
    <cellStyle name="Normal 2 7 5 2" xfId="48476"/>
    <cellStyle name="Normal 2 7 6" xfId="16753"/>
    <cellStyle name="Normal 2 7 7" xfId="37904"/>
    <cellStyle name="Normal 2 8" xfId="5635"/>
    <cellStyle name="Normal 2 8 2" xfId="5636"/>
    <cellStyle name="Normal 2 8 2 2" xfId="6301"/>
    <cellStyle name="Normal 2 8 2 2 2" xfId="27483"/>
    <cellStyle name="Normal 2 8 2 2 2 2" xfId="48634"/>
    <cellStyle name="Normal 2 8 2 2 3" xfId="16911"/>
    <cellStyle name="Normal 2 8 2 2 4" xfId="38062"/>
    <cellStyle name="Normal 2 8 2 3" xfId="6426"/>
    <cellStyle name="Normal 2 8 2 3 2" xfId="27583"/>
    <cellStyle name="Normal 2 8 2 3 2 2" xfId="48734"/>
    <cellStyle name="Normal 2 8 2 3 3" xfId="17011"/>
    <cellStyle name="Normal 2 8 2 3 4" xfId="38162"/>
    <cellStyle name="Normal 2 8 2 4" xfId="27328"/>
    <cellStyle name="Normal 2 8 2 4 2" xfId="48479"/>
    <cellStyle name="Normal 2 8 2 5" xfId="16756"/>
    <cellStyle name="Normal 2 8 2 6" xfId="37907"/>
    <cellStyle name="Normal 2 8 3" xfId="6300"/>
    <cellStyle name="Normal 2 8 3 2" xfId="27482"/>
    <cellStyle name="Normal 2 8 3 2 2" xfId="48633"/>
    <cellStyle name="Normal 2 8 3 3" xfId="16910"/>
    <cellStyle name="Normal 2 8 3 4" xfId="38061"/>
    <cellStyle name="Normal 2 8 4" xfId="6425"/>
    <cellStyle name="Normal 2 8 4 2" xfId="27582"/>
    <cellStyle name="Normal 2 8 4 2 2" xfId="48733"/>
    <cellStyle name="Normal 2 8 4 3" xfId="17010"/>
    <cellStyle name="Normal 2 8 4 4" xfId="38161"/>
    <cellStyle name="Normal 2 8 5" xfId="27327"/>
    <cellStyle name="Normal 2 8 5 2" xfId="48478"/>
    <cellStyle name="Normal 2 8 6" xfId="16755"/>
    <cellStyle name="Normal 2 8 7" xfId="37906"/>
    <cellStyle name="Normal 2 9" xfId="5637"/>
    <cellStyle name="Normal 2 9 2" xfId="5638"/>
    <cellStyle name="Normal 2 9 2 2" xfId="6303"/>
    <cellStyle name="Normal 2 9 2 2 2" xfId="27485"/>
    <cellStyle name="Normal 2 9 2 2 2 2" xfId="48636"/>
    <cellStyle name="Normal 2 9 2 2 3" xfId="16913"/>
    <cellStyle name="Normal 2 9 2 2 4" xfId="38064"/>
    <cellStyle name="Normal 2 9 2 3" xfId="6428"/>
    <cellStyle name="Normal 2 9 2 3 2" xfId="27585"/>
    <cellStyle name="Normal 2 9 2 3 2 2" xfId="48736"/>
    <cellStyle name="Normal 2 9 2 3 3" xfId="17013"/>
    <cellStyle name="Normal 2 9 2 3 4" xfId="38164"/>
    <cellStyle name="Normal 2 9 2 4" xfId="27330"/>
    <cellStyle name="Normal 2 9 2 4 2" xfId="48481"/>
    <cellStyle name="Normal 2 9 2 5" xfId="16758"/>
    <cellStyle name="Normal 2 9 2 6" xfId="37909"/>
    <cellStyle name="Normal 2 9 3" xfId="6302"/>
    <cellStyle name="Normal 2 9 3 2" xfId="27484"/>
    <cellStyle name="Normal 2 9 3 2 2" xfId="48635"/>
    <cellStyle name="Normal 2 9 3 3" xfId="16912"/>
    <cellStyle name="Normal 2 9 3 4" xfId="38063"/>
    <cellStyle name="Normal 2 9 4" xfId="6427"/>
    <cellStyle name="Normal 2 9 4 2" xfId="27584"/>
    <cellStyle name="Normal 2 9 4 2 2" xfId="48735"/>
    <cellStyle name="Normal 2 9 4 3" xfId="17012"/>
    <cellStyle name="Normal 2 9 4 4" xfId="38163"/>
    <cellStyle name="Normal 2 9 5" xfId="27329"/>
    <cellStyle name="Normal 2 9 5 2" xfId="48480"/>
    <cellStyle name="Normal 2 9 6" xfId="16757"/>
    <cellStyle name="Normal 2 9 7" xfId="37908"/>
    <cellStyle name="Normal 20" xfId="5639"/>
    <cellStyle name="Normal 200" xfId="5435"/>
    <cellStyle name="Normal 201" xfId="6098"/>
    <cellStyle name="Normal 202" xfId="6104"/>
    <cellStyle name="Normal 203" xfId="6108"/>
    <cellStyle name="Normal 204" xfId="6110"/>
    <cellStyle name="Normal 205" xfId="6111"/>
    <cellStyle name="Normal 206" xfId="6103"/>
    <cellStyle name="Normal 207" xfId="6107"/>
    <cellStyle name="Normal 208" xfId="6112"/>
    <cellStyle name="Normal 209" xfId="6114"/>
    <cellStyle name="Normal 21" xfId="5640"/>
    <cellStyle name="Normal 210" xfId="6116"/>
    <cellStyle name="Normal 211" xfId="2583"/>
    <cellStyle name="Normal 211 2" xfId="24722"/>
    <cellStyle name="Normal 211 2 2" xfId="45873"/>
    <cellStyle name="Normal 211 3" xfId="14150"/>
    <cellStyle name="Normal 211 4" xfId="35301"/>
    <cellStyle name="Normal 212" xfId="6161"/>
    <cellStyle name="Normal 212 2" xfId="27346"/>
    <cellStyle name="Normal 212 2 2" xfId="48497"/>
    <cellStyle name="Normal 212 3" xfId="16774"/>
    <cellStyle name="Normal 212 4" xfId="37925"/>
    <cellStyle name="Normal 213" xfId="6165"/>
    <cellStyle name="Normal 213 2" xfId="27349"/>
    <cellStyle name="Normal 213 2 2" xfId="48500"/>
    <cellStyle name="Normal 213 3" xfId="16777"/>
    <cellStyle name="Normal 213 4" xfId="37928"/>
    <cellStyle name="Normal 214" xfId="6168"/>
    <cellStyle name="Normal 214 2" xfId="27350"/>
    <cellStyle name="Normal 214 2 2" xfId="48501"/>
    <cellStyle name="Normal 214 3" xfId="16778"/>
    <cellStyle name="Normal 214 4" xfId="37929"/>
    <cellStyle name="Normal 215" xfId="6169"/>
    <cellStyle name="Normal 215 2" xfId="27351"/>
    <cellStyle name="Normal 215 2 2" xfId="48502"/>
    <cellStyle name="Normal 215 3" xfId="16779"/>
    <cellStyle name="Normal 215 4" xfId="37930"/>
    <cellStyle name="Normal 216" xfId="6170"/>
    <cellStyle name="Normal 216 2" xfId="27352"/>
    <cellStyle name="Normal 216 2 2" xfId="48503"/>
    <cellStyle name="Normal 216 3" xfId="16780"/>
    <cellStyle name="Normal 216 4" xfId="37931"/>
    <cellStyle name="Normal 217" xfId="6171"/>
    <cellStyle name="Normal 217 2" xfId="27353"/>
    <cellStyle name="Normal 217 2 2" xfId="48504"/>
    <cellStyle name="Normal 217 3" xfId="16781"/>
    <cellStyle name="Normal 217 4" xfId="37932"/>
    <cellStyle name="Normal 218" xfId="6172"/>
    <cellStyle name="Normal 218 2" xfId="27354"/>
    <cellStyle name="Normal 218 2 2" xfId="48505"/>
    <cellStyle name="Normal 218 3" xfId="16782"/>
    <cellStyle name="Normal 218 4" xfId="37933"/>
    <cellStyle name="Normal 219" xfId="6173"/>
    <cellStyle name="Normal 219 2" xfId="27355"/>
    <cellStyle name="Normal 219 2 2" xfId="48506"/>
    <cellStyle name="Normal 219 3" xfId="16783"/>
    <cellStyle name="Normal 219 4" xfId="37934"/>
    <cellStyle name="Normal 22" xfId="5641"/>
    <cellStyle name="Normal 220" xfId="6174"/>
    <cellStyle name="Normal 220 2" xfId="27356"/>
    <cellStyle name="Normal 220 2 2" xfId="48507"/>
    <cellStyle name="Normal 220 3" xfId="16784"/>
    <cellStyle name="Normal 220 4" xfId="37935"/>
    <cellStyle name="Normal 221" xfId="6175"/>
    <cellStyle name="Normal 221 2" xfId="27357"/>
    <cellStyle name="Normal 221 2 2" xfId="48508"/>
    <cellStyle name="Normal 221 3" xfId="16785"/>
    <cellStyle name="Normal 221 4" xfId="37936"/>
    <cellStyle name="Normal 222" xfId="6176"/>
    <cellStyle name="Normal 222 2" xfId="27358"/>
    <cellStyle name="Normal 222 2 2" xfId="48509"/>
    <cellStyle name="Normal 222 3" xfId="16786"/>
    <cellStyle name="Normal 222 4" xfId="37937"/>
    <cellStyle name="Normal 223" xfId="6177"/>
    <cellStyle name="Normal 223 2" xfId="27359"/>
    <cellStyle name="Normal 223 2 2" xfId="48510"/>
    <cellStyle name="Normal 223 3" xfId="16787"/>
    <cellStyle name="Normal 223 4" xfId="37938"/>
    <cellStyle name="Normal 224" xfId="6178"/>
    <cellStyle name="Normal 224 2" xfId="27360"/>
    <cellStyle name="Normal 224 2 2" xfId="48511"/>
    <cellStyle name="Normal 224 3" xfId="16788"/>
    <cellStyle name="Normal 224 4" xfId="37939"/>
    <cellStyle name="Normal 225" xfId="6179"/>
    <cellStyle name="Normal 225 2" xfId="27361"/>
    <cellStyle name="Normal 225 2 2" xfId="48512"/>
    <cellStyle name="Normal 225 3" xfId="16789"/>
    <cellStyle name="Normal 225 4" xfId="37940"/>
    <cellStyle name="Normal 226" xfId="6180"/>
    <cellStyle name="Normal 226 2" xfId="27362"/>
    <cellStyle name="Normal 226 2 2" xfId="48513"/>
    <cellStyle name="Normal 226 3" xfId="16790"/>
    <cellStyle name="Normal 226 4" xfId="37941"/>
    <cellStyle name="Normal 227" xfId="6181"/>
    <cellStyle name="Normal 227 2" xfId="27363"/>
    <cellStyle name="Normal 227 2 2" xfId="48514"/>
    <cellStyle name="Normal 227 3" xfId="16791"/>
    <cellStyle name="Normal 227 4" xfId="37942"/>
    <cellStyle name="Normal 228" xfId="6182"/>
    <cellStyle name="Normal 228 2" xfId="27364"/>
    <cellStyle name="Normal 228 2 2" xfId="48515"/>
    <cellStyle name="Normal 228 3" xfId="16792"/>
    <cellStyle name="Normal 228 4" xfId="37943"/>
    <cellStyle name="Normal 229" xfId="6183"/>
    <cellStyle name="Normal 229 2" xfId="27365"/>
    <cellStyle name="Normal 229 2 2" xfId="48516"/>
    <cellStyle name="Normal 229 3" xfId="16793"/>
    <cellStyle name="Normal 229 4" xfId="37944"/>
    <cellStyle name="Normal 23" xfId="5642"/>
    <cellStyle name="Normal 230" xfId="6184"/>
    <cellStyle name="Normal 230 2" xfId="27366"/>
    <cellStyle name="Normal 230 2 2" xfId="48517"/>
    <cellStyle name="Normal 230 3" xfId="16794"/>
    <cellStyle name="Normal 230 4" xfId="37945"/>
    <cellStyle name="Normal 231" xfId="6185"/>
    <cellStyle name="Normal 231 2" xfId="27367"/>
    <cellStyle name="Normal 231 2 2" xfId="48518"/>
    <cellStyle name="Normal 231 3" xfId="16795"/>
    <cellStyle name="Normal 231 4" xfId="37946"/>
    <cellStyle name="Normal 232" xfId="6186"/>
    <cellStyle name="Normal 232 2" xfId="27368"/>
    <cellStyle name="Normal 232 2 2" xfId="48519"/>
    <cellStyle name="Normal 232 3" xfId="16796"/>
    <cellStyle name="Normal 232 4" xfId="37947"/>
    <cellStyle name="Normal 233" xfId="6187"/>
    <cellStyle name="Normal 233 2" xfId="27369"/>
    <cellStyle name="Normal 233 2 2" xfId="48520"/>
    <cellStyle name="Normal 233 3" xfId="16797"/>
    <cellStyle name="Normal 233 4" xfId="37948"/>
    <cellStyle name="Normal 234" xfId="6188"/>
    <cellStyle name="Normal 234 2" xfId="27370"/>
    <cellStyle name="Normal 234 2 2" xfId="48521"/>
    <cellStyle name="Normal 234 3" xfId="16798"/>
    <cellStyle name="Normal 234 4" xfId="37949"/>
    <cellStyle name="Normal 235" xfId="6189"/>
    <cellStyle name="Normal 235 2" xfId="27371"/>
    <cellStyle name="Normal 235 2 2" xfId="48522"/>
    <cellStyle name="Normal 235 3" xfId="16799"/>
    <cellStyle name="Normal 235 4" xfId="37950"/>
    <cellStyle name="Normal 236" xfId="6190"/>
    <cellStyle name="Normal 236 2" xfId="27372"/>
    <cellStyle name="Normal 236 2 2" xfId="48523"/>
    <cellStyle name="Normal 236 3" xfId="16800"/>
    <cellStyle name="Normal 236 4" xfId="37951"/>
    <cellStyle name="Normal 237" xfId="6191"/>
    <cellStyle name="Normal 237 2" xfId="27373"/>
    <cellStyle name="Normal 237 2 2" xfId="48524"/>
    <cellStyle name="Normal 237 3" xfId="16801"/>
    <cellStyle name="Normal 237 4" xfId="37952"/>
    <cellStyle name="Normal 238" xfId="6192"/>
    <cellStyle name="Normal 238 2" xfId="27374"/>
    <cellStyle name="Normal 238 2 2" xfId="48525"/>
    <cellStyle name="Normal 238 3" xfId="16802"/>
    <cellStyle name="Normal 238 4" xfId="37953"/>
    <cellStyle name="Normal 239" xfId="6193"/>
    <cellStyle name="Normal 239 2" xfId="27375"/>
    <cellStyle name="Normal 239 2 2" xfId="48526"/>
    <cellStyle name="Normal 239 3" xfId="16803"/>
    <cellStyle name="Normal 239 4" xfId="37954"/>
    <cellStyle name="Normal 24" xfId="5643"/>
    <cellStyle name="Normal 240" xfId="6194"/>
    <cellStyle name="Normal 240 2" xfId="27376"/>
    <cellStyle name="Normal 240 2 2" xfId="48527"/>
    <cellStyle name="Normal 240 3" xfId="16804"/>
    <cellStyle name="Normal 240 4" xfId="37955"/>
    <cellStyle name="Normal 241" xfId="6195"/>
    <cellStyle name="Normal 241 2" xfId="27377"/>
    <cellStyle name="Normal 241 2 2" xfId="48528"/>
    <cellStyle name="Normal 241 3" xfId="16805"/>
    <cellStyle name="Normal 241 4" xfId="37956"/>
    <cellStyle name="Normal 242" xfId="6196"/>
    <cellStyle name="Normal 242 2" xfId="27378"/>
    <cellStyle name="Normal 242 2 2" xfId="48529"/>
    <cellStyle name="Normal 242 3" xfId="16806"/>
    <cellStyle name="Normal 242 4" xfId="37957"/>
    <cellStyle name="Normal 243" xfId="6197"/>
    <cellStyle name="Normal 243 2" xfId="27379"/>
    <cellStyle name="Normal 243 2 2" xfId="48530"/>
    <cellStyle name="Normal 243 3" xfId="16807"/>
    <cellStyle name="Normal 243 4" xfId="37958"/>
    <cellStyle name="Normal 244" xfId="6198"/>
    <cellStyle name="Normal 244 2" xfId="27380"/>
    <cellStyle name="Normal 244 2 2" xfId="48531"/>
    <cellStyle name="Normal 244 3" xfId="16808"/>
    <cellStyle name="Normal 244 4" xfId="37959"/>
    <cellStyle name="Normal 245" xfId="6199"/>
    <cellStyle name="Normal 245 2" xfId="27381"/>
    <cellStyle name="Normal 245 2 2" xfId="48532"/>
    <cellStyle name="Normal 245 3" xfId="16809"/>
    <cellStyle name="Normal 245 4" xfId="37960"/>
    <cellStyle name="Normal 246" xfId="6200"/>
    <cellStyle name="Normal 246 2" xfId="27382"/>
    <cellStyle name="Normal 246 2 2" xfId="48533"/>
    <cellStyle name="Normal 246 3" xfId="16810"/>
    <cellStyle name="Normal 246 4" xfId="37961"/>
    <cellStyle name="Normal 247" xfId="6201"/>
    <cellStyle name="Normal 247 2" xfId="27383"/>
    <cellStyle name="Normal 247 2 2" xfId="48534"/>
    <cellStyle name="Normal 247 3" xfId="16811"/>
    <cellStyle name="Normal 247 4" xfId="37962"/>
    <cellStyle name="Normal 248" xfId="6202"/>
    <cellStyle name="Normal 248 2" xfId="27384"/>
    <cellStyle name="Normal 248 2 2" xfId="48535"/>
    <cellStyle name="Normal 248 3" xfId="16812"/>
    <cellStyle name="Normal 248 4" xfId="37963"/>
    <cellStyle name="Normal 249" xfId="6203"/>
    <cellStyle name="Normal 249 2" xfId="27385"/>
    <cellStyle name="Normal 249 2 2" xfId="48536"/>
    <cellStyle name="Normal 249 3" xfId="16813"/>
    <cellStyle name="Normal 249 4" xfId="37964"/>
    <cellStyle name="Normal 25" xfId="5644"/>
    <cellStyle name="Normal 250" xfId="6204"/>
    <cellStyle name="Normal 250 2" xfId="27386"/>
    <cellStyle name="Normal 250 2 2" xfId="48537"/>
    <cellStyle name="Normal 250 3" xfId="16814"/>
    <cellStyle name="Normal 250 4" xfId="37965"/>
    <cellStyle name="Normal 251" xfId="6205"/>
    <cellStyle name="Normal 251 2" xfId="27387"/>
    <cellStyle name="Normal 251 2 2" xfId="48538"/>
    <cellStyle name="Normal 251 3" xfId="16815"/>
    <cellStyle name="Normal 251 4" xfId="37966"/>
    <cellStyle name="Normal 252" xfId="6206"/>
    <cellStyle name="Normal 252 2" xfId="27388"/>
    <cellStyle name="Normal 252 2 2" xfId="48539"/>
    <cellStyle name="Normal 252 3" xfId="16816"/>
    <cellStyle name="Normal 252 4" xfId="37967"/>
    <cellStyle name="Normal 253" xfId="6207"/>
    <cellStyle name="Normal 253 2" xfId="27389"/>
    <cellStyle name="Normal 253 2 2" xfId="48540"/>
    <cellStyle name="Normal 253 3" xfId="16817"/>
    <cellStyle name="Normal 253 4" xfId="37968"/>
    <cellStyle name="Normal 254" xfId="6208"/>
    <cellStyle name="Normal 254 2" xfId="27390"/>
    <cellStyle name="Normal 254 2 2" xfId="48541"/>
    <cellStyle name="Normal 254 3" xfId="16818"/>
    <cellStyle name="Normal 254 4" xfId="37969"/>
    <cellStyle name="Normal 255" xfId="6209"/>
    <cellStyle name="Normal 255 2" xfId="27391"/>
    <cellStyle name="Normal 255 2 2" xfId="48542"/>
    <cellStyle name="Normal 255 3" xfId="16819"/>
    <cellStyle name="Normal 255 4" xfId="37970"/>
    <cellStyle name="Normal 256" xfId="6210"/>
    <cellStyle name="Normal 256 2" xfId="27392"/>
    <cellStyle name="Normal 256 2 2" xfId="48543"/>
    <cellStyle name="Normal 256 3" xfId="16820"/>
    <cellStyle name="Normal 256 4" xfId="37971"/>
    <cellStyle name="Normal 257" xfId="6211"/>
    <cellStyle name="Normal 257 2" xfId="27393"/>
    <cellStyle name="Normal 257 2 2" xfId="48544"/>
    <cellStyle name="Normal 257 3" xfId="16821"/>
    <cellStyle name="Normal 257 4" xfId="37972"/>
    <cellStyle name="Normal 258" xfId="6212"/>
    <cellStyle name="Normal 258 2" xfId="27394"/>
    <cellStyle name="Normal 258 2 2" xfId="48545"/>
    <cellStyle name="Normal 258 3" xfId="16822"/>
    <cellStyle name="Normal 258 4" xfId="37973"/>
    <cellStyle name="Normal 259" xfId="6213"/>
    <cellStyle name="Normal 259 2" xfId="27395"/>
    <cellStyle name="Normal 259 2 2" xfId="48546"/>
    <cellStyle name="Normal 259 3" xfId="16823"/>
    <cellStyle name="Normal 259 4" xfId="37974"/>
    <cellStyle name="Normal 26" xfId="5645"/>
    <cellStyle name="Normal 260" xfId="6214"/>
    <cellStyle name="Normal 260 2" xfId="27396"/>
    <cellStyle name="Normal 260 2 2" xfId="48547"/>
    <cellStyle name="Normal 260 3" xfId="16824"/>
    <cellStyle name="Normal 260 4" xfId="37975"/>
    <cellStyle name="Normal 261" xfId="6215"/>
    <cellStyle name="Normal 261 2" xfId="27397"/>
    <cellStyle name="Normal 261 2 2" xfId="48548"/>
    <cellStyle name="Normal 261 3" xfId="16825"/>
    <cellStyle name="Normal 261 4" xfId="37976"/>
    <cellStyle name="Normal 262" xfId="6216"/>
    <cellStyle name="Normal 262 2" xfId="27398"/>
    <cellStyle name="Normal 262 2 2" xfId="48549"/>
    <cellStyle name="Normal 262 3" xfId="16826"/>
    <cellStyle name="Normal 262 4" xfId="37977"/>
    <cellStyle name="Normal 263" xfId="6217"/>
    <cellStyle name="Normal 263 2" xfId="27399"/>
    <cellStyle name="Normal 263 2 2" xfId="48550"/>
    <cellStyle name="Normal 263 3" xfId="16827"/>
    <cellStyle name="Normal 263 4" xfId="37978"/>
    <cellStyle name="Normal 264" xfId="6218"/>
    <cellStyle name="Normal 264 2" xfId="27400"/>
    <cellStyle name="Normal 264 2 2" xfId="48551"/>
    <cellStyle name="Normal 264 3" xfId="16828"/>
    <cellStyle name="Normal 264 4" xfId="37979"/>
    <cellStyle name="Normal 265" xfId="6219"/>
    <cellStyle name="Normal 265 2" xfId="27401"/>
    <cellStyle name="Normal 265 2 2" xfId="48552"/>
    <cellStyle name="Normal 265 3" xfId="16829"/>
    <cellStyle name="Normal 265 4" xfId="37980"/>
    <cellStyle name="Normal 266" xfId="6220"/>
    <cellStyle name="Normal 266 2" xfId="27402"/>
    <cellStyle name="Normal 266 2 2" xfId="48553"/>
    <cellStyle name="Normal 266 3" xfId="16830"/>
    <cellStyle name="Normal 266 4" xfId="37981"/>
    <cellStyle name="Normal 267" xfId="6221"/>
    <cellStyle name="Normal 267 2" xfId="27403"/>
    <cellStyle name="Normal 267 2 2" xfId="48554"/>
    <cellStyle name="Normal 267 3" xfId="16831"/>
    <cellStyle name="Normal 267 4" xfId="37982"/>
    <cellStyle name="Normal 268" xfId="6222"/>
    <cellStyle name="Normal 268 2" xfId="27404"/>
    <cellStyle name="Normal 268 2 2" xfId="48555"/>
    <cellStyle name="Normal 268 3" xfId="16832"/>
    <cellStyle name="Normal 268 4" xfId="37983"/>
    <cellStyle name="Normal 269" xfId="6223"/>
    <cellStyle name="Normal 269 2" xfId="27405"/>
    <cellStyle name="Normal 269 2 2" xfId="48556"/>
    <cellStyle name="Normal 269 3" xfId="16833"/>
    <cellStyle name="Normal 269 4" xfId="37984"/>
    <cellStyle name="Normal 27" xfId="5646"/>
    <cellStyle name="Normal 270" xfId="6224"/>
    <cellStyle name="Normal 270 2" xfId="27406"/>
    <cellStyle name="Normal 270 2 2" xfId="48557"/>
    <cellStyle name="Normal 270 3" xfId="16834"/>
    <cellStyle name="Normal 270 4" xfId="37985"/>
    <cellStyle name="Normal 271" xfId="6225"/>
    <cellStyle name="Normal 271 2" xfId="27407"/>
    <cellStyle name="Normal 271 2 2" xfId="48558"/>
    <cellStyle name="Normal 271 3" xfId="16835"/>
    <cellStyle name="Normal 271 4" xfId="37986"/>
    <cellStyle name="Normal 272" xfId="6226"/>
    <cellStyle name="Normal 272 2" xfId="27408"/>
    <cellStyle name="Normal 272 2 2" xfId="48559"/>
    <cellStyle name="Normal 272 3" xfId="16836"/>
    <cellStyle name="Normal 272 4" xfId="37987"/>
    <cellStyle name="Normal 273" xfId="6227"/>
    <cellStyle name="Normal 273 2" xfId="27409"/>
    <cellStyle name="Normal 273 2 2" xfId="48560"/>
    <cellStyle name="Normal 273 3" xfId="16837"/>
    <cellStyle name="Normal 273 4" xfId="37988"/>
    <cellStyle name="Normal 274" xfId="6228"/>
    <cellStyle name="Normal 274 2" xfId="27410"/>
    <cellStyle name="Normal 274 2 2" xfId="48561"/>
    <cellStyle name="Normal 274 3" xfId="16838"/>
    <cellStyle name="Normal 274 4" xfId="37989"/>
    <cellStyle name="Normal 275" xfId="6229"/>
    <cellStyle name="Normal 275 2" xfId="27411"/>
    <cellStyle name="Normal 275 2 2" xfId="48562"/>
    <cellStyle name="Normal 275 3" xfId="16839"/>
    <cellStyle name="Normal 275 4" xfId="37990"/>
    <cellStyle name="Normal 276" xfId="6230"/>
    <cellStyle name="Normal 276 2" xfId="27412"/>
    <cellStyle name="Normal 276 2 2" xfId="48563"/>
    <cellStyle name="Normal 276 3" xfId="16840"/>
    <cellStyle name="Normal 276 4" xfId="37991"/>
    <cellStyle name="Normal 277" xfId="6231"/>
    <cellStyle name="Normal 277 2" xfId="27413"/>
    <cellStyle name="Normal 277 2 2" xfId="48564"/>
    <cellStyle name="Normal 277 3" xfId="16841"/>
    <cellStyle name="Normal 277 4" xfId="37992"/>
    <cellStyle name="Normal 278" xfId="6232"/>
    <cellStyle name="Normal 278 2" xfId="27414"/>
    <cellStyle name="Normal 278 2 2" xfId="48565"/>
    <cellStyle name="Normal 278 3" xfId="16842"/>
    <cellStyle name="Normal 278 4" xfId="37993"/>
    <cellStyle name="Normal 279" xfId="6233"/>
    <cellStyle name="Normal 279 2" xfId="27415"/>
    <cellStyle name="Normal 279 2 2" xfId="48566"/>
    <cellStyle name="Normal 279 3" xfId="16843"/>
    <cellStyle name="Normal 279 4" xfId="37994"/>
    <cellStyle name="Normal 28" xfId="5647"/>
    <cellStyle name="Normal 280" xfId="6234"/>
    <cellStyle name="Normal 280 2" xfId="27416"/>
    <cellStyle name="Normal 280 2 2" xfId="48567"/>
    <cellStyle name="Normal 280 3" xfId="16844"/>
    <cellStyle name="Normal 280 4" xfId="37995"/>
    <cellStyle name="Normal 281" xfId="6235"/>
    <cellStyle name="Normal 281 2" xfId="27417"/>
    <cellStyle name="Normal 281 2 2" xfId="48568"/>
    <cellStyle name="Normal 281 3" xfId="16845"/>
    <cellStyle name="Normal 281 4" xfId="37996"/>
    <cellStyle name="Normal 282" xfId="6236"/>
    <cellStyle name="Normal 282 2" xfId="27418"/>
    <cellStyle name="Normal 282 2 2" xfId="48569"/>
    <cellStyle name="Normal 282 3" xfId="16846"/>
    <cellStyle name="Normal 282 4" xfId="37997"/>
    <cellStyle name="Normal 283" xfId="6237"/>
    <cellStyle name="Normal 283 2" xfId="27419"/>
    <cellStyle name="Normal 283 2 2" xfId="48570"/>
    <cellStyle name="Normal 283 3" xfId="16847"/>
    <cellStyle name="Normal 283 4" xfId="37998"/>
    <cellStyle name="Normal 284" xfId="6238"/>
    <cellStyle name="Normal 284 2" xfId="27420"/>
    <cellStyle name="Normal 284 2 2" xfId="48571"/>
    <cellStyle name="Normal 284 3" xfId="16848"/>
    <cellStyle name="Normal 284 4" xfId="37999"/>
    <cellStyle name="Normal 285" xfId="6239"/>
    <cellStyle name="Normal 285 2" xfId="27421"/>
    <cellStyle name="Normal 285 2 2" xfId="48572"/>
    <cellStyle name="Normal 285 3" xfId="16849"/>
    <cellStyle name="Normal 285 4" xfId="38000"/>
    <cellStyle name="Normal 286" xfId="6240"/>
    <cellStyle name="Normal 286 2" xfId="27422"/>
    <cellStyle name="Normal 286 2 2" xfId="48573"/>
    <cellStyle name="Normal 286 3" xfId="16850"/>
    <cellStyle name="Normal 286 4" xfId="38001"/>
    <cellStyle name="Normal 287" xfId="6241"/>
    <cellStyle name="Normal 287 2" xfId="27423"/>
    <cellStyle name="Normal 287 2 2" xfId="48574"/>
    <cellStyle name="Normal 287 3" xfId="16851"/>
    <cellStyle name="Normal 287 4" xfId="38002"/>
    <cellStyle name="Normal 288" xfId="6242"/>
    <cellStyle name="Normal 288 2" xfId="27424"/>
    <cellStyle name="Normal 288 2 2" xfId="48575"/>
    <cellStyle name="Normal 288 3" xfId="16852"/>
    <cellStyle name="Normal 288 4" xfId="38003"/>
    <cellStyle name="Normal 289" xfId="6243"/>
    <cellStyle name="Normal 289 2" xfId="27425"/>
    <cellStyle name="Normal 289 2 2" xfId="48576"/>
    <cellStyle name="Normal 289 3" xfId="16853"/>
    <cellStyle name="Normal 289 4" xfId="38004"/>
    <cellStyle name="Normal 29" xfId="5648"/>
    <cellStyle name="Normal 290" xfId="6244"/>
    <cellStyle name="Normal 290 2" xfId="27426"/>
    <cellStyle name="Normal 290 2 2" xfId="48577"/>
    <cellStyle name="Normal 290 3" xfId="16854"/>
    <cellStyle name="Normal 290 4" xfId="38005"/>
    <cellStyle name="Normal 291" xfId="6245"/>
    <cellStyle name="Normal 291 2" xfId="27427"/>
    <cellStyle name="Normal 291 2 2" xfId="48578"/>
    <cellStyle name="Normal 291 3" xfId="16855"/>
    <cellStyle name="Normal 291 4" xfId="38006"/>
    <cellStyle name="Normal 292" xfId="6246"/>
    <cellStyle name="Normal 292 2" xfId="27428"/>
    <cellStyle name="Normal 292 2 2" xfId="48579"/>
    <cellStyle name="Normal 292 3" xfId="16856"/>
    <cellStyle name="Normal 292 4" xfId="38007"/>
    <cellStyle name="Normal 293" xfId="6329"/>
    <cellStyle name="Normal 293 2" xfId="27508"/>
    <cellStyle name="Normal 293 2 2" xfId="48659"/>
    <cellStyle name="Normal 293 3" xfId="16936"/>
    <cellStyle name="Normal 293 4" xfId="38087"/>
    <cellStyle name="Normal 294" xfId="6349"/>
    <cellStyle name="Normal 294 2" xfId="27511"/>
    <cellStyle name="Normal 294 2 2" xfId="48662"/>
    <cellStyle name="Normal 294 3" xfId="16939"/>
    <cellStyle name="Normal 294 4" xfId="38090"/>
    <cellStyle name="Normal 295" xfId="6324"/>
    <cellStyle name="Normal 295 2" xfId="27506"/>
    <cellStyle name="Normal 295 2 2" xfId="48657"/>
    <cellStyle name="Normal 295 3" xfId="16934"/>
    <cellStyle name="Normal 295 4" xfId="38085"/>
    <cellStyle name="Normal 296" xfId="6251"/>
    <cellStyle name="Normal 296 2" xfId="27433"/>
    <cellStyle name="Normal 296 2 2" xfId="48584"/>
    <cellStyle name="Normal 296 3" xfId="16861"/>
    <cellStyle name="Normal 296 4" xfId="38012"/>
    <cellStyle name="Normal 297" xfId="6321"/>
    <cellStyle name="Normal 297 2" xfId="27503"/>
    <cellStyle name="Normal 297 2 2" xfId="48654"/>
    <cellStyle name="Normal 297 3" xfId="16931"/>
    <cellStyle name="Normal 297 4" xfId="38082"/>
    <cellStyle name="Normal 298" xfId="6253"/>
    <cellStyle name="Normal 298 2" xfId="27435"/>
    <cellStyle name="Normal 298 2 2" xfId="48586"/>
    <cellStyle name="Normal 298 3" xfId="16863"/>
    <cellStyle name="Normal 298 4" xfId="38014"/>
    <cellStyle name="Normal 299" xfId="6322"/>
    <cellStyle name="Normal 299 2" xfId="27504"/>
    <cellStyle name="Normal 299 2 2" xfId="48655"/>
    <cellStyle name="Normal 299 3" xfId="16932"/>
    <cellStyle name="Normal 299 4" xfId="38083"/>
    <cellStyle name="Normal 3" xfId="4"/>
    <cellStyle name="Normal 3 2" xfId="16"/>
    <cellStyle name="Normal 3 3" xfId="5650"/>
    <cellStyle name="Normal 3 3 2" xfId="5651"/>
    <cellStyle name="Normal 3 3 2 2" xfId="6305"/>
    <cellStyle name="Normal 3 3 2 2 2" xfId="27487"/>
    <cellStyle name="Normal 3 3 2 2 2 2" xfId="48638"/>
    <cellStyle name="Normal 3 3 2 2 3" xfId="16915"/>
    <cellStyle name="Normal 3 3 2 2 4" xfId="38066"/>
    <cellStyle name="Normal 3 3 2 3" xfId="6430"/>
    <cellStyle name="Normal 3 3 2 3 2" xfId="27587"/>
    <cellStyle name="Normal 3 3 2 3 2 2" xfId="48738"/>
    <cellStyle name="Normal 3 3 2 3 3" xfId="17015"/>
    <cellStyle name="Normal 3 3 2 3 4" xfId="38166"/>
    <cellStyle name="Normal 3 3 2 4" xfId="27332"/>
    <cellStyle name="Normal 3 3 2 4 2" xfId="48483"/>
    <cellStyle name="Normal 3 3 2 5" xfId="16760"/>
    <cellStyle name="Normal 3 3 2 6" xfId="37911"/>
    <cellStyle name="Normal 3 3 3" xfId="6304"/>
    <cellStyle name="Normal 3 3 3 2" xfId="27486"/>
    <cellStyle name="Normal 3 3 3 2 2" xfId="48637"/>
    <cellStyle name="Normal 3 3 3 3" xfId="16914"/>
    <cellStyle name="Normal 3 3 3 4" xfId="38065"/>
    <cellStyle name="Normal 3 3 4" xfId="6429"/>
    <cellStyle name="Normal 3 3 4 2" xfId="27586"/>
    <cellStyle name="Normal 3 3 4 2 2" xfId="48737"/>
    <cellStyle name="Normal 3 3 4 3" xfId="17014"/>
    <cellStyle name="Normal 3 3 4 4" xfId="38165"/>
    <cellStyle name="Normal 3 3 5" xfId="27331"/>
    <cellStyle name="Normal 3 3 5 2" xfId="48482"/>
    <cellStyle name="Normal 3 3 6" xfId="16759"/>
    <cellStyle name="Normal 3 3 7" xfId="37910"/>
    <cellStyle name="Normal 3 4" xfId="5652"/>
    <cellStyle name="Normal 3 4 2" xfId="5653"/>
    <cellStyle name="Normal 3 4 2 2" xfId="6307"/>
    <cellStyle name="Normal 3 4 2 2 2" xfId="27489"/>
    <cellStyle name="Normal 3 4 2 2 2 2" xfId="48640"/>
    <cellStyle name="Normal 3 4 2 2 3" xfId="16917"/>
    <cellStyle name="Normal 3 4 2 2 4" xfId="38068"/>
    <cellStyle name="Normal 3 4 2 3" xfId="6432"/>
    <cellStyle name="Normal 3 4 2 3 2" xfId="27589"/>
    <cellStyle name="Normal 3 4 2 3 2 2" xfId="48740"/>
    <cellStyle name="Normal 3 4 2 3 3" xfId="17017"/>
    <cellStyle name="Normal 3 4 2 3 4" xfId="38168"/>
    <cellStyle name="Normal 3 4 2 4" xfId="27334"/>
    <cellStyle name="Normal 3 4 2 4 2" xfId="48485"/>
    <cellStyle name="Normal 3 4 2 5" xfId="16762"/>
    <cellStyle name="Normal 3 4 2 6" xfId="37913"/>
    <cellStyle name="Normal 3 4 3" xfId="6306"/>
    <cellStyle name="Normal 3 4 3 2" xfId="27488"/>
    <cellStyle name="Normal 3 4 3 2 2" xfId="48639"/>
    <cellStyle name="Normal 3 4 3 3" xfId="16916"/>
    <cellStyle name="Normal 3 4 3 4" xfId="38067"/>
    <cellStyle name="Normal 3 4 4" xfId="6431"/>
    <cellStyle name="Normal 3 4 4 2" xfId="27588"/>
    <cellStyle name="Normal 3 4 4 2 2" xfId="48739"/>
    <cellStyle name="Normal 3 4 4 3" xfId="17016"/>
    <cellStyle name="Normal 3 4 4 4" xfId="38167"/>
    <cellStyle name="Normal 3 4 5" xfId="27333"/>
    <cellStyle name="Normal 3 4 5 2" xfId="48484"/>
    <cellStyle name="Normal 3 4 6" xfId="16761"/>
    <cellStyle name="Normal 3 4 7" xfId="37912"/>
    <cellStyle name="Normal 3 5" xfId="5654"/>
    <cellStyle name="Normal 3 5 2" xfId="5655"/>
    <cellStyle name="Normal 3 5 2 2" xfId="6309"/>
    <cellStyle name="Normal 3 5 2 2 2" xfId="27491"/>
    <cellStyle name="Normal 3 5 2 2 2 2" xfId="48642"/>
    <cellStyle name="Normal 3 5 2 2 3" xfId="16919"/>
    <cellStyle name="Normal 3 5 2 2 4" xfId="38070"/>
    <cellStyle name="Normal 3 5 2 3" xfId="6434"/>
    <cellStyle name="Normal 3 5 2 3 2" xfId="27591"/>
    <cellStyle name="Normal 3 5 2 3 2 2" xfId="48742"/>
    <cellStyle name="Normal 3 5 2 3 3" xfId="17019"/>
    <cellStyle name="Normal 3 5 2 3 4" xfId="38170"/>
    <cellStyle name="Normal 3 5 2 4" xfId="27336"/>
    <cellStyle name="Normal 3 5 2 4 2" xfId="48487"/>
    <cellStyle name="Normal 3 5 2 5" xfId="16764"/>
    <cellStyle name="Normal 3 5 2 6" xfId="37915"/>
    <cellStyle name="Normal 3 5 3" xfId="6308"/>
    <cellStyle name="Normal 3 5 3 2" xfId="27490"/>
    <cellStyle name="Normal 3 5 3 2 2" xfId="48641"/>
    <cellStyle name="Normal 3 5 3 3" xfId="16918"/>
    <cellStyle name="Normal 3 5 3 4" xfId="38069"/>
    <cellStyle name="Normal 3 5 4" xfId="6433"/>
    <cellStyle name="Normal 3 5 4 2" xfId="27590"/>
    <cellStyle name="Normal 3 5 4 2 2" xfId="48741"/>
    <cellStyle name="Normal 3 5 4 3" xfId="17018"/>
    <cellStyle name="Normal 3 5 4 4" xfId="38169"/>
    <cellStyle name="Normal 3 5 5" xfId="27335"/>
    <cellStyle name="Normal 3 5 5 2" xfId="48486"/>
    <cellStyle name="Normal 3 5 6" xfId="16763"/>
    <cellStyle name="Normal 3 5 7" xfId="37914"/>
    <cellStyle name="Normal 3 6" xfId="5656"/>
    <cellStyle name="Normal 3 7" xfId="5649"/>
    <cellStyle name="Normal 3 8" xfId="6340"/>
    <cellStyle name="Normal 3 9" xfId="53890"/>
    <cellStyle name="Normal 30" xfId="5657"/>
    <cellStyle name="Normal 300" xfId="6354"/>
    <cellStyle name="Normal 300 2" xfId="27512"/>
    <cellStyle name="Normal 300 2 2" xfId="48663"/>
    <cellStyle name="Normal 300 3" xfId="16940"/>
    <cellStyle name="Normal 300 4" xfId="38091"/>
    <cellStyle name="Normal 301" xfId="6357"/>
    <cellStyle name="Normal 301 2" xfId="27515"/>
    <cellStyle name="Normal 301 2 2" xfId="48666"/>
    <cellStyle name="Normal 301 3" xfId="16943"/>
    <cellStyle name="Normal 301 4" xfId="38094"/>
    <cellStyle name="Normal 302" xfId="6358"/>
    <cellStyle name="Normal 302 2" xfId="27516"/>
    <cellStyle name="Normal 302 2 2" xfId="48667"/>
    <cellStyle name="Normal 302 3" xfId="16944"/>
    <cellStyle name="Normal 302 4" xfId="38095"/>
    <cellStyle name="Normal 303" xfId="6359"/>
    <cellStyle name="Normal 303 2" xfId="27517"/>
    <cellStyle name="Normal 303 2 2" xfId="48668"/>
    <cellStyle name="Normal 303 3" xfId="16945"/>
    <cellStyle name="Normal 303 4" xfId="38096"/>
    <cellStyle name="Normal 304" xfId="6360"/>
    <cellStyle name="Normal 304 2" xfId="27518"/>
    <cellStyle name="Normal 304 2 2" xfId="48669"/>
    <cellStyle name="Normal 304 3" xfId="16946"/>
    <cellStyle name="Normal 304 4" xfId="38097"/>
    <cellStyle name="Normal 305" xfId="6361"/>
    <cellStyle name="Normal 305 2" xfId="27519"/>
    <cellStyle name="Normal 305 2 2" xfId="48670"/>
    <cellStyle name="Normal 305 3" xfId="16947"/>
    <cellStyle name="Normal 305 4" xfId="38098"/>
    <cellStyle name="Normal 306" xfId="6362"/>
    <cellStyle name="Normal 306 2" xfId="27520"/>
    <cellStyle name="Normal 306 2 2" xfId="48671"/>
    <cellStyle name="Normal 306 3" xfId="16948"/>
    <cellStyle name="Normal 306 4" xfId="38099"/>
    <cellStyle name="Normal 307" xfId="6363"/>
    <cellStyle name="Normal 307 2" xfId="27521"/>
    <cellStyle name="Normal 307 2 2" xfId="48672"/>
    <cellStyle name="Normal 307 3" xfId="16949"/>
    <cellStyle name="Normal 307 4" xfId="38100"/>
    <cellStyle name="Normal 308" xfId="6364"/>
    <cellStyle name="Normal 308 2" xfId="27522"/>
    <cellStyle name="Normal 308 2 2" xfId="48673"/>
    <cellStyle name="Normal 308 3" xfId="16950"/>
    <cellStyle name="Normal 308 4" xfId="38101"/>
    <cellStyle name="Normal 309" xfId="6365"/>
    <cellStyle name="Normal 309 2" xfId="27523"/>
    <cellStyle name="Normal 309 2 2" xfId="48674"/>
    <cellStyle name="Normal 309 3" xfId="16951"/>
    <cellStyle name="Normal 309 4" xfId="38102"/>
    <cellStyle name="Normal 31" xfId="5658"/>
    <cellStyle name="Normal 310" xfId="6366"/>
    <cellStyle name="Normal 310 2" xfId="27524"/>
    <cellStyle name="Normal 310 2 2" xfId="48675"/>
    <cellStyle name="Normal 310 3" xfId="16952"/>
    <cellStyle name="Normal 310 4" xfId="38103"/>
    <cellStyle name="Normal 311" xfId="6367"/>
    <cellStyle name="Normal 311 2" xfId="27525"/>
    <cellStyle name="Normal 311 2 2" xfId="48676"/>
    <cellStyle name="Normal 311 3" xfId="16953"/>
    <cellStyle name="Normal 311 4" xfId="38104"/>
    <cellStyle name="Normal 312" xfId="6368"/>
    <cellStyle name="Normal 312 2" xfId="27526"/>
    <cellStyle name="Normal 312 2 2" xfId="48677"/>
    <cellStyle name="Normal 312 3" xfId="16954"/>
    <cellStyle name="Normal 312 4" xfId="38105"/>
    <cellStyle name="Normal 313" xfId="6369"/>
    <cellStyle name="Normal 313 2" xfId="27527"/>
    <cellStyle name="Normal 313 2 2" xfId="48678"/>
    <cellStyle name="Normal 313 3" xfId="16955"/>
    <cellStyle name="Normal 313 4" xfId="38106"/>
    <cellStyle name="Normal 314" xfId="6370"/>
    <cellStyle name="Normal 314 2" xfId="27528"/>
    <cellStyle name="Normal 314 2 2" xfId="48679"/>
    <cellStyle name="Normal 314 3" xfId="16956"/>
    <cellStyle name="Normal 314 4" xfId="38107"/>
    <cellStyle name="Normal 315" xfId="6371"/>
    <cellStyle name="Normal 315 2" xfId="27529"/>
    <cellStyle name="Normal 315 2 2" xfId="48680"/>
    <cellStyle name="Normal 315 3" xfId="16957"/>
    <cellStyle name="Normal 315 4" xfId="38108"/>
    <cellStyle name="Normal 316" xfId="6450"/>
    <cellStyle name="Normal 316 2" xfId="27606"/>
    <cellStyle name="Normal 316 2 2" xfId="48757"/>
    <cellStyle name="Normal 316 3" xfId="17034"/>
    <cellStyle name="Normal 316 4" xfId="38185"/>
    <cellStyle name="Normal 317" xfId="6456"/>
    <cellStyle name="Normal 317 2" xfId="27609"/>
    <cellStyle name="Normal 317 2 2" xfId="48760"/>
    <cellStyle name="Normal 317 3" xfId="17037"/>
    <cellStyle name="Normal 317 4" xfId="38188"/>
    <cellStyle name="Normal 318" xfId="6447"/>
    <cellStyle name="Normal 318 2" xfId="27604"/>
    <cellStyle name="Normal 318 2 2" xfId="48755"/>
    <cellStyle name="Normal 318 3" xfId="17032"/>
    <cellStyle name="Normal 318 4" xfId="38183"/>
    <cellStyle name="Normal 319" xfId="6378"/>
    <cellStyle name="Normal 319 2" xfId="27535"/>
    <cellStyle name="Normal 319 2 2" xfId="48686"/>
    <cellStyle name="Normal 319 3" xfId="16963"/>
    <cellStyle name="Normal 319 4" xfId="38114"/>
    <cellStyle name="Normal 32" xfId="5659"/>
    <cellStyle name="Normal 320" xfId="6445"/>
    <cellStyle name="Normal 320 2" xfId="27602"/>
    <cellStyle name="Normal 320 2 2" xfId="48753"/>
    <cellStyle name="Normal 320 3" xfId="17030"/>
    <cellStyle name="Normal 320 4" xfId="38181"/>
    <cellStyle name="Normal 321" xfId="6013"/>
    <cellStyle name="Normal 322" xfId="6462"/>
    <cellStyle name="Normal 322 2" xfId="27611"/>
    <cellStyle name="Normal 322 2 2" xfId="48762"/>
    <cellStyle name="Normal 322 3" xfId="17039"/>
    <cellStyle name="Normal 322 4" xfId="38190"/>
    <cellStyle name="Normal 323" xfId="6463"/>
    <cellStyle name="Normal 323 2" xfId="27612"/>
    <cellStyle name="Normal 323 2 2" xfId="48763"/>
    <cellStyle name="Normal 323 3" xfId="17040"/>
    <cellStyle name="Normal 323 4" xfId="38191"/>
    <cellStyle name="Normal 324" xfId="9023"/>
    <cellStyle name="Normal 324 2" xfId="30172"/>
    <cellStyle name="Normal 324 2 2" xfId="51323"/>
    <cellStyle name="Normal 324 3" xfId="19600"/>
    <cellStyle name="Normal 324 4" xfId="40751"/>
    <cellStyle name="Normal 325" xfId="9026"/>
    <cellStyle name="Normal 325 2" xfId="30175"/>
    <cellStyle name="Normal 325 2 2" xfId="51326"/>
    <cellStyle name="Normal 325 3" xfId="19603"/>
    <cellStyle name="Normal 325 4" xfId="40754"/>
    <cellStyle name="Normal 326" xfId="32734"/>
    <cellStyle name="Normal 327" xfId="32739"/>
    <cellStyle name="Normal 328" xfId="11589"/>
    <cellStyle name="Normal 329" xfId="32740"/>
    <cellStyle name="Normal 33" xfId="5660"/>
    <cellStyle name="Normal 330" xfId="53889"/>
    <cellStyle name="Normal 331" xfId="53891"/>
    <cellStyle name="Normal 332" xfId="53893"/>
    <cellStyle name="Normal 333" xfId="53892"/>
    <cellStyle name="Normal 334" xfId="53894"/>
    <cellStyle name="Normal 335" xfId="53895"/>
    <cellStyle name="Normal 336" xfId="53896"/>
    <cellStyle name="Normal 337" xfId="53897"/>
    <cellStyle name="Normal 338" xfId="53898"/>
    <cellStyle name="Normal 34" xfId="5661"/>
    <cellStyle name="Normal 35" xfId="5662"/>
    <cellStyle name="Normal 36" xfId="5663"/>
    <cellStyle name="Normal 37" xfId="5664"/>
    <cellStyle name="Normal 38" xfId="5665"/>
    <cellStyle name="Normal 39" xfId="5666"/>
    <cellStyle name="Normal 4" xfId="5"/>
    <cellStyle name="Normal 4 10" xfId="181"/>
    <cellStyle name="Normal 4 10 10" xfId="32901"/>
    <cellStyle name="Normal 4 10 2" xfId="503"/>
    <cellStyle name="Normal 4 10 2 2" xfId="1143"/>
    <cellStyle name="Normal 4 10 2 2 2" xfId="2423"/>
    <cellStyle name="Normal 4 10 2 2 2 2" xfId="4990"/>
    <cellStyle name="Normal 4 10 2 2 2 2 2" xfId="27126"/>
    <cellStyle name="Normal 4 10 2 2 2 2 2 2" xfId="48277"/>
    <cellStyle name="Normal 4 10 2 2 2 2 3" xfId="16554"/>
    <cellStyle name="Normal 4 10 2 2 2 2 4" xfId="37705"/>
    <cellStyle name="Normal 4 10 2 2 2 3" xfId="8866"/>
    <cellStyle name="Normal 4 10 2 2 2 3 2" xfId="30015"/>
    <cellStyle name="Normal 4 10 2 2 2 3 2 2" xfId="51166"/>
    <cellStyle name="Normal 4 10 2 2 2 3 3" xfId="19443"/>
    <cellStyle name="Normal 4 10 2 2 2 3 4" xfId="40594"/>
    <cellStyle name="Normal 4 10 2 2 2 4" xfId="11428"/>
    <cellStyle name="Normal 4 10 2 2 2 4 2" xfId="32577"/>
    <cellStyle name="Normal 4 10 2 2 2 4 2 2" xfId="53728"/>
    <cellStyle name="Normal 4 10 2 2 2 4 3" xfId="22005"/>
    <cellStyle name="Normal 4 10 2 2 2 4 4" xfId="43156"/>
    <cellStyle name="Normal 4 10 2 2 2 5" xfId="24562"/>
    <cellStyle name="Normal 4 10 2 2 2 5 2" xfId="45713"/>
    <cellStyle name="Normal 4 10 2 2 2 6" xfId="13990"/>
    <cellStyle name="Normal 4 10 2 2 2 7" xfId="35141"/>
    <cellStyle name="Normal 4 10 2 2 3" xfId="3710"/>
    <cellStyle name="Normal 4 10 2 2 3 2" xfId="25846"/>
    <cellStyle name="Normal 4 10 2 2 3 2 2" xfId="46997"/>
    <cellStyle name="Normal 4 10 2 2 3 3" xfId="15274"/>
    <cellStyle name="Normal 4 10 2 2 3 4" xfId="36425"/>
    <cellStyle name="Normal 4 10 2 2 4" xfId="7586"/>
    <cellStyle name="Normal 4 10 2 2 4 2" xfId="28735"/>
    <cellStyle name="Normal 4 10 2 2 4 2 2" xfId="49886"/>
    <cellStyle name="Normal 4 10 2 2 4 3" xfId="18163"/>
    <cellStyle name="Normal 4 10 2 2 4 4" xfId="39314"/>
    <cellStyle name="Normal 4 10 2 2 5" xfId="10148"/>
    <cellStyle name="Normal 4 10 2 2 5 2" xfId="31297"/>
    <cellStyle name="Normal 4 10 2 2 5 2 2" xfId="52448"/>
    <cellStyle name="Normal 4 10 2 2 5 3" xfId="20725"/>
    <cellStyle name="Normal 4 10 2 2 5 4" xfId="41876"/>
    <cellStyle name="Normal 4 10 2 2 6" xfId="23282"/>
    <cellStyle name="Normal 4 10 2 2 6 2" xfId="44433"/>
    <cellStyle name="Normal 4 10 2 2 7" xfId="12710"/>
    <cellStyle name="Normal 4 10 2 2 8" xfId="33861"/>
    <cellStyle name="Normal 4 10 2 3" xfId="1783"/>
    <cellStyle name="Normal 4 10 2 3 2" xfId="4350"/>
    <cellStyle name="Normal 4 10 2 3 2 2" xfId="26486"/>
    <cellStyle name="Normal 4 10 2 3 2 2 2" xfId="47637"/>
    <cellStyle name="Normal 4 10 2 3 2 3" xfId="15914"/>
    <cellStyle name="Normal 4 10 2 3 2 4" xfId="37065"/>
    <cellStyle name="Normal 4 10 2 3 3" xfId="8226"/>
    <cellStyle name="Normal 4 10 2 3 3 2" xfId="29375"/>
    <cellStyle name="Normal 4 10 2 3 3 2 2" xfId="50526"/>
    <cellStyle name="Normal 4 10 2 3 3 3" xfId="18803"/>
    <cellStyle name="Normal 4 10 2 3 3 4" xfId="39954"/>
    <cellStyle name="Normal 4 10 2 3 4" xfId="10788"/>
    <cellStyle name="Normal 4 10 2 3 4 2" xfId="31937"/>
    <cellStyle name="Normal 4 10 2 3 4 2 2" xfId="53088"/>
    <cellStyle name="Normal 4 10 2 3 4 3" xfId="21365"/>
    <cellStyle name="Normal 4 10 2 3 4 4" xfId="42516"/>
    <cellStyle name="Normal 4 10 2 3 5" xfId="23922"/>
    <cellStyle name="Normal 4 10 2 3 5 2" xfId="45073"/>
    <cellStyle name="Normal 4 10 2 3 6" xfId="13350"/>
    <cellStyle name="Normal 4 10 2 3 7" xfId="34501"/>
    <cellStyle name="Normal 4 10 2 4" xfId="3070"/>
    <cellStyle name="Normal 4 10 2 4 2" xfId="25206"/>
    <cellStyle name="Normal 4 10 2 4 2 2" xfId="46357"/>
    <cellStyle name="Normal 4 10 2 4 3" xfId="14634"/>
    <cellStyle name="Normal 4 10 2 4 4" xfId="35785"/>
    <cellStyle name="Normal 4 10 2 5" xfId="6946"/>
    <cellStyle name="Normal 4 10 2 5 2" xfId="28095"/>
    <cellStyle name="Normal 4 10 2 5 2 2" xfId="49246"/>
    <cellStyle name="Normal 4 10 2 5 3" xfId="17523"/>
    <cellStyle name="Normal 4 10 2 5 4" xfId="38674"/>
    <cellStyle name="Normal 4 10 2 6" xfId="9508"/>
    <cellStyle name="Normal 4 10 2 6 2" xfId="30657"/>
    <cellStyle name="Normal 4 10 2 6 2 2" xfId="51808"/>
    <cellStyle name="Normal 4 10 2 6 3" xfId="20085"/>
    <cellStyle name="Normal 4 10 2 6 4" xfId="41236"/>
    <cellStyle name="Normal 4 10 2 7" xfId="22642"/>
    <cellStyle name="Normal 4 10 2 7 2" xfId="43793"/>
    <cellStyle name="Normal 4 10 2 8" xfId="12070"/>
    <cellStyle name="Normal 4 10 2 9" xfId="33221"/>
    <cellStyle name="Normal 4 10 3" xfId="823"/>
    <cellStyle name="Normal 4 10 3 2" xfId="2103"/>
    <cellStyle name="Normal 4 10 3 2 2" xfId="4670"/>
    <cellStyle name="Normal 4 10 3 2 2 2" xfId="26806"/>
    <cellStyle name="Normal 4 10 3 2 2 2 2" xfId="47957"/>
    <cellStyle name="Normal 4 10 3 2 2 3" xfId="16234"/>
    <cellStyle name="Normal 4 10 3 2 2 4" xfId="37385"/>
    <cellStyle name="Normal 4 10 3 2 3" xfId="8546"/>
    <cellStyle name="Normal 4 10 3 2 3 2" xfId="29695"/>
    <cellStyle name="Normal 4 10 3 2 3 2 2" xfId="50846"/>
    <cellStyle name="Normal 4 10 3 2 3 3" xfId="19123"/>
    <cellStyle name="Normal 4 10 3 2 3 4" xfId="40274"/>
    <cellStyle name="Normal 4 10 3 2 4" xfId="11108"/>
    <cellStyle name="Normal 4 10 3 2 4 2" xfId="32257"/>
    <cellStyle name="Normal 4 10 3 2 4 2 2" xfId="53408"/>
    <cellStyle name="Normal 4 10 3 2 4 3" xfId="21685"/>
    <cellStyle name="Normal 4 10 3 2 4 4" xfId="42836"/>
    <cellStyle name="Normal 4 10 3 2 5" xfId="24242"/>
    <cellStyle name="Normal 4 10 3 2 5 2" xfId="45393"/>
    <cellStyle name="Normal 4 10 3 2 6" xfId="13670"/>
    <cellStyle name="Normal 4 10 3 2 7" xfId="34821"/>
    <cellStyle name="Normal 4 10 3 3" xfId="3390"/>
    <cellStyle name="Normal 4 10 3 3 2" xfId="25526"/>
    <cellStyle name="Normal 4 10 3 3 2 2" xfId="46677"/>
    <cellStyle name="Normal 4 10 3 3 3" xfId="14954"/>
    <cellStyle name="Normal 4 10 3 3 4" xfId="36105"/>
    <cellStyle name="Normal 4 10 3 4" xfId="7266"/>
    <cellStyle name="Normal 4 10 3 4 2" xfId="28415"/>
    <cellStyle name="Normal 4 10 3 4 2 2" xfId="49566"/>
    <cellStyle name="Normal 4 10 3 4 3" xfId="17843"/>
    <cellStyle name="Normal 4 10 3 4 4" xfId="38994"/>
    <cellStyle name="Normal 4 10 3 5" xfId="9828"/>
    <cellStyle name="Normal 4 10 3 5 2" xfId="30977"/>
    <cellStyle name="Normal 4 10 3 5 2 2" xfId="52128"/>
    <cellStyle name="Normal 4 10 3 5 3" xfId="20405"/>
    <cellStyle name="Normal 4 10 3 5 4" xfId="41556"/>
    <cellStyle name="Normal 4 10 3 6" xfId="22962"/>
    <cellStyle name="Normal 4 10 3 6 2" xfId="44113"/>
    <cellStyle name="Normal 4 10 3 7" xfId="12390"/>
    <cellStyle name="Normal 4 10 3 8" xfId="33541"/>
    <cellStyle name="Normal 4 10 4" xfId="1463"/>
    <cellStyle name="Normal 4 10 4 2" xfId="4030"/>
    <cellStyle name="Normal 4 10 4 2 2" xfId="26166"/>
    <cellStyle name="Normal 4 10 4 2 2 2" xfId="47317"/>
    <cellStyle name="Normal 4 10 4 2 3" xfId="15594"/>
    <cellStyle name="Normal 4 10 4 2 4" xfId="36745"/>
    <cellStyle name="Normal 4 10 4 3" xfId="7906"/>
    <cellStyle name="Normal 4 10 4 3 2" xfId="29055"/>
    <cellStyle name="Normal 4 10 4 3 2 2" xfId="50206"/>
    <cellStyle name="Normal 4 10 4 3 3" xfId="18483"/>
    <cellStyle name="Normal 4 10 4 3 4" xfId="39634"/>
    <cellStyle name="Normal 4 10 4 4" xfId="10468"/>
    <cellStyle name="Normal 4 10 4 4 2" xfId="31617"/>
    <cellStyle name="Normal 4 10 4 4 2 2" xfId="52768"/>
    <cellStyle name="Normal 4 10 4 4 3" xfId="21045"/>
    <cellStyle name="Normal 4 10 4 4 4" xfId="42196"/>
    <cellStyle name="Normal 4 10 4 5" xfId="23602"/>
    <cellStyle name="Normal 4 10 4 5 2" xfId="44753"/>
    <cellStyle name="Normal 4 10 4 6" xfId="13030"/>
    <cellStyle name="Normal 4 10 4 7" xfId="34181"/>
    <cellStyle name="Normal 4 10 5" xfId="2749"/>
    <cellStyle name="Normal 4 10 5 2" xfId="24885"/>
    <cellStyle name="Normal 4 10 5 2 2" xfId="46036"/>
    <cellStyle name="Normal 4 10 5 3" xfId="14313"/>
    <cellStyle name="Normal 4 10 5 4" xfId="35464"/>
    <cellStyle name="Normal 4 10 6" xfId="6626"/>
    <cellStyle name="Normal 4 10 6 2" xfId="27775"/>
    <cellStyle name="Normal 4 10 6 2 2" xfId="48926"/>
    <cellStyle name="Normal 4 10 6 3" xfId="17203"/>
    <cellStyle name="Normal 4 10 6 4" xfId="38354"/>
    <cellStyle name="Normal 4 10 7" xfId="9188"/>
    <cellStyle name="Normal 4 10 7 2" xfId="30337"/>
    <cellStyle name="Normal 4 10 7 2 2" xfId="51488"/>
    <cellStyle name="Normal 4 10 7 3" xfId="19765"/>
    <cellStyle name="Normal 4 10 7 4" xfId="40916"/>
    <cellStyle name="Normal 4 10 8" xfId="22322"/>
    <cellStyle name="Normal 4 10 8 2" xfId="43473"/>
    <cellStyle name="Normal 4 10 9" xfId="11750"/>
    <cellStyle name="Normal 4 11" xfId="343"/>
    <cellStyle name="Normal 4 11 2" xfId="983"/>
    <cellStyle name="Normal 4 11 2 2" xfId="2263"/>
    <cellStyle name="Normal 4 11 2 2 2" xfId="4830"/>
    <cellStyle name="Normal 4 11 2 2 2 2" xfId="26966"/>
    <cellStyle name="Normal 4 11 2 2 2 2 2" xfId="48117"/>
    <cellStyle name="Normal 4 11 2 2 2 3" xfId="16394"/>
    <cellStyle name="Normal 4 11 2 2 2 4" xfId="37545"/>
    <cellStyle name="Normal 4 11 2 2 3" xfId="8706"/>
    <cellStyle name="Normal 4 11 2 2 3 2" xfId="29855"/>
    <cellStyle name="Normal 4 11 2 2 3 2 2" xfId="51006"/>
    <cellStyle name="Normal 4 11 2 2 3 3" xfId="19283"/>
    <cellStyle name="Normal 4 11 2 2 3 4" xfId="40434"/>
    <cellStyle name="Normal 4 11 2 2 4" xfId="11268"/>
    <cellStyle name="Normal 4 11 2 2 4 2" xfId="32417"/>
    <cellStyle name="Normal 4 11 2 2 4 2 2" xfId="53568"/>
    <cellStyle name="Normal 4 11 2 2 4 3" xfId="21845"/>
    <cellStyle name="Normal 4 11 2 2 4 4" xfId="42996"/>
    <cellStyle name="Normal 4 11 2 2 5" xfId="24402"/>
    <cellStyle name="Normal 4 11 2 2 5 2" xfId="45553"/>
    <cellStyle name="Normal 4 11 2 2 6" xfId="13830"/>
    <cellStyle name="Normal 4 11 2 2 7" xfId="34981"/>
    <cellStyle name="Normal 4 11 2 3" xfId="3550"/>
    <cellStyle name="Normal 4 11 2 3 2" xfId="25686"/>
    <cellStyle name="Normal 4 11 2 3 2 2" xfId="46837"/>
    <cellStyle name="Normal 4 11 2 3 3" xfId="15114"/>
    <cellStyle name="Normal 4 11 2 3 4" xfId="36265"/>
    <cellStyle name="Normal 4 11 2 4" xfId="7426"/>
    <cellStyle name="Normal 4 11 2 4 2" xfId="28575"/>
    <cellStyle name="Normal 4 11 2 4 2 2" xfId="49726"/>
    <cellStyle name="Normal 4 11 2 4 3" xfId="18003"/>
    <cellStyle name="Normal 4 11 2 4 4" xfId="39154"/>
    <cellStyle name="Normal 4 11 2 5" xfId="9988"/>
    <cellStyle name="Normal 4 11 2 5 2" xfId="31137"/>
    <cellStyle name="Normal 4 11 2 5 2 2" xfId="52288"/>
    <cellStyle name="Normal 4 11 2 5 3" xfId="20565"/>
    <cellStyle name="Normal 4 11 2 5 4" xfId="41716"/>
    <cellStyle name="Normal 4 11 2 6" xfId="23122"/>
    <cellStyle name="Normal 4 11 2 6 2" xfId="44273"/>
    <cellStyle name="Normal 4 11 2 7" xfId="12550"/>
    <cellStyle name="Normal 4 11 2 8" xfId="33701"/>
    <cellStyle name="Normal 4 11 3" xfId="1623"/>
    <cellStyle name="Normal 4 11 3 2" xfId="4190"/>
    <cellStyle name="Normal 4 11 3 2 2" xfId="26326"/>
    <cellStyle name="Normal 4 11 3 2 2 2" xfId="47477"/>
    <cellStyle name="Normal 4 11 3 2 3" xfId="15754"/>
    <cellStyle name="Normal 4 11 3 2 4" xfId="36905"/>
    <cellStyle name="Normal 4 11 3 3" xfId="8066"/>
    <cellStyle name="Normal 4 11 3 3 2" xfId="29215"/>
    <cellStyle name="Normal 4 11 3 3 2 2" xfId="50366"/>
    <cellStyle name="Normal 4 11 3 3 3" xfId="18643"/>
    <cellStyle name="Normal 4 11 3 3 4" xfId="39794"/>
    <cellStyle name="Normal 4 11 3 4" xfId="10628"/>
    <cellStyle name="Normal 4 11 3 4 2" xfId="31777"/>
    <cellStyle name="Normal 4 11 3 4 2 2" xfId="52928"/>
    <cellStyle name="Normal 4 11 3 4 3" xfId="21205"/>
    <cellStyle name="Normal 4 11 3 4 4" xfId="42356"/>
    <cellStyle name="Normal 4 11 3 5" xfId="23762"/>
    <cellStyle name="Normal 4 11 3 5 2" xfId="44913"/>
    <cellStyle name="Normal 4 11 3 6" xfId="13190"/>
    <cellStyle name="Normal 4 11 3 7" xfId="34341"/>
    <cellStyle name="Normal 4 11 4" xfId="2910"/>
    <cellStyle name="Normal 4 11 4 2" xfId="25046"/>
    <cellStyle name="Normal 4 11 4 2 2" xfId="46197"/>
    <cellStyle name="Normal 4 11 4 3" xfId="14474"/>
    <cellStyle name="Normal 4 11 4 4" xfId="35625"/>
    <cellStyle name="Normal 4 11 5" xfId="6786"/>
    <cellStyle name="Normal 4 11 5 2" xfId="27935"/>
    <cellStyle name="Normal 4 11 5 2 2" xfId="49086"/>
    <cellStyle name="Normal 4 11 5 3" xfId="17363"/>
    <cellStyle name="Normal 4 11 5 4" xfId="38514"/>
    <cellStyle name="Normal 4 11 6" xfId="9348"/>
    <cellStyle name="Normal 4 11 6 2" xfId="30497"/>
    <cellStyle name="Normal 4 11 6 2 2" xfId="51648"/>
    <cellStyle name="Normal 4 11 6 3" xfId="19925"/>
    <cellStyle name="Normal 4 11 6 4" xfId="41076"/>
    <cellStyle name="Normal 4 11 7" xfId="22482"/>
    <cellStyle name="Normal 4 11 7 2" xfId="43633"/>
    <cellStyle name="Normal 4 11 8" xfId="11910"/>
    <cellStyle name="Normal 4 11 9" xfId="33061"/>
    <cellStyle name="Normal 4 12" xfId="663"/>
    <cellStyle name="Normal 4 12 2" xfId="1943"/>
    <cellStyle name="Normal 4 12 2 2" xfId="4510"/>
    <cellStyle name="Normal 4 12 2 2 2" xfId="26646"/>
    <cellStyle name="Normal 4 12 2 2 2 2" xfId="47797"/>
    <cellStyle name="Normal 4 12 2 2 3" xfId="16074"/>
    <cellStyle name="Normal 4 12 2 2 4" xfId="37225"/>
    <cellStyle name="Normal 4 12 2 3" xfId="8386"/>
    <cellStyle name="Normal 4 12 2 3 2" xfId="29535"/>
    <cellStyle name="Normal 4 12 2 3 2 2" xfId="50686"/>
    <cellStyle name="Normal 4 12 2 3 3" xfId="18963"/>
    <cellStyle name="Normal 4 12 2 3 4" xfId="40114"/>
    <cellStyle name="Normal 4 12 2 4" xfId="10948"/>
    <cellStyle name="Normal 4 12 2 4 2" xfId="32097"/>
    <cellStyle name="Normal 4 12 2 4 2 2" xfId="53248"/>
    <cellStyle name="Normal 4 12 2 4 3" xfId="21525"/>
    <cellStyle name="Normal 4 12 2 4 4" xfId="42676"/>
    <cellStyle name="Normal 4 12 2 5" xfId="24082"/>
    <cellStyle name="Normal 4 12 2 5 2" xfId="45233"/>
    <cellStyle name="Normal 4 12 2 6" xfId="13510"/>
    <cellStyle name="Normal 4 12 2 7" xfId="34661"/>
    <cellStyle name="Normal 4 12 3" xfId="3230"/>
    <cellStyle name="Normal 4 12 3 2" xfId="25366"/>
    <cellStyle name="Normal 4 12 3 2 2" xfId="46517"/>
    <cellStyle name="Normal 4 12 3 3" xfId="14794"/>
    <cellStyle name="Normal 4 12 3 4" xfId="35945"/>
    <cellStyle name="Normal 4 12 4" xfId="7106"/>
    <cellStyle name="Normal 4 12 4 2" xfId="28255"/>
    <cellStyle name="Normal 4 12 4 2 2" xfId="49406"/>
    <cellStyle name="Normal 4 12 4 3" xfId="17683"/>
    <cellStyle name="Normal 4 12 4 4" xfId="38834"/>
    <cellStyle name="Normal 4 12 5" xfId="9668"/>
    <cellStyle name="Normal 4 12 5 2" xfId="30817"/>
    <cellStyle name="Normal 4 12 5 2 2" xfId="51968"/>
    <cellStyle name="Normal 4 12 5 3" xfId="20245"/>
    <cellStyle name="Normal 4 12 5 4" xfId="41396"/>
    <cellStyle name="Normal 4 12 6" xfId="22802"/>
    <cellStyle name="Normal 4 12 6 2" xfId="43953"/>
    <cellStyle name="Normal 4 12 7" xfId="12230"/>
    <cellStyle name="Normal 4 12 8" xfId="33381"/>
    <cellStyle name="Normal 4 13" xfId="1303"/>
    <cellStyle name="Normal 4 13 2" xfId="3870"/>
    <cellStyle name="Normal 4 13 2 2" xfId="26006"/>
    <cellStyle name="Normal 4 13 2 2 2" xfId="47157"/>
    <cellStyle name="Normal 4 13 2 3" xfId="15434"/>
    <cellStyle name="Normal 4 13 2 4" xfId="36585"/>
    <cellStyle name="Normal 4 13 3" xfId="7746"/>
    <cellStyle name="Normal 4 13 3 2" xfId="28895"/>
    <cellStyle name="Normal 4 13 3 2 2" xfId="50046"/>
    <cellStyle name="Normal 4 13 3 3" xfId="18323"/>
    <cellStyle name="Normal 4 13 3 4" xfId="39474"/>
    <cellStyle name="Normal 4 13 4" xfId="10308"/>
    <cellStyle name="Normal 4 13 4 2" xfId="31457"/>
    <cellStyle name="Normal 4 13 4 2 2" xfId="52608"/>
    <cellStyle name="Normal 4 13 4 3" xfId="20885"/>
    <cellStyle name="Normal 4 13 4 4" xfId="42036"/>
    <cellStyle name="Normal 4 13 5" xfId="23442"/>
    <cellStyle name="Normal 4 13 5 2" xfId="44593"/>
    <cellStyle name="Normal 4 13 6" xfId="12870"/>
    <cellStyle name="Normal 4 13 7" xfId="34021"/>
    <cellStyle name="Normal 4 14" xfId="2585"/>
    <cellStyle name="Normal 4 14 2" xfId="24723"/>
    <cellStyle name="Normal 4 14 2 2" xfId="45874"/>
    <cellStyle name="Normal 4 14 3" xfId="14151"/>
    <cellStyle name="Normal 4 14 4" xfId="35302"/>
    <cellStyle name="Normal 4 15" xfId="6466"/>
    <cellStyle name="Normal 4 15 2" xfId="27615"/>
    <cellStyle name="Normal 4 15 2 2" xfId="48766"/>
    <cellStyle name="Normal 4 15 3" xfId="17043"/>
    <cellStyle name="Normal 4 15 4" xfId="38194"/>
    <cellStyle name="Normal 4 16" xfId="9027"/>
    <cellStyle name="Normal 4 16 2" xfId="30176"/>
    <cellStyle name="Normal 4 16 2 2" xfId="51327"/>
    <cellStyle name="Normal 4 16 3" xfId="19604"/>
    <cellStyle name="Normal 4 16 4" xfId="40755"/>
    <cellStyle name="Normal 4 17" xfId="22162"/>
    <cellStyle name="Normal 4 17 2" xfId="43313"/>
    <cellStyle name="Normal 4 18" xfId="11590"/>
    <cellStyle name="Normal 4 19" xfId="32741"/>
    <cellStyle name="Normal 4 2" xfId="17"/>
    <cellStyle name="Normal 4 2 10" xfId="667"/>
    <cellStyle name="Normal 4 2 10 2" xfId="1947"/>
    <cellStyle name="Normal 4 2 10 2 2" xfId="4514"/>
    <cellStyle name="Normal 4 2 10 2 2 2" xfId="26650"/>
    <cellStyle name="Normal 4 2 10 2 2 2 2" xfId="47801"/>
    <cellStyle name="Normal 4 2 10 2 2 3" xfId="16078"/>
    <cellStyle name="Normal 4 2 10 2 2 4" xfId="37229"/>
    <cellStyle name="Normal 4 2 10 2 3" xfId="8390"/>
    <cellStyle name="Normal 4 2 10 2 3 2" xfId="29539"/>
    <cellStyle name="Normal 4 2 10 2 3 2 2" xfId="50690"/>
    <cellStyle name="Normal 4 2 10 2 3 3" xfId="18967"/>
    <cellStyle name="Normal 4 2 10 2 3 4" xfId="40118"/>
    <cellStyle name="Normal 4 2 10 2 4" xfId="10952"/>
    <cellStyle name="Normal 4 2 10 2 4 2" xfId="32101"/>
    <cellStyle name="Normal 4 2 10 2 4 2 2" xfId="53252"/>
    <cellStyle name="Normal 4 2 10 2 4 3" xfId="21529"/>
    <cellStyle name="Normal 4 2 10 2 4 4" xfId="42680"/>
    <cellStyle name="Normal 4 2 10 2 5" xfId="24086"/>
    <cellStyle name="Normal 4 2 10 2 5 2" xfId="45237"/>
    <cellStyle name="Normal 4 2 10 2 6" xfId="13514"/>
    <cellStyle name="Normal 4 2 10 2 7" xfId="34665"/>
    <cellStyle name="Normal 4 2 10 3" xfId="3234"/>
    <cellStyle name="Normal 4 2 10 3 2" xfId="25370"/>
    <cellStyle name="Normal 4 2 10 3 2 2" xfId="46521"/>
    <cellStyle name="Normal 4 2 10 3 3" xfId="14798"/>
    <cellStyle name="Normal 4 2 10 3 4" xfId="35949"/>
    <cellStyle name="Normal 4 2 10 4" xfId="7110"/>
    <cellStyle name="Normal 4 2 10 4 2" xfId="28259"/>
    <cellStyle name="Normal 4 2 10 4 2 2" xfId="49410"/>
    <cellStyle name="Normal 4 2 10 4 3" xfId="17687"/>
    <cellStyle name="Normal 4 2 10 4 4" xfId="38838"/>
    <cellStyle name="Normal 4 2 10 5" xfId="9672"/>
    <cellStyle name="Normal 4 2 10 5 2" xfId="30821"/>
    <cellStyle name="Normal 4 2 10 5 2 2" xfId="51972"/>
    <cellStyle name="Normal 4 2 10 5 3" xfId="20249"/>
    <cellStyle name="Normal 4 2 10 5 4" xfId="41400"/>
    <cellStyle name="Normal 4 2 10 6" xfId="22806"/>
    <cellStyle name="Normal 4 2 10 6 2" xfId="43957"/>
    <cellStyle name="Normal 4 2 10 7" xfId="12234"/>
    <cellStyle name="Normal 4 2 10 8" xfId="33385"/>
    <cellStyle name="Normal 4 2 11" xfId="1307"/>
    <cellStyle name="Normal 4 2 11 2" xfId="3874"/>
    <cellStyle name="Normal 4 2 11 2 2" xfId="26010"/>
    <cellStyle name="Normal 4 2 11 2 2 2" xfId="47161"/>
    <cellStyle name="Normal 4 2 11 2 3" xfId="15438"/>
    <cellStyle name="Normal 4 2 11 2 4" xfId="36589"/>
    <cellStyle name="Normal 4 2 11 3" xfId="7750"/>
    <cellStyle name="Normal 4 2 11 3 2" xfId="28899"/>
    <cellStyle name="Normal 4 2 11 3 2 2" xfId="50050"/>
    <cellStyle name="Normal 4 2 11 3 3" xfId="18327"/>
    <cellStyle name="Normal 4 2 11 3 4" xfId="39478"/>
    <cellStyle name="Normal 4 2 11 4" xfId="10312"/>
    <cellStyle name="Normal 4 2 11 4 2" xfId="31461"/>
    <cellStyle name="Normal 4 2 11 4 2 2" xfId="52612"/>
    <cellStyle name="Normal 4 2 11 4 3" xfId="20889"/>
    <cellStyle name="Normal 4 2 11 4 4" xfId="42040"/>
    <cellStyle name="Normal 4 2 11 5" xfId="23446"/>
    <cellStyle name="Normal 4 2 11 5 2" xfId="44597"/>
    <cellStyle name="Normal 4 2 11 6" xfId="12874"/>
    <cellStyle name="Normal 4 2 11 7" xfId="34025"/>
    <cellStyle name="Normal 4 2 12" xfId="2591"/>
    <cellStyle name="Normal 4 2 12 2" xfId="24728"/>
    <cellStyle name="Normal 4 2 12 2 2" xfId="45879"/>
    <cellStyle name="Normal 4 2 12 3" xfId="14156"/>
    <cellStyle name="Normal 4 2 12 4" xfId="35307"/>
    <cellStyle name="Normal 4 2 13" xfId="6470"/>
    <cellStyle name="Normal 4 2 13 2" xfId="27619"/>
    <cellStyle name="Normal 4 2 13 2 2" xfId="48770"/>
    <cellStyle name="Normal 4 2 13 3" xfId="17047"/>
    <cellStyle name="Normal 4 2 13 4" xfId="38198"/>
    <cellStyle name="Normal 4 2 14" xfId="9032"/>
    <cellStyle name="Normal 4 2 14 2" xfId="30181"/>
    <cellStyle name="Normal 4 2 14 2 2" xfId="51332"/>
    <cellStyle name="Normal 4 2 14 3" xfId="19609"/>
    <cellStyle name="Normal 4 2 14 4" xfId="40760"/>
    <cellStyle name="Normal 4 2 15" xfId="22166"/>
    <cellStyle name="Normal 4 2 15 2" xfId="43317"/>
    <cellStyle name="Normal 4 2 16" xfId="11594"/>
    <cellStyle name="Normal 4 2 17" xfId="32745"/>
    <cellStyle name="Normal 4 2 2" xfId="27"/>
    <cellStyle name="Normal 4 2 2 10" xfId="1313"/>
    <cellStyle name="Normal 4 2 2 10 2" xfId="3880"/>
    <cellStyle name="Normal 4 2 2 10 2 2" xfId="26016"/>
    <cellStyle name="Normal 4 2 2 10 2 2 2" xfId="47167"/>
    <cellStyle name="Normal 4 2 2 10 2 3" xfId="15444"/>
    <cellStyle name="Normal 4 2 2 10 2 4" xfId="36595"/>
    <cellStyle name="Normal 4 2 2 10 3" xfId="7756"/>
    <cellStyle name="Normal 4 2 2 10 3 2" xfId="28905"/>
    <cellStyle name="Normal 4 2 2 10 3 2 2" xfId="50056"/>
    <cellStyle name="Normal 4 2 2 10 3 3" xfId="18333"/>
    <cellStyle name="Normal 4 2 2 10 3 4" xfId="39484"/>
    <cellStyle name="Normal 4 2 2 10 4" xfId="10318"/>
    <cellStyle name="Normal 4 2 2 10 4 2" xfId="31467"/>
    <cellStyle name="Normal 4 2 2 10 4 2 2" xfId="52618"/>
    <cellStyle name="Normal 4 2 2 10 4 3" xfId="20895"/>
    <cellStyle name="Normal 4 2 2 10 4 4" xfId="42046"/>
    <cellStyle name="Normal 4 2 2 10 5" xfId="23452"/>
    <cellStyle name="Normal 4 2 2 10 5 2" xfId="44603"/>
    <cellStyle name="Normal 4 2 2 10 6" xfId="12880"/>
    <cellStyle name="Normal 4 2 2 10 7" xfId="34031"/>
    <cellStyle name="Normal 4 2 2 11" xfId="2598"/>
    <cellStyle name="Normal 4 2 2 11 2" xfId="24734"/>
    <cellStyle name="Normal 4 2 2 11 2 2" xfId="45885"/>
    <cellStyle name="Normal 4 2 2 11 3" xfId="14162"/>
    <cellStyle name="Normal 4 2 2 11 4" xfId="35313"/>
    <cellStyle name="Normal 4 2 2 12" xfId="6476"/>
    <cellStyle name="Normal 4 2 2 12 2" xfId="27625"/>
    <cellStyle name="Normal 4 2 2 12 2 2" xfId="48776"/>
    <cellStyle name="Normal 4 2 2 12 3" xfId="17053"/>
    <cellStyle name="Normal 4 2 2 12 4" xfId="38204"/>
    <cellStyle name="Normal 4 2 2 13" xfId="9038"/>
    <cellStyle name="Normal 4 2 2 13 2" xfId="30187"/>
    <cellStyle name="Normal 4 2 2 13 2 2" xfId="51338"/>
    <cellStyle name="Normal 4 2 2 13 3" xfId="19615"/>
    <cellStyle name="Normal 4 2 2 13 4" xfId="40766"/>
    <cellStyle name="Normal 4 2 2 14" xfId="22172"/>
    <cellStyle name="Normal 4 2 2 14 2" xfId="43323"/>
    <cellStyle name="Normal 4 2 2 15" xfId="11600"/>
    <cellStyle name="Normal 4 2 2 16" xfId="32751"/>
    <cellStyle name="Normal 4 2 2 2" xfId="49"/>
    <cellStyle name="Normal 4 2 2 2 10" xfId="6498"/>
    <cellStyle name="Normal 4 2 2 2 10 2" xfId="27647"/>
    <cellStyle name="Normal 4 2 2 2 10 2 2" xfId="48798"/>
    <cellStyle name="Normal 4 2 2 2 10 3" xfId="17075"/>
    <cellStyle name="Normal 4 2 2 2 10 4" xfId="38226"/>
    <cellStyle name="Normal 4 2 2 2 11" xfId="9060"/>
    <cellStyle name="Normal 4 2 2 2 11 2" xfId="30209"/>
    <cellStyle name="Normal 4 2 2 2 11 2 2" xfId="51360"/>
    <cellStyle name="Normal 4 2 2 2 11 3" xfId="19637"/>
    <cellStyle name="Normal 4 2 2 2 11 4" xfId="40788"/>
    <cellStyle name="Normal 4 2 2 2 12" xfId="22194"/>
    <cellStyle name="Normal 4 2 2 2 12 2" xfId="43345"/>
    <cellStyle name="Normal 4 2 2 2 13" xfId="11622"/>
    <cellStyle name="Normal 4 2 2 2 14" xfId="32773"/>
    <cellStyle name="Normal 4 2 2 2 2" xfId="71"/>
    <cellStyle name="Normal 4 2 2 2 2 10" xfId="22216"/>
    <cellStyle name="Normal 4 2 2 2 2 10 2" xfId="43367"/>
    <cellStyle name="Normal 4 2 2 2 2 11" xfId="11644"/>
    <cellStyle name="Normal 4 2 2 2 2 12" xfId="32795"/>
    <cellStyle name="Normal 4 2 2 2 2 2" xfId="155"/>
    <cellStyle name="Normal 4 2 2 2 2 2 10" xfId="11724"/>
    <cellStyle name="Normal 4 2 2 2 2 2 11" xfId="32875"/>
    <cellStyle name="Normal 4 2 2 2 2 2 2" xfId="316"/>
    <cellStyle name="Normal 4 2 2 2 2 2 2 10" xfId="33035"/>
    <cellStyle name="Normal 4 2 2 2 2 2 2 2" xfId="637"/>
    <cellStyle name="Normal 4 2 2 2 2 2 2 2 2" xfId="1277"/>
    <cellStyle name="Normal 4 2 2 2 2 2 2 2 2 2" xfId="2557"/>
    <cellStyle name="Normal 4 2 2 2 2 2 2 2 2 2 2" xfId="5124"/>
    <cellStyle name="Normal 4 2 2 2 2 2 2 2 2 2 2 2" xfId="27260"/>
    <cellStyle name="Normal 4 2 2 2 2 2 2 2 2 2 2 2 2" xfId="48411"/>
    <cellStyle name="Normal 4 2 2 2 2 2 2 2 2 2 2 3" xfId="16688"/>
    <cellStyle name="Normal 4 2 2 2 2 2 2 2 2 2 2 4" xfId="37839"/>
    <cellStyle name="Normal 4 2 2 2 2 2 2 2 2 2 3" xfId="9000"/>
    <cellStyle name="Normal 4 2 2 2 2 2 2 2 2 2 3 2" xfId="30149"/>
    <cellStyle name="Normal 4 2 2 2 2 2 2 2 2 2 3 2 2" xfId="51300"/>
    <cellStyle name="Normal 4 2 2 2 2 2 2 2 2 2 3 3" xfId="19577"/>
    <cellStyle name="Normal 4 2 2 2 2 2 2 2 2 2 3 4" xfId="40728"/>
    <cellStyle name="Normal 4 2 2 2 2 2 2 2 2 2 4" xfId="11562"/>
    <cellStyle name="Normal 4 2 2 2 2 2 2 2 2 2 4 2" xfId="32711"/>
    <cellStyle name="Normal 4 2 2 2 2 2 2 2 2 2 4 2 2" xfId="53862"/>
    <cellStyle name="Normal 4 2 2 2 2 2 2 2 2 2 4 3" xfId="22139"/>
    <cellStyle name="Normal 4 2 2 2 2 2 2 2 2 2 4 4" xfId="43290"/>
    <cellStyle name="Normal 4 2 2 2 2 2 2 2 2 2 5" xfId="24696"/>
    <cellStyle name="Normal 4 2 2 2 2 2 2 2 2 2 5 2" xfId="45847"/>
    <cellStyle name="Normal 4 2 2 2 2 2 2 2 2 2 6" xfId="14124"/>
    <cellStyle name="Normal 4 2 2 2 2 2 2 2 2 2 7" xfId="35275"/>
    <cellStyle name="Normal 4 2 2 2 2 2 2 2 2 3" xfId="3844"/>
    <cellStyle name="Normal 4 2 2 2 2 2 2 2 2 3 2" xfId="25980"/>
    <cellStyle name="Normal 4 2 2 2 2 2 2 2 2 3 2 2" xfId="47131"/>
    <cellStyle name="Normal 4 2 2 2 2 2 2 2 2 3 3" xfId="15408"/>
    <cellStyle name="Normal 4 2 2 2 2 2 2 2 2 3 4" xfId="36559"/>
    <cellStyle name="Normal 4 2 2 2 2 2 2 2 2 4" xfId="7720"/>
    <cellStyle name="Normal 4 2 2 2 2 2 2 2 2 4 2" xfId="28869"/>
    <cellStyle name="Normal 4 2 2 2 2 2 2 2 2 4 2 2" xfId="50020"/>
    <cellStyle name="Normal 4 2 2 2 2 2 2 2 2 4 3" xfId="18297"/>
    <cellStyle name="Normal 4 2 2 2 2 2 2 2 2 4 4" xfId="39448"/>
    <cellStyle name="Normal 4 2 2 2 2 2 2 2 2 5" xfId="10282"/>
    <cellStyle name="Normal 4 2 2 2 2 2 2 2 2 5 2" xfId="31431"/>
    <cellStyle name="Normal 4 2 2 2 2 2 2 2 2 5 2 2" xfId="52582"/>
    <cellStyle name="Normal 4 2 2 2 2 2 2 2 2 5 3" xfId="20859"/>
    <cellStyle name="Normal 4 2 2 2 2 2 2 2 2 5 4" xfId="42010"/>
    <cellStyle name="Normal 4 2 2 2 2 2 2 2 2 6" xfId="23416"/>
    <cellStyle name="Normal 4 2 2 2 2 2 2 2 2 6 2" xfId="44567"/>
    <cellStyle name="Normal 4 2 2 2 2 2 2 2 2 7" xfId="12844"/>
    <cellStyle name="Normal 4 2 2 2 2 2 2 2 2 8" xfId="33995"/>
    <cellStyle name="Normal 4 2 2 2 2 2 2 2 3" xfId="1917"/>
    <cellStyle name="Normal 4 2 2 2 2 2 2 2 3 2" xfId="4484"/>
    <cellStyle name="Normal 4 2 2 2 2 2 2 2 3 2 2" xfId="26620"/>
    <cellStyle name="Normal 4 2 2 2 2 2 2 2 3 2 2 2" xfId="47771"/>
    <cellStyle name="Normal 4 2 2 2 2 2 2 2 3 2 3" xfId="16048"/>
    <cellStyle name="Normal 4 2 2 2 2 2 2 2 3 2 4" xfId="37199"/>
    <cellStyle name="Normal 4 2 2 2 2 2 2 2 3 3" xfId="8360"/>
    <cellStyle name="Normal 4 2 2 2 2 2 2 2 3 3 2" xfId="29509"/>
    <cellStyle name="Normal 4 2 2 2 2 2 2 2 3 3 2 2" xfId="50660"/>
    <cellStyle name="Normal 4 2 2 2 2 2 2 2 3 3 3" xfId="18937"/>
    <cellStyle name="Normal 4 2 2 2 2 2 2 2 3 3 4" xfId="40088"/>
    <cellStyle name="Normal 4 2 2 2 2 2 2 2 3 4" xfId="10922"/>
    <cellStyle name="Normal 4 2 2 2 2 2 2 2 3 4 2" xfId="32071"/>
    <cellStyle name="Normal 4 2 2 2 2 2 2 2 3 4 2 2" xfId="53222"/>
    <cellStyle name="Normal 4 2 2 2 2 2 2 2 3 4 3" xfId="21499"/>
    <cellStyle name="Normal 4 2 2 2 2 2 2 2 3 4 4" xfId="42650"/>
    <cellStyle name="Normal 4 2 2 2 2 2 2 2 3 5" xfId="24056"/>
    <cellStyle name="Normal 4 2 2 2 2 2 2 2 3 5 2" xfId="45207"/>
    <cellStyle name="Normal 4 2 2 2 2 2 2 2 3 6" xfId="13484"/>
    <cellStyle name="Normal 4 2 2 2 2 2 2 2 3 7" xfId="34635"/>
    <cellStyle name="Normal 4 2 2 2 2 2 2 2 4" xfId="3204"/>
    <cellStyle name="Normal 4 2 2 2 2 2 2 2 4 2" xfId="25340"/>
    <cellStyle name="Normal 4 2 2 2 2 2 2 2 4 2 2" xfId="46491"/>
    <cellStyle name="Normal 4 2 2 2 2 2 2 2 4 3" xfId="14768"/>
    <cellStyle name="Normal 4 2 2 2 2 2 2 2 4 4" xfId="35919"/>
    <cellStyle name="Normal 4 2 2 2 2 2 2 2 5" xfId="7080"/>
    <cellStyle name="Normal 4 2 2 2 2 2 2 2 5 2" xfId="28229"/>
    <cellStyle name="Normal 4 2 2 2 2 2 2 2 5 2 2" xfId="49380"/>
    <cellStyle name="Normal 4 2 2 2 2 2 2 2 5 3" xfId="17657"/>
    <cellStyle name="Normal 4 2 2 2 2 2 2 2 5 4" xfId="38808"/>
    <cellStyle name="Normal 4 2 2 2 2 2 2 2 6" xfId="9642"/>
    <cellStyle name="Normal 4 2 2 2 2 2 2 2 6 2" xfId="30791"/>
    <cellStyle name="Normal 4 2 2 2 2 2 2 2 6 2 2" xfId="51942"/>
    <cellStyle name="Normal 4 2 2 2 2 2 2 2 6 3" xfId="20219"/>
    <cellStyle name="Normal 4 2 2 2 2 2 2 2 6 4" xfId="41370"/>
    <cellStyle name="Normal 4 2 2 2 2 2 2 2 7" xfId="22776"/>
    <cellStyle name="Normal 4 2 2 2 2 2 2 2 7 2" xfId="43927"/>
    <cellStyle name="Normal 4 2 2 2 2 2 2 2 8" xfId="12204"/>
    <cellStyle name="Normal 4 2 2 2 2 2 2 2 9" xfId="33355"/>
    <cellStyle name="Normal 4 2 2 2 2 2 2 3" xfId="957"/>
    <cellStyle name="Normal 4 2 2 2 2 2 2 3 2" xfId="2237"/>
    <cellStyle name="Normal 4 2 2 2 2 2 2 3 2 2" xfId="4804"/>
    <cellStyle name="Normal 4 2 2 2 2 2 2 3 2 2 2" xfId="26940"/>
    <cellStyle name="Normal 4 2 2 2 2 2 2 3 2 2 2 2" xfId="48091"/>
    <cellStyle name="Normal 4 2 2 2 2 2 2 3 2 2 3" xfId="16368"/>
    <cellStyle name="Normal 4 2 2 2 2 2 2 3 2 2 4" xfId="37519"/>
    <cellStyle name="Normal 4 2 2 2 2 2 2 3 2 3" xfId="8680"/>
    <cellStyle name="Normal 4 2 2 2 2 2 2 3 2 3 2" xfId="29829"/>
    <cellStyle name="Normal 4 2 2 2 2 2 2 3 2 3 2 2" xfId="50980"/>
    <cellStyle name="Normal 4 2 2 2 2 2 2 3 2 3 3" xfId="19257"/>
    <cellStyle name="Normal 4 2 2 2 2 2 2 3 2 3 4" xfId="40408"/>
    <cellStyle name="Normal 4 2 2 2 2 2 2 3 2 4" xfId="11242"/>
    <cellStyle name="Normal 4 2 2 2 2 2 2 3 2 4 2" xfId="32391"/>
    <cellStyle name="Normal 4 2 2 2 2 2 2 3 2 4 2 2" xfId="53542"/>
    <cellStyle name="Normal 4 2 2 2 2 2 2 3 2 4 3" xfId="21819"/>
    <cellStyle name="Normal 4 2 2 2 2 2 2 3 2 4 4" xfId="42970"/>
    <cellStyle name="Normal 4 2 2 2 2 2 2 3 2 5" xfId="24376"/>
    <cellStyle name="Normal 4 2 2 2 2 2 2 3 2 5 2" xfId="45527"/>
    <cellStyle name="Normal 4 2 2 2 2 2 2 3 2 6" xfId="13804"/>
    <cellStyle name="Normal 4 2 2 2 2 2 2 3 2 7" xfId="34955"/>
    <cellStyle name="Normal 4 2 2 2 2 2 2 3 3" xfId="3524"/>
    <cellStyle name="Normal 4 2 2 2 2 2 2 3 3 2" xfId="25660"/>
    <cellStyle name="Normal 4 2 2 2 2 2 2 3 3 2 2" xfId="46811"/>
    <cellStyle name="Normal 4 2 2 2 2 2 2 3 3 3" xfId="15088"/>
    <cellStyle name="Normal 4 2 2 2 2 2 2 3 3 4" xfId="36239"/>
    <cellStyle name="Normal 4 2 2 2 2 2 2 3 4" xfId="7400"/>
    <cellStyle name="Normal 4 2 2 2 2 2 2 3 4 2" xfId="28549"/>
    <cellStyle name="Normal 4 2 2 2 2 2 2 3 4 2 2" xfId="49700"/>
    <cellStyle name="Normal 4 2 2 2 2 2 2 3 4 3" xfId="17977"/>
    <cellStyle name="Normal 4 2 2 2 2 2 2 3 4 4" xfId="39128"/>
    <cellStyle name="Normal 4 2 2 2 2 2 2 3 5" xfId="9962"/>
    <cellStyle name="Normal 4 2 2 2 2 2 2 3 5 2" xfId="31111"/>
    <cellStyle name="Normal 4 2 2 2 2 2 2 3 5 2 2" xfId="52262"/>
    <cellStyle name="Normal 4 2 2 2 2 2 2 3 5 3" xfId="20539"/>
    <cellStyle name="Normal 4 2 2 2 2 2 2 3 5 4" xfId="41690"/>
    <cellStyle name="Normal 4 2 2 2 2 2 2 3 6" xfId="23096"/>
    <cellStyle name="Normal 4 2 2 2 2 2 2 3 6 2" xfId="44247"/>
    <cellStyle name="Normal 4 2 2 2 2 2 2 3 7" xfId="12524"/>
    <cellStyle name="Normal 4 2 2 2 2 2 2 3 8" xfId="33675"/>
    <cellStyle name="Normal 4 2 2 2 2 2 2 4" xfId="1597"/>
    <cellStyle name="Normal 4 2 2 2 2 2 2 4 2" xfId="4164"/>
    <cellStyle name="Normal 4 2 2 2 2 2 2 4 2 2" xfId="26300"/>
    <cellStyle name="Normal 4 2 2 2 2 2 2 4 2 2 2" xfId="47451"/>
    <cellStyle name="Normal 4 2 2 2 2 2 2 4 2 3" xfId="15728"/>
    <cellStyle name="Normal 4 2 2 2 2 2 2 4 2 4" xfId="36879"/>
    <cellStyle name="Normal 4 2 2 2 2 2 2 4 3" xfId="8040"/>
    <cellStyle name="Normal 4 2 2 2 2 2 2 4 3 2" xfId="29189"/>
    <cellStyle name="Normal 4 2 2 2 2 2 2 4 3 2 2" xfId="50340"/>
    <cellStyle name="Normal 4 2 2 2 2 2 2 4 3 3" xfId="18617"/>
    <cellStyle name="Normal 4 2 2 2 2 2 2 4 3 4" xfId="39768"/>
    <cellStyle name="Normal 4 2 2 2 2 2 2 4 4" xfId="10602"/>
    <cellStyle name="Normal 4 2 2 2 2 2 2 4 4 2" xfId="31751"/>
    <cellStyle name="Normal 4 2 2 2 2 2 2 4 4 2 2" xfId="52902"/>
    <cellStyle name="Normal 4 2 2 2 2 2 2 4 4 3" xfId="21179"/>
    <cellStyle name="Normal 4 2 2 2 2 2 2 4 4 4" xfId="42330"/>
    <cellStyle name="Normal 4 2 2 2 2 2 2 4 5" xfId="23736"/>
    <cellStyle name="Normal 4 2 2 2 2 2 2 4 5 2" xfId="44887"/>
    <cellStyle name="Normal 4 2 2 2 2 2 2 4 6" xfId="13164"/>
    <cellStyle name="Normal 4 2 2 2 2 2 2 4 7" xfId="34315"/>
    <cellStyle name="Normal 4 2 2 2 2 2 2 5" xfId="2884"/>
    <cellStyle name="Normal 4 2 2 2 2 2 2 5 2" xfId="25020"/>
    <cellStyle name="Normal 4 2 2 2 2 2 2 5 2 2" xfId="46171"/>
    <cellStyle name="Normal 4 2 2 2 2 2 2 5 3" xfId="14448"/>
    <cellStyle name="Normal 4 2 2 2 2 2 2 5 4" xfId="35599"/>
    <cellStyle name="Normal 4 2 2 2 2 2 2 6" xfId="6760"/>
    <cellStyle name="Normal 4 2 2 2 2 2 2 6 2" xfId="27909"/>
    <cellStyle name="Normal 4 2 2 2 2 2 2 6 2 2" xfId="49060"/>
    <cellStyle name="Normal 4 2 2 2 2 2 2 6 3" xfId="17337"/>
    <cellStyle name="Normal 4 2 2 2 2 2 2 6 4" xfId="38488"/>
    <cellStyle name="Normal 4 2 2 2 2 2 2 7" xfId="9322"/>
    <cellStyle name="Normal 4 2 2 2 2 2 2 7 2" xfId="30471"/>
    <cellStyle name="Normal 4 2 2 2 2 2 2 7 2 2" xfId="51622"/>
    <cellStyle name="Normal 4 2 2 2 2 2 2 7 3" xfId="19899"/>
    <cellStyle name="Normal 4 2 2 2 2 2 2 7 4" xfId="41050"/>
    <cellStyle name="Normal 4 2 2 2 2 2 2 8" xfId="22456"/>
    <cellStyle name="Normal 4 2 2 2 2 2 2 8 2" xfId="43607"/>
    <cellStyle name="Normal 4 2 2 2 2 2 2 9" xfId="11884"/>
    <cellStyle name="Normal 4 2 2 2 2 2 3" xfId="477"/>
    <cellStyle name="Normal 4 2 2 2 2 2 3 2" xfId="1117"/>
    <cellStyle name="Normal 4 2 2 2 2 2 3 2 2" xfId="2397"/>
    <cellStyle name="Normal 4 2 2 2 2 2 3 2 2 2" xfId="4964"/>
    <cellStyle name="Normal 4 2 2 2 2 2 3 2 2 2 2" xfId="27100"/>
    <cellStyle name="Normal 4 2 2 2 2 2 3 2 2 2 2 2" xfId="48251"/>
    <cellStyle name="Normal 4 2 2 2 2 2 3 2 2 2 3" xfId="16528"/>
    <cellStyle name="Normal 4 2 2 2 2 2 3 2 2 2 4" xfId="37679"/>
    <cellStyle name="Normal 4 2 2 2 2 2 3 2 2 3" xfId="8840"/>
    <cellStyle name="Normal 4 2 2 2 2 2 3 2 2 3 2" xfId="29989"/>
    <cellStyle name="Normal 4 2 2 2 2 2 3 2 2 3 2 2" xfId="51140"/>
    <cellStyle name="Normal 4 2 2 2 2 2 3 2 2 3 3" xfId="19417"/>
    <cellStyle name="Normal 4 2 2 2 2 2 3 2 2 3 4" xfId="40568"/>
    <cellStyle name="Normal 4 2 2 2 2 2 3 2 2 4" xfId="11402"/>
    <cellStyle name="Normal 4 2 2 2 2 2 3 2 2 4 2" xfId="32551"/>
    <cellStyle name="Normal 4 2 2 2 2 2 3 2 2 4 2 2" xfId="53702"/>
    <cellStyle name="Normal 4 2 2 2 2 2 3 2 2 4 3" xfId="21979"/>
    <cellStyle name="Normal 4 2 2 2 2 2 3 2 2 4 4" xfId="43130"/>
    <cellStyle name="Normal 4 2 2 2 2 2 3 2 2 5" xfId="24536"/>
    <cellStyle name="Normal 4 2 2 2 2 2 3 2 2 5 2" xfId="45687"/>
    <cellStyle name="Normal 4 2 2 2 2 2 3 2 2 6" xfId="13964"/>
    <cellStyle name="Normal 4 2 2 2 2 2 3 2 2 7" xfId="35115"/>
    <cellStyle name="Normal 4 2 2 2 2 2 3 2 3" xfId="3684"/>
    <cellStyle name="Normal 4 2 2 2 2 2 3 2 3 2" xfId="25820"/>
    <cellStyle name="Normal 4 2 2 2 2 2 3 2 3 2 2" xfId="46971"/>
    <cellStyle name="Normal 4 2 2 2 2 2 3 2 3 3" xfId="15248"/>
    <cellStyle name="Normal 4 2 2 2 2 2 3 2 3 4" xfId="36399"/>
    <cellStyle name="Normal 4 2 2 2 2 2 3 2 4" xfId="7560"/>
    <cellStyle name="Normal 4 2 2 2 2 2 3 2 4 2" xfId="28709"/>
    <cellStyle name="Normal 4 2 2 2 2 2 3 2 4 2 2" xfId="49860"/>
    <cellStyle name="Normal 4 2 2 2 2 2 3 2 4 3" xfId="18137"/>
    <cellStyle name="Normal 4 2 2 2 2 2 3 2 4 4" xfId="39288"/>
    <cellStyle name="Normal 4 2 2 2 2 2 3 2 5" xfId="10122"/>
    <cellStyle name="Normal 4 2 2 2 2 2 3 2 5 2" xfId="31271"/>
    <cellStyle name="Normal 4 2 2 2 2 2 3 2 5 2 2" xfId="52422"/>
    <cellStyle name="Normal 4 2 2 2 2 2 3 2 5 3" xfId="20699"/>
    <cellStyle name="Normal 4 2 2 2 2 2 3 2 5 4" xfId="41850"/>
    <cellStyle name="Normal 4 2 2 2 2 2 3 2 6" xfId="23256"/>
    <cellStyle name="Normal 4 2 2 2 2 2 3 2 6 2" xfId="44407"/>
    <cellStyle name="Normal 4 2 2 2 2 2 3 2 7" xfId="12684"/>
    <cellStyle name="Normal 4 2 2 2 2 2 3 2 8" xfId="33835"/>
    <cellStyle name="Normal 4 2 2 2 2 2 3 3" xfId="1757"/>
    <cellStyle name="Normal 4 2 2 2 2 2 3 3 2" xfId="4324"/>
    <cellStyle name="Normal 4 2 2 2 2 2 3 3 2 2" xfId="26460"/>
    <cellStyle name="Normal 4 2 2 2 2 2 3 3 2 2 2" xfId="47611"/>
    <cellStyle name="Normal 4 2 2 2 2 2 3 3 2 3" xfId="15888"/>
    <cellStyle name="Normal 4 2 2 2 2 2 3 3 2 4" xfId="37039"/>
    <cellStyle name="Normal 4 2 2 2 2 2 3 3 3" xfId="8200"/>
    <cellStyle name="Normal 4 2 2 2 2 2 3 3 3 2" xfId="29349"/>
    <cellStyle name="Normal 4 2 2 2 2 2 3 3 3 2 2" xfId="50500"/>
    <cellStyle name="Normal 4 2 2 2 2 2 3 3 3 3" xfId="18777"/>
    <cellStyle name="Normal 4 2 2 2 2 2 3 3 3 4" xfId="39928"/>
    <cellStyle name="Normal 4 2 2 2 2 2 3 3 4" xfId="10762"/>
    <cellStyle name="Normal 4 2 2 2 2 2 3 3 4 2" xfId="31911"/>
    <cellStyle name="Normal 4 2 2 2 2 2 3 3 4 2 2" xfId="53062"/>
    <cellStyle name="Normal 4 2 2 2 2 2 3 3 4 3" xfId="21339"/>
    <cellStyle name="Normal 4 2 2 2 2 2 3 3 4 4" xfId="42490"/>
    <cellStyle name="Normal 4 2 2 2 2 2 3 3 5" xfId="23896"/>
    <cellStyle name="Normal 4 2 2 2 2 2 3 3 5 2" xfId="45047"/>
    <cellStyle name="Normal 4 2 2 2 2 2 3 3 6" xfId="13324"/>
    <cellStyle name="Normal 4 2 2 2 2 2 3 3 7" xfId="34475"/>
    <cellStyle name="Normal 4 2 2 2 2 2 3 4" xfId="3044"/>
    <cellStyle name="Normal 4 2 2 2 2 2 3 4 2" xfId="25180"/>
    <cellStyle name="Normal 4 2 2 2 2 2 3 4 2 2" xfId="46331"/>
    <cellStyle name="Normal 4 2 2 2 2 2 3 4 3" xfId="14608"/>
    <cellStyle name="Normal 4 2 2 2 2 2 3 4 4" xfId="35759"/>
    <cellStyle name="Normal 4 2 2 2 2 2 3 5" xfId="6920"/>
    <cellStyle name="Normal 4 2 2 2 2 2 3 5 2" xfId="28069"/>
    <cellStyle name="Normal 4 2 2 2 2 2 3 5 2 2" xfId="49220"/>
    <cellStyle name="Normal 4 2 2 2 2 2 3 5 3" xfId="17497"/>
    <cellStyle name="Normal 4 2 2 2 2 2 3 5 4" xfId="38648"/>
    <cellStyle name="Normal 4 2 2 2 2 2 3 6" xfId="9482"/>
    <cellStyle name="Normal 4 2 2 2 2 2 3 6 2" xfId="30631"/>
    <cellStyle name="Normal 4 2 2 2 2 2 3 6 2 2" xfId="51782"/>
    <cellStyle name="Normal 4 2 2 2 2 2 3 6 3" xfId="20059"/>
    <cellStyle name="Normal 4 2 2 2 2 2 3 6 4" xfId="41210"/>
    <cellStyle name="Normal 4 2 2 2 2 2 3 7" xfId="22616"/>
    <cellStyle name="Normal 4 2 2 2 2 2 3 7 2" xfId="43767"/>
    <cellStyle name="Normal 4 2 2 2 2 2 3 8" xfId="12044"/>
    <cellStyle name="Normal 4 2 2 2 2 2 3 9" xfId="33195"/>
    <cellStyle name="Normal 4 2 2 2 2 2 4" xfId="797"/>
    <cellStyle name="Normal 4 2 2 2 2 2 4 2" xfId="2077"/>
    <cellStyle name="Normal 4 2 2 2 2 2 4 2 2" xfId="4644"/>
    <cellStyle name="Normal 4 2 2 2 2 2 4 2 2 2" xfId="26780"/>
    <cellStyle name="Normal 4 2 2 2 2 2 4 2 2 2 2" xfId="47931"/>
    <cellStyle name="Normal 4 2 2 2 2 2 4 2 2 3" xfId="16208"/>
    <cellStyle name="Normal 4 2 2 2 2 2 4 2 2 4" xfId="37359"/>
    <cellStyle name="Normal 4 2 2 2 2 2 4 2 3" xfId="8520"/>
    <cellStyle name="Normal 4 2 2 2 2 2 4 2 3 2" xfId="29669"/>
    <cellStyle name="Normal 4 2 2 2 2 2 4 2 3 2 2" xfId="50820"/>
    <cellStyle name="Normal 4 2 2 2 2 2 4 2 3 3" xfId="19097"/>
    <cellStyle name="Normal 4 2 2 2 2 2 4 2 3 4" xfId="40248"/>
    <cellStyle name="Normal 4 2 2 2 2 2 4 2 4" xfId="11082"/>
    <cellStyle name="Normal 4 2 2 2 2 2 4 2 4 2" xfId="32231"/>
    <cellStyle name="Normal 4 2 2 2 2 2 4 2 4 2 2" xfId="53382"/>
    <cellStyle name="Normal 4 2 2 2 2 2 4 2 4 3" xfId="21659"/>
    <cellStyle name="Normal 4 2 2 2 2 2 4 2 4 4" xfId="42810"/>
    <cellStyle name="Normal 4 2 2 2 2 2 4 2 5" xfId="24216"/>
    <cellStyle name="Normal 4 2 2 2 2 2 4 2 5 2" xfId="45367"/>
    <cellStyle name="Normal 4 2 2 2 2 2 4 2 6" xfId="13644"/>
    <cellStyle name="Normal 4 2 2 2 2 2 4 2 7" xfId="34795"/>
    <cellStyle name="Normal 4 2 2 2 2 2 4 3" xfId="3364"/>
    <cellStyle name="Normal 4 2 2 2 2 2 4 3 2" xfId="25500"/>
    <cellStyle name="Normal 4 2 2 2 2 2 4 3 2 2" xfId="46651"/>
    <cellStyle name="Normal 4 2 2 2 2 2 4 3 3" xfId="14928"/>
    <cellStyle name="Normal 4 2 2 2 2 2 4 3 4" xfId="36079"/>
    <cellStyle name="Normal 4 2 2 2 2 2 4 4" xfId="7240"/>
    <cellStyle name="Normal 4 2 2 2 2 2 4 4 2" xfId="28389"/>
    <cellStyle name="Normal 4 2 2 2 2 2 4 4 2 2" xfId="49540"/>
    <cellStyle name="Normal 4 2 2 2 2 2 4 4 3" xfId="17817"/>
    <cellStyle name="Normal 4 2 2 2 2 2 4 4 4" xfId="38968"/>
    <cellStyle name="Normal 4 2 2 2 2 2 4 5" xfId="9802"/>
    <cellStyle name="Normal 4 2 2 2 2 2 4 5 2" xfId="30951"/>
    <cellStyle name="Normal 4 2 2 2 2 2 4 5 2 2" xfId="52102"/>
    <cellStyle name="Normal 4 2 2 2 2 2 4 5 3" xfId="20379"/>
    <cellStyle name="Normal 4 2 2 2 2 2 4 5 4" xfId="41530"/>
    <cellStyle name="Normal 4 2 2 2 2 2 4 6" xfId="22936"/>
    <cellStyle name="Normal 4 2 2 2 2 2 4 6 2" xfId="44087"/>
    <cellStyle name="Normal 4 2 2 2 2 2 4 7" xfId="12364"/>
    <cellStyle name="Normal 4 2 2 2 2 2 4 8" xfId="33515"/>
    <cellStyle name="Normal 4 2 2 2 2 2 5" xfId="1437"/>
    <cellStyle name="Normal 4 2 2 2 2 2 5 2" xfId="4004"/>
    <cellStyle name="Normal 4 2 2 2 2 2 5 2 2" xfId="26140"/>
    <cellStyle name="Normal 4 2 2 2 2 2 5 2 2 2" xfId="47291"/>
    <cellStyle name="Normal 4 2 2 2 2 2 5 2 3" xfId="15568"/>
    <cellStyle name="Normal 4 2 2 2 2 2 5 2 4" xfId="36719"/>
    <cellStyle name="Normal 4 2 2 2 2 2 5 3" xfId="7880"/>
    <cellStyle name="Normal 4 2 2 2 2 2 5 3 2" xfId="29029"/>
    <cellStyle name="Normal 4 2 2 2 2 2 5 3 2 2" xfId="50180"/>
    <cellStyle name="Normal 4 2 2 2 2 2 5 3 3" xfId="18457"/>
    <cellStyle name="Normal 4 2 2 2 2 2 5 3 4" xfId="39608"/>
    <cellStyle name="Normal 4 2 2 2 2 2 5 4" xfId="10442"/>
    <cellStyle name="Normal 4 2 2 2 2 2 5 4 2" xfId="31591"/>
    <cellStyle name="Normal 4 2 2 2 2 2 5 4 2 2" xfId="52742"/>
    <cellStyle name="Normal 4 2 2 2 2 2 5 4 3" xfId="21019"/>
    <cellStyle name="Normal 4 2 2 2 2 2 5 4 4" xfId="42170"/>
    <cellStyle name="Normal 4 2 2 2 2 2 5 5" xfId="23576"/>
    <cellStyle name="Normal 4 2 2 2 2 2 5 5 2" xfId="44727"/>
    <cellStyle name="Normal 4 2 2 2 2 2 5 6" xfId="13004"/>
    <cellStyle name="Normal 4 2 2 2 2 2 5 7" xfId="34155"/>
    <cellStyle name="Normal 4 2 2 2 2 2 6" xfId="2723"/>
    <cellStyle name="Normal 4 2 2 2 2 2 6 2" xfId="24859"/>
    <cellStyle name="Normal 4 2 2 2 2 2 6 2 2" xfId="46010"/>
    <cellStyle name="Normal 4 2 2 2 2 2 6 3" xfId="14287"/>
    <cellStyle name="Normal 4 2 2 2 2 2 6 4" xfId="35438"/>
    <cellStyle name="Normal 4 2 2 2 2 2 7" xfId="6600"/>
    <cellStyle name="Normal 4 2 2 2 2 2 7 2" xfId="27749"/>
    <cellStyle name="Normal 4 2 2 2 2 2 7 2 2" xfId="48900"/>
    <cellStyle name="Normal 4 2 2 2 2 2 7 3" xfId="17177"/>
    <cellStyle name="Normal 4 2 2 2 2 2 7 4" xfId="38328"/>
    <cellStyle name="Normal 4 2 2 2 2 2 8" xfId="9162"/>
    <cellStyle name="Normal 4 2 2 2 2 2 8 2" xfId="30311"/>
    <cellStyle name="Normal 4 2 2 2 2 2 8 2 2" xfId="51462"/>
    <cellStyle name="Normal 4 2 2 2 2 2 8 3" xfId="19739"/>
    <cellStyle name="Normal 4 2 2 2 2 2 8 4" xfId="40890"/>
    <cellStyle name="Normal 4 2 2 2 2 2 9" xfId="22296"/>
    <cellStyle name="Normal 4 2 2 2 2 2 9 2" xfId="43447"/>
    <cellStyle name="Normal 4 2 2 2 2 3" xfId="235"/>
    <cellStyle name="Normal 4 2 2 2 2 3 10" xfId="32955"/>
    <cellStyle name="Normal 4 2 2 2 2 3 2" xfId="557"/>
    <cellStyle name="Normal 4 2 2 2 2 3 2 2" xfId="1197"/>
    <cellStyle name="Normal 4 2 2 2 2 3 2 2 2" xfId="2477"/>
    <cellStyle name="Normal 4 2 2 2 2 3 2 2 2 2" xfId="5044"/>
    <cellStyle name="Normal 4 2 2 2 2 3 2 2 2 2 2" xfId="27180"/>
    <cellStyle name="Normal 4 2 2 2 2 3 2 2 2 2 2 2" xfId="48331"/>
    <cellStyle name="Normal 4 2 2 2 2 3 2 2 2 2 3" xfId="16608"/>
    <cellStyle name="Normal 4 2 2 2 2 3 2 2 2 2 4" xfId="37759"/>
    <cellStyle name="Normal 4 2 2 2 2 3 2 2 2 3" xfId="8920"/>
    <cellStyle name="Normal 4 2 2 2 2 3 2 2 2 3 2" xfId="30069"/>
    <cellStyle name="Normal 4 2 2 2 2 3 2 2 2 3 2 2" xfId="51220"/>
    <cellStyle name="Normal 4 2 2 2 2 3 2 2 2 3 3" xfId="19497"/>
    <cellStyle name="Normal 4 2 2 2 2 3 2 2 2 3 4" xfId="40648"/>
    <cellStyle name="Normal 4 2 2 2 2 3 2 2 2 4" xfId="11482"/>
    <cellStyle name="Normal 4 2 2 2 2 3 2 2 2 4 2" xfId="32631"/>
    <cellStyle name="Normal 4 2 2 2 2 3 2 2 2 4 2 2" xfId="53782"/>
    <cellStyle name="Normal 4 2 2 2 2 3 2 2 2 4 3" xfId="22059"/>
    <cellStyle name="Normal 4 2 2 2 2 3 2 2 2 4 4" xfId="43210"/>
    <cellStyle name="Normal 4 2 2 2 2 3 2 2 2 5" xfId="24616"/>
    <cellStyle name="Normal 4 2 2 2 2 3 2 2 2 5 2" xfId="45767"/>
    <cellStyle name="Normal 4 2 2 2 2 3 2 2 2 6" xfId="14044"/>
    <cellStyle name="Normal 4 2 2 2 2 3 2 2 2 7" xfId="35195"/>
    <cellStyle name="Normal 4 2 2 2 2 3 2 2 3" xfId="3764"/>
    <cellStyle name="Normal 4 2 2 2 2 3 2 2 3 2" xfId="25900"/>
    <cellStyle name="Normal 4 2 2 2 2 3 2 2 3 2 2" xfId="47051"/>
    <cellStyle name="Normal 4 2 2 2 2 3 2 2 3 3" xfId="15328"/>
    <cellStyle name="Normal 4 2 2 2 2 3 2 2 3 4" xfId="36479"/>
    <cellStyle name="Normal 4 2 2 2 2 3 2 2 4" xfId="7640"/>
    <cellStyle name="Normal 4 2 2 2 2 3 2 2 4 2" xfId="28789"/>
    <cellStyle name="Normal 4 2 2 2 2 3 2 2 4 2 2" xfId="49940"/>
    <cellStyle name="Normal 4 2 2 2 2 3 2 2 4 3" xfId="18217"/>
    <cellStyle name="Normal 4 2 2 2 2 3 2 2 4 4" xfId="39368"/>
    <cellStyle name="Normal 4 2 2 2 2 3 2 2 5" xfId="10202"/>
    <cellStyle name="Normal 4 2 2 2 2 3 2 2 5 2" xfId="31351"/>
    <cellStyle name="Normal 4 2 2 2 2 3 2 2 5 2 2" xfId="52502"/>
    <cellStyle name="Normal 4 2 2 2 2 3 2 2 5 3" xfId="20779"/>
    <cellStyle name="Normal 4 2 2 2 2 3 2 2 5 4" xfId="41930"/>
    <cellStyle name="Normal 4 2 2 2 2 3 2 2 6" xfId="23336"/>
    <cellStyle name="Normal 4 2 2 2 2 3 2 2 6 2" xfId="44487"/>
    <cellStyle name="Normal 4 2 2 2 2 3 2 2 7" xfId="12764"/>
    <cellStyle name="Normal 4 2 2 2 2 3 2 2 8" xfId="33915"/>
    <cellStyle name="Normal 4 2 2 2 2 3 2 3" xfId="1837"/>
    <cellStyle name="Normal 4 2 2 2 2 3 2 3 2" xfId="4404"/>
    <cellStyle name="Normal 4 2 2 2 2 3 2 3 2 2" xfId="26540"/>
    <cellStyle name="Normal 4 2 2 2 2 3 2 3 2 2 2" xfId="47691"/>
    <cellStyle name="Normal 4 2 2 2 2 3 2 3 2 3" xfId="15968"/>
    <cellStyle name="Normal 4 2 2 2 2 3 2 3 2 4" xfId="37119"/>
    <cellStyle name="Normal 4 2 2 2 2 3 2 3 3" xfId="8280"/>
    <cellStyle name="Normal 4 2 2 2 2 3 2 3 3 2" xfId="29429"/>
    <cellStyle name="Normal 4 2 2 2 2 3 2 3 3 2 2" xfId="50580"/>
    <cellStyle name="Normal 4 2 2 2 2 3 2 3 3 3" xfId="18857"/>
    <cellStyle name="Normal 4 2 2 2 2 3 2 3 3 4" xfId="40008"/>
    <cellStyle name="Normal 4 2 2 2 2 3 2 3 4" xfId="10842"/>
    <cellStyle name="Normal 4 2 2 2 2 3 2 3 4 2" xfId="31991"/>
    <cellStyle name="Normal 4 2 2 2 2 3 2 3 4 2 2" xfId="53142"/>
    <cellStyle name="Normal 4 2 2 2 2 3 2 3 4 3" xfId="21419"/>
    <cellStyle name="Normal 4 2 2 2 2 3 2 3 4 4" xfId="42570"/>
    <cellStyle name="Normal 4 2 2 2 2 3 2 3 5" xfId="23976"/>
    <cellStyle name="Normal 4 2 2 2 2 3 2 3 5 2" xfId="45127"/>
    <cellStyle name="Normal 4 2 2 2 2 3 2 3 6" xfId="13404"/>
    <cellStyle name="Normal 4 2 2 2 2 3 2 3 7" xfId="34555"/>
    <cellStyle name="Normal 4 2 2 2 2 3 2 4" xfId="3124"/>
    <cellStyle name="Normal 4 2 2 2 2 3 2 4 2" xfId="25260"/>
    <cellStyle name="Normal 4 2 2 2 2 3 2 4 2 2" xfId="46411"/>
    <cellStyle name="Normal 4 2 2 2 2 3 2 4 3" xfId="14688"/>
    <cellStyle name="Normal 4 2 2 2 2 3 2 4 4" xfId="35839"/>
    <cellStyle name="Normal 4 2 2 2 2 3 2 5" xfId="7000"/>
    <cellStyle name="Normal 4 2 2 2 2 3 2 5 2" xfId="28149"/>
    <cellStyle name="Normal 4 2 2 2 2 3 2 5 2 2" xfId="49300"/>
    <cellStyle name="Normal 4 2 2 2 2 3 2 5 3" xfId="17577"/>
    <cellStyle name="Normal 4 2 2 2 2 3 2 5 4" xfId="38728"/>
    <cellStyle name="Normal 4 2 2 2 2 3 2 6" xfId="9562"/>
    <cellStyle name="Normal 4 2 2 2 2 3 2 6 2" xfId="30711"/>
    <cellStyle name="Normal 4 2 2 2 2 3 2 6 2 2" xfId="51862"/>
    <cellStyle name="Normal 4 2 2 2 2 3 2 6 3" xfId="20139"/>
    <cellStyle name="Normal 4 2 2 2 2 3 2 6 4" xfId="41290"/>
    <cellStyle name="Normal 4 2 2 2 2 3 2 7" xfId="22696"/>
    <cellStyle name="Normal 4 2 2 2 2 3 2 7 2" xfId="43847"/>
    <cellStyle name="Normal 4 2 2 2 2 3 2 8" xfId="12124"/>
    <cellStyle name="Normal 4 2 2 2 2 3 2 9" xfId="33275"/>
    <cellStyle name="Normal 4 2 2 2 2 3 3" xfId="877"/>
    <cellStyle name="Normal 4 2 2 2 2 3 3 2" xfId="2157"/>
    <cellStyle name="Normal 4 2 2 2 2 3 3 2 2" xfId="4724"/>
    <cellStyle name="Normal 4 2 2 2 2 3 3 2 2 2" xfId="26860"/>
    <cellStyle name="Normal 4 2 2 2 2 3 3 2 2 2 2" xfId="48011"/>
    <cellStyle name="Normal 4 2 2 2 2 3 3 2 2 3" xfId="16288"/>
    <cellStyle name="Normal 4 2 2 2 2 3 3 2 2 4" xfId="37439"/>
    <cellStyle name="Normal 4 2 2 2 2 3 3 2 3" xfId="8600"/>
    <cellStyle name="Normal 4 2 2 2 2 3 3 2 3 2" xfId="29749"/>
    <cellStyle name="Normal 4 2 2 2 2 3 3 2 3 2 2" xfId="50900"/>
    <cellStyle name="Normal 4 2 2 2 2 3 3 2 3 3" xfId="19177"/>
    <cellStyle name="Normal 4 2 2 2 2 3 3 2 3 4" xfId="40328"/>
    <cellStyle name="Normal 4 2 2 2 2 3 3 2 4" xfId="11162"/>
    <cellStyle name="Normal 4 2 2 2 2 3 3 2 4 2" xfId="32311"/>
    <cellStyle name="Normal 4 2 2 2 2 3 3 2 4 2 2" xfId="53462"/>
    <cellStyle name="Normal 4 2 2 2 2 3 3 2 4 3" xfId="21739"/>
    <cellStyle name="Normal 4 2 2 2 2 3 3 2 4 4" xfId="42890"/>
    <cellStyle name="Normal 4 2 2 2 2 3 3 2 5" xfId="24296"/>
    <cellStyle name="Normal 4 2 2 2 2 3 3 2 5 2" xfId="45447"/>
    <cellStyle name="Normal 4 2 2 2 2 3 3 2 6" xfId="13724"/>
    <cellStyle name="Normal 4 2 2 2 2 3 3 2 7" xfId="34875"/>
    <cellStyle name="Normal 4 2 2 2 2 3 3 3" xfId="3444"/>
    <cellStyle name="Normal 4 2 2 2 2 3 3 3 2" xfId="25580"/>
    <cellStyle name="Normal 4 2 2 2 2 3 3 3 2 2" xfId="46731"/>
    <cellStyle name="Normal 4 2 2 2 2 3 3 3 3" xfId="15008"/>
    <cellStyle name="Normal 4 2 2 2 2 3 3 3 4" xfId="36159"/>
    <cellStyle name="Normal 4 2 2 2 2 3 3 4" xfId="7320"/>
    <cellStyle name="Normal 4 2 2 2 2 3 3 4 2" xfId="28469"/>
    <cellStyle name="Normal 4 2 2 2 2 3 3 4 2 2" xfId="49620"/>
    <cellStyle name="Normal 4 2 2 2 2 3 3 4 3" xfId="17897"/>
    <cellStyle name="Normal 4 2 2 2 2 3 3 4 4" xfId="39048"/>
    <cellStyle name="Normal 4 2 2 2 2 3 3 5" xfId="9882"/>
    <cellStyle name="Normal 4 2 2 2 2 3 3 5 2" xfId="31031"/>
    <cellStyle name="Normal 4 2 2 2 2 3 3 5 2 2" xfId="52182"/>
    <cellStyle name="Normal 4 2 2 2 2 3 3 5 3" xfId="20459"/>
    <cellStyle name="Normal 4 2 2 2 2 3 3 5 4" xfId="41610"/>
    <cellStyle name="Normal 4 2 2 2 2 3 3 6" xfId="23016"/>
    <cellStyle name="Normal 4 2 2 2 2 3 3 6 2" xfId="44167"/>
    <cellStyle name="Normal 4 2 2 2 2 3 3 7" xfId="12444"/>
    <cellStyle name="Normal 4 2 2 2 2 3 3 8" xfId="33595"/>
    <cellStyle name="Normal 4 2 2 2 2 3 4" xfId="1517"/>
    <cellStyle name="Normal 4 2 2 2 2 3 4 2" xfId="4084"/>
    <cellStyle name="Normal 4 2 2 2 2 3 4 2 2" xfId="26220"/>
    <cellStyle name="Normal 4 2 2 2 2 3 4 2 2 2" xfId="47371"/>
    <cellStyle name="Normal 4 2 2 2 2 3 4 2 3" xfId="15648"/>
    <cellStyle name="Normal 4 2 2 2 2 3 4 2 4" xfId="36799"/>
    <cellStyle name="Normal 4 2 2 2 2 3 4 3" xfId="7960"/>
    <cellStyle name="Normal 4 2 2 2 2 3 4 3 2" xfId="29109"/>
    <cellStyle name="Normal 4 2 2 2 2 3 4 3 2 2" xfId="50260"/>
    <cellStyle name="Normal 4 2 2 2 2 3 4 3 3" xfId="18537"/>
    <cellStyle name="Normal 4 2 2 2 2 3 4 3 4" xfId="39688"/>
    <cellStyle name="Normal 4 2 2 2 2 3 4 4" xfId="10522"/>
    <cellStyle name="Normal 4 2 2 2 2 3 4 4 2" xfId="31671"/>
    <cellStyle name="Normal 4 2 2 2 2 3 4 4 2 2" xfId="52822"/>
    <cellStyle name="Normal 4 2 2 2 2 3 4 4 3" xfId="21099"/>
    <cellStyle name="Normal 4 2 2 2 2 3 4 4 4" xfId="42250"/>
    <cellStyle name="Normal 4 2 2 2 2 3 4 5" xfId="23656"/>
    <cellStyle name="Normal 4 2 2 2 2 3 4 5 2" xfId="44807"/>
    <cellStyle name="Normal 4 2 2 2 2 3 4 6" xfId="13084"/>
    <cellStyle name="Normal 4 2 2 2 2 3 4 7" xfId="34235"/>
    <cellStyle name="Normal 4 2 2 2 2 3 5" xfId="2803"/>
    <cellStyle name="Normal 4 2 2 2 2 3 5 2" xfId="24939"/>
    <cellStyle name="Normal 4 2 2 2 2 3 5 2 2" xfId="46090"/>
    <cellStyle name="Normal 4 2 2 2 2 3 5 3" xfId="14367"/>
    <cellStyle name="Normal 4 2 2 2 2 3 5 4" xfId="35518"/>
    <cellStyle name="Normal 4 2 2 2 2 3 6" xfId="6680"/>
    <cellStyle name="Normal 4 2 2 2 2 3 6 2" xfId="27829"/>
    <cellStyle name="Normal 4 2 2 2 2 3 6 2 2" xfId="48980"/>
    <cellStyle name="Normal 4 2 2 2 2 3 6 3" xfId="17257"/>
    <cellStyle name="Normal 4 2 2 2 2 3 6 4" xfId="38408"/>
    <cellStyle name="Normal 4 2 2 2 2 3 7" xfId="9242"/>
    <cellStyle name="Normal 4 2 2 2 2 3 7 2" xfId="30391"/>
    <cellStyle name="Normal 4 2 2 2 2 3 7 2 2" xfId="51542"/>
    <cellStyle name="Normal 4 2 2 2 2 3 7 3" xfId="19819"/>
    <cellStyle name="Normal 4 2 2 2 2 3 7 4" xfId="40970"/>
    <cellStyle name="Normal 4 2 2 2 2 3 8" xfId="22376"/>
    <cellStyle name="Normal 4 2 2 2 2 3 8 2" xfId="43527"/>
    <cellStyle name="Normal 4 2 2 2 2 3 9" xfId="11804"/>
    <cellStyle name="Normal 4 2 2 2 2 4" xfId="397"/>
    <cellStyle name="Normal 4 2 2 2 2 4 2" xfId="1037"/>
    <cellStyle name="Normal 4 2 2 2 2 4 2 2" xfId="2317"/>
    <cellStyle name="Normal 4 2 2 2 2 4 2 2 2" xfId="4884"/>
    <cellStyle name="Normal 4 2 2 2 2 4 2 2 2 2" xfId="27020"/>
    <cellStyle name="Normal 4 2 2 2 2 4 2 2 2 2 2" xfId="48171"/>
    <cellStyle name="Normal 4 2 2 2 2 4 2 2 2 3" xfId="16448"/>
    <cellStyle name="Normal 4 2 2 2 2 4 2 2 2 4" xfId="37599"/>
    <cellStyle name="Normal 4 2 2 2 2 4 2 2 3" xfId="8760"/>
    <cellStyle name="Normal 4 2 2 2 2 4 2 2 3 2" xfId="29909"/>
    <cellStyle name="Normal 4 2 2 2 2 4 2 2 3 2 2" xfId="51060"/>
    <cellStyle name="Normal 4 2 2 2 2 4 2 2 3 3" xfId="19337"/>
    <cellStyle name="Normal 4 2 2 2 2 4 2 2 3 4" xfId="40488"/>
    <cellStyle name="Normal 4 2 2 2 2 4 2 2 4" xfId="11322"/>
    <cellStyle name="Normal 4 2 2 2 2 4 2 2 4 2" xfId="32471"/>
    <cellStyle name="Normal 4 2 2 2 2 4 2 2 4 2 2" xfId="53622"/>
    <cellStyle name="Normal 4 2 2 2 2 4 2 2 4 3" xfId="21899"/>
    <cellStyle name="Normal 4 2 2 2 2 4 2 2 4 4" xfId="43050"/>
    <cellStyle name="Normal 4 2 2 2 2 4 2 2 5" xfId="24456"/>
    <cellStyle name="Normal 4 2 2 2 2 4 2 2 5 2" xfId="45607"/>
    <cellStyle name="Normal 4 2 2 2 2 4 2 2 6" xfId="13884"/>
    <cellStyle name="Normal 4 2 2 2 2 4 2 2 7" xfId="35035"/>
    <cellStyle name="Normal 4 2 2 2 2 4 2 3" xfId="3604"/>
    <cellStyle name="Normal 4 2 2 2 2 4 2 3 2" xfId="25740"/>
    <cellStyle name="Normal 4 2 2 2 2 4 2 3 2 2" xfId="46891"/>
    <cellStyle name="Normal 4 2 2 2 2 4 2 3 3" xfId="15168"/>
    <cellStyle name="Normal 4 2 2 2 2 4 2 3 4" xfId="36319"/>
    <cellStyle name="Normal 4 2 2 2 2 4 2 4" xfId="7480"/>
    <cellStyle name="Normal 4 2 2 2 2 4 2 4 2" xfId="28629"/>
    <cellStyle name="Normal 4 2 2 2 2 4 2 4 2 2" xfId="49780"/>
    <cellStyle name="Normal 4 2 2 2 2 4 2 4 3" xfId="18057"/>
    <cellStyle name="Normal 4 2 2 2 2 4 2 4 4" xfId="39208"/>
    <cellStyle name="Normal 4 2 2 2 2 4 2 5" xfId="10042"/>
    <cellStyle name="Normal 4 2 2 2 2 4 2 5 2" xfId="31191"/>
    <cellStyle name="Normal 4 2 2 2 2 4 2 5 2 2" xfId="52342"/>
    <cellStyle name="Normal 4 2 2 2 2 4 2 5 3" xfId="20619"/>
    <cellStyle name="Normal 4 2 2 2 2 4 2 5 4" xfId="41770"/>
    <cellStyle name="Normal 4 2 2 2 2 4 2 6" xfId="23176"/>
    <cellStyle name="Normal 4 2 2 2 2 4 2 6 2" xfId="44327"/>
    <cellStyle name="Normal 4 2 2 2 2 4 2 7" xfId="12604"/>
    <cellStyle name="Normal 4 2 2 2 2 4 2 8" xfId="33755"/>
    <cellStyle name="Normal 4 2 2 2 2 4 3" xfId="1677"/>
    <cellStyle name="Normal 4 2 2 2 2 4 3 2" xfId="4244"/>
    <cellStyle name="Normal 4 2 2 2 2 4 3 2 2" xfId="26380"/>
    <cellStyle name="Normal 4 2 2 2 2 4 3 2 2 2" xfId="47531"/>
    <cellStyle name="Normal 4 2 2 2 2 4 3 2 3" xfId="15808"/>
    <cellStyle name="Normal 4 2 2 2 2 4 3 2 4" xfId="36959"/>
    <cellStyle name="Normal 4 2 2 2 2 4 3 3" xfId="8120"/>
    <cellStyle name="Normal 4 2 2 2 2 4 3 3 2" xfId="29269"/>
    <cellStyle name="Normal 4 2 2 2 2 4 3 3 2 2" xfId="50420"/>
    <cellStyle name="Normal 4 2 2 2 2 4 3 3 3" xfId="18697"/>
    <cellStyle name="Normal 4 2 2 2 2 4 3 3 4" xfId="39848"/>
    <cellStyle name="Normal 4 2 2 2 2 4 3 4" xfId="10682"/>
    <cellStyle name="Normal 4 2 2 2 2 4 3 4 2" xfId="31831"/>
    <cellStyle name="Normal 4 2 2 2 2 4 3 4 2 2" xfId="52982"/>
    <cellStyle name="Normal 4 2 2 2 2 4 3 4 3" xfId="21259"/>
    <cellStyle name="Normal 4 2 2 2 2 4 3 4 4" xfId="42410"/>
    <cellStyle name="Normal 4 2 2 2 2 4 3 5" xfId="23816"/>
    <cellStyle name="Normal 4 2 2 2 2 4 3 5 2" xfId="44967"/>
    <cellStyle name="Normal 4 2 2 2 2 4 3 6" xfId="13244"/>
    <cellStyle name="Normal 4 2 2 2 2 4 3 7" xfId="34395"/>
    <cellStyle name="Normal 4 2 2 2 2 4 4" xfId="2964"/>
    <cellStyle name="Normal 4 2 2 2 2 4 4 2" xfId="25100"/>
    <cellStyle name="Normal 4 2 2 2 2 4 4 2 2" xfId="46251"/>
    <cellStyle name="Normal 4 2 2 2 2 4 4 3" xfId="14528"/>
    <cellStyle name="Normal 4 2 2 2 2 4 4 4" xfId="35679"/>
    <cellStyle name="Normal 4 2 2 2 2 4 5" xfId="6840"/>
    <cellStyle name="Normal 4 2 2 2 2 4 5 2" xfId="27989"/>
    <cellStyle name="Normal 4 2 2 2 2 4 5 2 2" xfId="49140"/>
    <cellStyle name="Normal 4 2 2 2 2 4 5 3" xfId="17417"/>
    <cellStyle name="Normal 4 2 2 2 2 4 5 4" xfId="38568"/>
    <cellStyle name="Normal 4 2 2 2 2 4 6" xfId="9402"/>
    <cellStyle name="Normal 4 2 2 2 2 4 6 2" xfId="30551"/>
    <cellStyle name="Normal 4 2 2 2 2 4 6 2 2" xfId="51702"/>
    <cellStyle name="Normal 4 2 2 2 2 4 6 3" xfId="19979"/>
    <cellStyle name="Normal 4 2 2 2 2 4 6 4" xfId="41130"/>
    <cellStyle name="Normal 4 2 2 2 2 4 7" xfId="22536"/>
    <cellStyle name="Normal 4 2 2 2 2 4 7 2" xfId="43687"/>
    <cellStyle name="Normal 4 2 2 2 2 4 8" xfId="11964"/>
    <cellStyle name="Normal 4 2 2 2 2 4 9" xfId="33115"/>
    <cellStyle name="Normal 4 2 2 2 2 5" xfId="717"/>
    <cellStyle name="Normal 4 2 2 2 2 5 2" xfId="1997"/>
    <cellStyle name="Normal 4 2 2 2 2 5 2 2" xfId="4564"/>
    <cellStyle name="Normal 4 2 2 2 2 5 2 2 2" xfId="26700"/>
    <cellStyle name="Normal 4 2 2 2 2 5 2 2 2 2" xfId="47851"/>
    <cellStyle name="Normal 4 2 2 2 2 5 2 2 3" xfId="16128"/>
    <cellStyle name="Normal 4 2 2 2 2 5 2 2 4" xfId="37279"/>
    <cellStyle name="Normal 4 2 2 2 2 5 2 3" xfId="8440"/>
    <cellStyle name="Normal 4 2 2 2 2 5 2 3 2" xfId="29589"/>
    <cellStyle name="Normal 4 2 2 2 2 5 2 3 2 2" xfId="50740"/>
    <cellStyle name="Normal 4 2 2 2 2 5 2 3 3" xfId="19017"/>
    <cellStyle name="Normal 4 2 2 2 2 5 2 3 4" xfId="40168"/>
    <cellStyle name="Normal 4 2 2 2 2 5 2 4" xfId="11002"/>
    <cellStyle name="Normal 4 2 2 2 2 5 2 4 2" xfId="32151"/>
    <cellStyle name="Normal 4 2 2 2 2 5 2 4 2 2" xfId="53302"/>
    <cellStyle name="Normal 4 2 2 2 2 5 2 4 3" xfId="21579"/>
    <cellStyle name="Normal 4 2 2 2 2 5 2 4 4" xfId="42730"/>
    <cellStyle name="Normal 4 2 2 2 2 5 2 5" xfId="24136"/>
    <cellStyle name="Normal 4 2 2 2 2 5 2 5 2" xfId="45287"/>
    <cellStyle name="Normal 4 2 2 2 2 5 2 6" xfId="13564"/>
    <cellStyle name="Normal 4 2 2 2 2 5 2 7" xfId="34715"/>
    <cellStyle name="Normal 4 2 2 2 2 5 3" xfId="3284"/>
    <cellStyle name="Normal 4 2 2 2 2 5 3 2" xfId="25420"/>
    <cellStyle name="Normal 4 2 2 2 2 5 3 2 2" xfId="46571"/>
    <cellStyle name="Normal 4 2 2 2 2 5 3 3" xfId="14848"/>
    <cellStyle name="Normal 4 2 2 2 2 5 3 4" xfId="35999"/>
    <cellStyle name="Normal 4 2 2 2 2 5 4" xfId="7160"/>
    <cellStyle name="Normal 4 2 2 2 2 5 4 2" xfId="28309"/>
    <cellStyle name="Normal 4 2 2 2 2 5 4 2 2" xfId="49460"/>
    <cellStyle name="Normal 4 2 2 2 2 5 4 3" xfId="17737"/>
    <cellStyle name="Normal 4 2 2 2 2 5 4 4" xfId="38888"/>
    <cellStyle name="Normal 4 2 2 2 2 5 5" xfId="9722"/>
    <cellStyle name="Normal 4 2 2 2 2 5 5 2" xfId="30871"/>
    <cellStyle name="Normal 4 2 2 2 2 5 5 2 2" xfId="52022"/>
    <cellStyle name="Normal 4 2 2 2 2 5 5 3" xfId="20299"/>
    <cellStyle name="Normal 4 2 2 2 2 5 5 4" xfId="41450"/>
    <cellStyle name="Normal 4 2 2 2 2 5 6" xfId="22856"/>
    <cellStyle name="Normal 4 2 2 2 2 5 6 2" xfId="44007"/>
    <cellStyle name="Normal 4 2 2 2 2 5 7" xfId="12284"/>
    <cellStyle name="Normal 4 2 2 2 2 5 8" xfId="33435"/>
    <cellStyle name="Normal 4 2 2 2 2 6" xfId="1357"/>
    <cellStyle name="Normal 4 2 2 2 2 6 2" xfId="3924"/>
    <cellStyle name="Normal 4 2 2 2 2 6 2 2" xfId="26060"/>
    <cellStyle name="Normal 4 2 2 2 2 6 2 2 2" xfId="47211"/>
    <cellStyle name="Normal 4 2 2 2 2 6 2 3" xfId="15488"/>
    <cellStyle name="Normal 4 2 2 2 2 6 2 4" xfId="36639"/>
    <cellStyle name="Normal 4 2 2 2 2 6 3" xfId="7800"/>
    <cellStyle name="Normal 4 2 2 2 2 6 3 2" xfId="28949"/>
    <cellStyle name="Normal 4 2 2 2 2 6 3 2 2" xfId="50100"/>
    <cellStyle name="Normal 4 2 2 2 2 6 3 3" xfId="18377"/>
    <cellStyle name="Normal 4 2 2 2 2 6 3 4" xfId="39528"/>
    <cellStyle name="Normal 4 2 2 2 2 6 4" xfId="10362"/>
    <cellStyle name="Normal 4 2 2 2 2 6 4 2" xfId="31511"/>
    <cellStyle name="Normal 4 2 2 2 2 6 4 2 2" xfId="52662"/>
    <cellStyle name="Normal 4 2 2 2 2 6 4 3" xfId="20939"/>
    <cellStyle name="Normal 4 2 2 2 2 6 4 4" xfId="42090"/>
    <cellStyle name="Normal 4 2 2 2 2 6 5" xfId="23496"/>
    <cellStyle name="Normal 4 2 2 2 2 6 5 2" xfId="44647"/>
    <cellStyle name="Normal 4 2 2 2 2 6 6" xfId="12924"/>
    <cellStyle name="Normal 4 2 2 2 2 6 7" xfId="34075"/>
    <cellStyle name="Normal 4 2 2 2 2 7" xfId="2642"/>
    <cellStyle name="Normal 4 2 2 2 2 7 2" xfId="24778"/>
    <cellStyle name="Normal 4 2 2 2 2 7 2 2" xfId="45929"/>
    <cellStyle name="Normal 4 2 2 2 2 7 3" xfId="14206"/>
    <cellStyle name="Normal 4 2 2 2 2 7 4" xfId="35357"/>
    <cellStyle name="Normal 4 2 2 2 2 8" xfId="6520"/>
    <cellStyle name="Normal 4 2 2 2 2 8 2" xfId="27669"/>
    <cellStyle name="Normal 4 2 2 2 2 8 2 2" xfId="48820"/>
    <cellStyle name="Normal 4 2 2 2 2 8 3" xfId="17097"/>
    <cellStyle name="Normal 4 2 2 2 2 8 4" xfId="38248"/>
    <cellStyle name="Normal 4 2 2 2 2 9" xfId="9082"/>
    <cellStyle name="Normal 4 2 2 2 2 9 2" xfId="30231"/>
    <cellStyle name="Normal 4 2 2 2 2 9 2 2" xfId="51382"/>
    <cellStyle name="Normal 4 2 2 2 2 9 3" xfId="19659"/>
    <cellStyle name="Normal 4 2 2 2 2 9 4" xfId="40810"/>
    <cellStyle name="Normal 4 2 2 2 3" xfId="93"/>
    <cellStyle name="Normal 4 2 2 2 3 10" xfId="22238"/>
    <cellStyle name="Normal 4 2 2 2 3 10 2" xfId="43389"/>
    <cellStyle name="Normal 4 2 2 2 3 11" xfId="11666"/>
    <cellStyle name="Normal 4 2 2 2 3 12" xfId="32817"/>
    <cellStyle name="Normal 4 2 2 2 3 2" xfId="177"/>
    <cellStyle name="Normal 4 2 2 2 3 2 10" xfId="11746"/>
    <cellStyle name="Normal 4 2 2 2 3 2 11" xfId="32897"/>
    <cellStyle name="Normal 4 2 2 2 3 2 2" xfId="338"/>
    <cellStyle name="Normal 4 2 2 2 3 2 2 10" xfId="33057"/>
    <cellStyle name="Normal 4 2 2 2 3 2 2 2" xfId="659"/>
    <cellStyle name="Normal 4 2 2 2 3 2 2 2 2" xfId="1299"/>
    <cellStyle name="Normal 4 2 2 2 3 2 2 2 2 2" xfId="2579"/>
    <cellStyle name="Normal 4 2 2 2 3 2 2 2 2 2 2" xfId="5146"/>
    <cellStyle name="Normal 4 2 2 2 3 2 2 2 2 2 2 2" xfId="27282"/>
    <cellStyle name="Normal 4 2 2 2 3 2 2 2 2 2 2 2 2" xfId="48433"/>
    <cellStyle name="Normal 4 2 2 2 3 2 2 2 2 2 2 3" xfId="16710"/>
    <cellStyle name="Normal 4 2 2 2 3 2 2 2 2 2 2 4" xfId="37861"/>
    <cellStyle name="Normal 4 2 2 2 3 2 2 2 2 2 3" xfId="9022"/>
    <cellStyle name="Normal 4 2 2 2 3 2 2 2 2 2 3 2" xfId="30171"/>
    <cellStyle name="Normal 4 2 2 2 3 2 2 2 2 2 3 2 2" xfId="51322"/>
    <cellStyle name="Normal 4 2 2 2 3 2 2 2 2 2 3 3" xfId="19599"/>
    <cellStyle name="Normal 4 2 2 2 3 2 2 2 2 2 3 4" xfId="40750"/>
    <cellStyle name="Normal 4 2 2 2 3 2 2 2 2 2 4" xfId="11584"/>
    <cellStyle name="Normal 4 2 2 2 3 2 2 2 2 2 4 2" xfId="32733"/>
    <cellStyle name="Normal 4 2 2 2 3 2 2 2 2 2 4 2 2" xfId="53884"/>
    <cellStyle name="Normal 4 2 2 2 3 2 2 2 2 2 4 3" xfId="22161"/>
    <cellStyle name="Normal 4 2 2 2 3 2 2 2 2 2 4 4" xfId="43312"/>
    <cellStyle name="Normal 4 2 2 2 3 2 2 2 2 2 5" xfId="24718"/>
    <cellStyle name="Normal 4 2 2 2 3 2 2 2 2 2 5 2" xfId="45869"/>
    <cellStyle name="Normal 4 2 2 2 3 2 2 2 2 2 6" xfId="14146"/>
    <cellStyle name="Normal 4 2 2 2 3 2 2 2 2 2 7" xfId="35297"/>
    <cellStyle name="Normal 4 2 2 2 3 2 2 2 2 3" xfId="3866"/>
    <cellStyle name="Normal 4 2 2 2 3 2 2 2 2 3 2" xfId="26002"/>
    <cellStyle name="Normal 4 2 2 2 3 2 2 2 2 3 2 2" xfId="47153"/>
    <cellStyle name="Normal 4 2 2 2 3 2 2 2 2 3 3" xfId="15430"/>
    <cellStyle name="Normal 4 2 2 2 3 2 2 2 2 3 4" xfId="36581"/>
    <cellStyle name="Normal 4 2 2 2 3 2 2 2 2 4" xfId="7742"/>
    <cellStyle name="Normal 4 2 2 2 3 2 2 2 2 4 2" xfId="28891"/>
    <cellStyle name="Normal 4 2 2 2 3 2 2 2 2 4 2 2" xfId="50042"/>
    <cellStyle name="Normal 4 2 2 2 3 2 2 2 2 4 3" xfId="18319"/>
    <cellStyle name="Normal 4 2 2 2 3 2 2 2 2 4 4" xfId="39470"/>
    <cellStyle name="Normal 4 2 2 2 3 2 2 2 2 5" xfId="10304"/>
    <cellStyle name="Normal 4 2 2 2 3 2 2 2 2 5 2" xfId="31453"/>
    <cellStyle name="Normal 4 2 2 2 3 2 2 2 2 5 2 2" xfId="52604"/>
    <cellStyle name="Normal 4 2 2 2 3 2 2 2 2 5 3" xfId="20881"/>
    <cellStyle name="Normal 4 2 2 2 3 2 2 2 2 5 4" xfId="42032"/>
    <cellStyle name="Normal 4 2 2 2 3 2 2 2 2 6" xfId="23438"/>
    <cellStyle name="Normal 4 2 2 2 3 2 2 2 2 6 2" xfId="44589"/>
    <cellStyle name="Normal 4 2 2 2 3 2 2 2 2 7" xfId="12866"/>
    <cellStyle name="Normal 4 2 2 2 3 2 2 2 2 8" xfId="34017"/>
    <cellStyle name="Normal 4 2 2 2 3 2 2 2 3" xfId="1939"/>
    <cellStyle name="Normal 4 2 2 2 3 2 2 2 3 2" xfId="4506"/>
    <cellStyle name="Normal 4 2 2 2 3 2 2 2 3 2 2" xfId="26642"/>
    <cellStyle name="Normal 4 2 2 2 3 2 2 2 3 2 2 2" xfId="47793"/>
    <cellStyle name="Normal 4 2 2 2 3 2 2 2 3 2 3" xfId="16070"/>
    <cellStyle name="Normal 4 2 2 2 3 2 2 2 3 2 4" xfId="37221"/>
    <cellStyle name="Normal 4 2 2 2 3 2 2 2 3 3" xfId="8382"/>
    <cellStyle name="Normal 4 2 2 2 3 2 2 2 3 3 2" xfId="29531"/>
    <cellStyle name="Normal 4 2 2 2 3 2 2 2 3 3 2 2" xfId="50682"/>
    <cellStyle name="Normal 4 2 2 2 3 2 2 2 3 3 3" xfId="18959"/>
    <cellStyle name="Normal 4 2 2 2 3 2 2 2 3 3 4" xfId="40110"/>
    <cellStyle name="Normal 4 2 2 2 3 2 2 2 3 4" xfId="10944"/>
    <cellStyle name="Normal 4 2 2 2 3 2 2 2 3 4 2" xfId="32093"/>
    <cellStyle name="Normal 4 2 2 2 3 2 2 2 3 4 2 2" xfId="53244"/>
    <cellStyle name="Normal 4 2 2 2 3 2 2 2 3 4 3" xfId="21521"/>
    <cellStyle name="Normal 4 2 2 2 3 2 2 2 3 4 4" xfId="42672"/>
    <cellStyle name="Normal 4 2 2 2 3 2 2 2 3 5" xfId="24078"/>
    <cellStyle name="Normal 4 2 2 2 3 2 2 2 3 5 2" xfId="45229"/>
    <cellStyle name="Normal 4 2 2 2 3 2 2 2 3 6" xfId="13506"/>
    <cellStyle name="Normal 4 2 2 2 3 2 2 2 3 7" xfId="34657"/>
    <cellStyle name="Normal 4 2 2 2 3 2 2 2 4" xfId="3226"/>
    <cellStyle name="Normal 4 2 2 2 3 2 2 2 4 2" xfId="25362"/>
    <cellStyle name="Normal 4 2 2 2 3 2 2 2 4 2 2" xfId="46513"/>
    <cellStyle name="Normal 4 2 2 2 3 2 2 2 4 3" xfId="14790"/>
    <cellStyle name="Normal 4 2 2 2 3 2 2 2 4 4" xfId="35941"/>
    <cellStyle name="Normal 4 2 2 2 3 2 2 2 5" xfId="7102"/>
    <cellStyle name="Normal 4 2 2 2 3 2 2 2 5 2" xfId="28251"/>
    <cellStyle name="Normal 4 2 2 2 3 2 2 2 5 2 2" xfId="49402"/>
    <cellStyle name="Normal 4 2 2 2 3 2 2 2 5 3" xfId="17679"/>
    <cellStyle name="Normal 4 2 2 2 3 2 2 2 5 4" xfId="38830"/>
    <cellStyle name="Normal 4 2 2 2 3 2 2 2 6" xfId="9664"/>
    <cellStyle name="Normal 4 2 2 2 3 2 2 2 6 2" xfId="30813"/>
    <cellStyle name="Normal 4 2 2 2 3 2 2 2 6 2 2" xfId="51964"/>
    <cellStyle name="Normal 4 2 2 2 3 2 2 2 6 3" xfId="20241"/>
    <cellStyle name="Normal 4 2 2 2 3 2 2 2 6 4" xfId="41392"/>
    <cellStyle name="Normal 4 2 2 2 3 2 2 2 7" xfId="22798"/>
    <cellStyle name="Normal 4 2 2 2 3 2 2 2 7 2" xfId="43949"/>
    <cellStyle name="Normal 4 2 2 2 3 2 2 2 8" xfId="12226"/>
    <cellStyle name="Normal 4 2 2 2 3 2 2 2 9" xfId="33377"/>
    <cellStyle name="Normal 4 2 2 2 3 2 2 3" xfId="979"/>
    <cellStyle name="Normal 4 2 2 2 3 2 2 3 2" xfId="2259"/>
    <cellStyle name="Normal 4 2 2 2 3 2 2 3 2 2" xfId="4826"/>
    <cellStyle name="Normal 4 2 2 2 3 2 2 3 2 2 2" xfId="26962"/>
    <cellStyle name="Normal 4 2 2 2 3 2 2 3 2 2 2 2" xfId="48113"/>
    <cellStyle name="Normal 4 2 2 2 3 2 2 3 2 2 3" xfId="16390"/>
    <cellStyle name="Normal 4 2 2 2 3 2 2 3 2 2 4" xfId="37541"/>
    <cellStyle name="Normal 4 2 2 2 3 2 2 3 2 3" xfId="8702"/>
    <cellStyle name="Normal 4 2 2 2 3 2 2 3 2 3 2" xfId="29851"/>
    <cellStyle name="Normal 4 2 2 2 3 2 2 3 2 3 2 2" xfId="51002"/>
    <cellStyle name="Normal 4 2 2 2 3 2 2 3 2 3 3" xfId="19279"/>
    <cellStyle name="Normal 4 2 2 2 3 2 2 3 2 3 4" xfId="40430"/>
    <cellStyle name="Normal 4 2 2 2 3 2 2 3 2 4" xfId="11264"/>
    <cellStyle name="Normal 4 2 2 2 3 2 2 3 2 4 2" xfId="32413"/>
    <cellStyle name="Normal 4 2 2 2 3 2 2 3 2 4 2 2" xfId="53564"/>
    <cellStyle name="Normal 4 2 2 2 3 2 2 3 2 4 3" xfId="21841"/>
    <cellStyle name="Normal 4 2 2 2 3 2 2 3 2 4 4" xfId="42992"/>
    <cellStyle name="Normal 4 2 2 2 3 2 2 3 2 5" xfId="24398"/>
    <cellStyle name="Normal 4 2 2 2 3 2 2 3 2 5 2" xfId="45549"/>
    <cellStyle name="Normal 4 2 2 2 3 2 2 3 2 6" xfId="13826"/>
    <cellStyle name="Normal 4 2 2 2 3 2 2 3 2 7" xfId="34977"/>
    <cellStyle name="Normal 4 2 2 2 3 2 2 3 3" xfId="3546"/>
    <cellStyle name="Normal 4 2 2 2 3 2 2 3 3 2" xfId="25682"/>
    <cellStyle name="Normal 4 2 2 2 3 2 2 3 3 2 2" xfId="46833"/>
    <cellStyle name="Normal 4 2 2 2 3 2 2 3 3 3" xfId="15110"/>
    <cellStyle name="Normal 4 2 2 2 3 2 2 3 3 4" xfId="36261"/>
    <cellStyle name="Normal 4 2 2 2 3 2 2 3 4" xfId="7422"/>
    <cellStyle name="Normal 4 2 2 2 3 2 2 3 4 2" xfId="28571"/>
    <cellStyle name="Normal 4 2 2 2 3 2 2 3 4 2 2" xfId="49722"/>
    <cellStyle name="Normal 4 2 2 2 3 2 2 3 4 3" xfId="17999"/>
    <cellStyle name="Normal 4 2 2 2 3 2 2 3 4 4" xfId="39150"/>
    <cellStyle name="Normal 4 2 2 2 3 2 2 3 5" xfId="9984"/>
    <cellStyle name="Normal 4 2 2 2 3 2 2 3 5 2" xfId="31133"/>
    <cellStyle name="Normal 4 2 2 2 3 2 2 3 5 2 2" xfId="52284"/>
    <cellStyle name="Normal 4 2 2 2 3 2 2 3 5 3" xfId="20561"/>
    <cellStyle name="Normal 4 2 2 2 3 2 2 3 5 4" xfId="41712"/>
    <cellStyle name="Normal 4 2 2 2 3 2 2 3 6" xfId="23118"/>
    <cellStyle name="Normal 4 2 2 2 3 2 2 3 6 2" xfId="44269"/>
    <cellStyle name="Normal 4 2 2 2 3 2 2 3 7" xfId="12546"/>
    <cellStyle name="Normal 4 2 2 2 3 2 2 3 8" xfId="33697"/>
    <cellStyle name="Normal 4 2 2 2 3 2 2 4" xfId="1619"/>
    <cellStyle name="Normal 4 2 2 2 3 2 2 4 2" xfId="4186"/>
    <cellStyle name="Normal 4 2 2 2 3 2 2 4 2 2" xfId="26322"/>
    <cellStyle name="Normal 4 2 2 2 3 2 2 4 2 2 2" xfId="47473"/>
    <cellStyle name="Normal 4 2 2 2 3 2 2 4 2 3" xfId="15750"/>
    <cellStyle name="Normal 4 2 2 2 3 2 2 4 2 4" xfId="36901"/>
    <cellStyle name="Normal 4 2 2 2 3 2 2 4 3" xfId="8062"/>
    <cellStyle name="Normal 4 2 2 2 3 2 2 4 3 2" xfId="29211"/>
    <cellStyle name="Normal 4 2 2 2 3 2 2 4 3 2 2" xfId="50362"/>
    <cellStyle name="Normal 4 2 2 2 3 2 2 4 3 3" xfId="18639"/>
    <cellStyle name="Normal 4 2 2 2 3 2 2 4 3 4" xfId="39790"/>
    <cellStyle name="Normal 4 2 2 2 3 2 2 4 4" xfId="10624"/>
    <cellStyle name="Normal 4 2 2 2 3 2 2 4 4 2" xfId="31773"/>
    <cellStyle name="Normal 4 2 2 2 3 2 2 4 4 2 2" xfId="52924"/>
    <cellStyle name="Normal 4 2 2 2 3 2 2 4 4 3" xfId="21201"/>
    <cellStyle name="Normal 4 2 2 2 3 2 2 4 4 4" xfId="42352"/>
    <cellStyle name="Normal 4 2 2 2 3 2 2 4 5" xfId="23758"/>
    <cellStyle name="Normal 4 2 2 2 3 2 2 4 5 2" xfId="44909"/>
    <cellStyle name="Normal 4 2 2 2 3 2 2 4 6" xfId="13186"/>
    <cellStyle name="Normal 4 2 2 2 3 2 2 4 7" xfId="34337"/>
    <cellStyle name="Normal 4 2 2 2 3 2 2 5" xfId="2906"/>
    <cellStyle name="Normal 4 2 2 2 3 2 2 5 2" xfId="25042"/>
    <cellStyle name="Normal 4 2 2 2 3 2 2 5 2 2" xfId="46193"/>
    <cellStyle name="Normal 4 2 2 2 3 2 2 5 3" xfId="14470"/>
    <cellStyle name="Normal 4 2 2 2 3 2 2 5 4" xfId="35621"/>
    <cellStyle name="Normal 4 2 2 2 3 2 2 6" xfId="6782"/>
    <cellStyle name="Normal 4 2 2 2 3 2 2 6 2" xfId="27931"/>
    <cellStyle name="Normal 4 2 2 2 3 2 2 6 2 2" xfId="49082"/>
    <cellStyle name="Normal 4 2 2 2 3 2 2 6 3" xfId="17359"/>
    <cellStyle name="Normal 4 2 2 2 3 2 2 6 4" xfId="38510"/>
    <cellStyle name="Normal 4 2 2 2 3 2 2 7" xfId="9344"/>
    <cellStyle name="Normal 4 2 2 2 3 2 2 7 2" xfId="30493"/>
    <cellStyle name="Normal 4 2 2 2 3 2 2 7 2 2" xfId="51644"/>
    <cellStyle name="Normal 4 2 2 2 3 2 2 7 3" xfId="19921"/>
    <cellStyle name="Normal 4 2 2 2 3 2 2 7 4" xfId="41072"/>
    <cellStyle name="Normal 4 2 2 2 3 2 2 8" xfId="22478"/>
    <cellStyle name="Normal 4 2 2 2 3 2 2 8 2" xfId="43629"/>
    <cellStyle name="Normal 4 2 2 2 3 2 2 9" xfId="11906"/>
    <cellStyle name="Normal 4 2 2 2 3 2 3" xfId="499"/>
    <cellStyle name="Normal 4 2 2 2 3 2 3 2" xfId="1139"/>
    <cellStyle name="Normal 4 2 2 2 3 2 3 2 2" xfId="2419"/>
    <cellStyle name="Normal 4 2 2 2 3 2 3 2 2 2" xfId="4986"/>
    <cellStyle name="Normal 4 2 2 2 3 2 3 2 2 2 2" xfId="27122"/>
    <cellStyle name="Normal 4 2 2 2 3 2 3 2 2 2 2 2" xfId="48273"/>
    <cellStyle name="Normal 4 2 2 2 3 2 3 2 2 2 3" xfId="16550"/>
    <cellStyle name="Normal 4 2 2 2 3 2 3 2 2 2 4" xfId="37701"/>
    <cellStyle name="Normal 4 2 2 2 3 2 3 2 2 3" xfId="8862"/>
    <cellStyle name="Normal 4 2 2 2 3 2 3 2 2 3 2" xfId="30011"/>
    <cellStyle name="Normal 4 2 2 2 3 2 3 2 2 3 2 2" xfId="51162"/>
    <cellStyle name="Normal 4 2 2 2 3 2 3 2 2 3 3" xfId="19439"/>
    <cellStyle name="Normal 4 2 2 2 3 2 3 2 2 3 4" xfId="40590"/>
    <cellStyle name="Normal 4 2 2 2 3 2 3 2 2 4" xfId="11424"/>
    <cellStyle name="Normal 4 2 2 2 3 2 3 2 2 4 2" xfId="32573"/>
    <cellStyle name="Normal 4 2 2 2 3 2 3 2 2 4 2 2" xfId="53724"/>
    <cellStyle name="Normal 4 2 2 2 3 2 3 2 2 4 3" xfId="22001"/>
    <cellStyle name="Normal 4 2 2 2 3 2 3 2 2 4 4" xfId="43152"/>
    <cellStyle name="Normal 4 2 2 2 3 2 3 2 2 5" xfId="24558"/>
    <cellStyle name="Normal 4 2 2 2 3 2 3 2 2 5 2" xfId="45709"/>
    <cellStyle name="Normal 4 2 2 2 3 2 3 2 2 6" xfId="13986"/>
    <cellStyle name="Normal 4 2 2 2 3 2 3 2 2 7" xfId="35137"/>
    <cellStyle name="Normal 4 2 2 2 3 2 3 2 3" xfId="3706"/>
    <cellStyle name="Normal 4 2 2 2 3 2 3 2 3 2" xfId="25842"/>
    <cellStyle name="Normal 4 2 2 2 3 2 3 2 3 2 2" xfId="46993"/>
    <cellStyle name="Normal 4 2 2 2 3 2 3 2 3 3" xfId="15270"/>
    <cellStyle name="Normal 4 2 2 2 3 2 3 2 3 4" xfId="36421"/>
    <cellStyle name="Normal 4 2 2 2 3 2 3 2 4" xfId="7582"/>
    <cellStyle name="Normal 4 2 2 2 3 2 3 2 4 2" xfId="28731"/>
    <cellStyle name="Normal 4 2 2 2 3 2 3 2 4 2 2" xfId="49882"/>
    <cellStyle name="Normal 4 2 2 2 3 2 3 2 4 3" xfId="18159"/>
    <cellStyle name="Normal 4 2 2 2 3 2 3 2 4 4" xfId="39310"/>
    <cellStyle name="Normal 4 2 2 2 3 2 3 2 5" xfId="10144"/>
    <cellStyle name="Normal 4 2 2 2 3 2 3 2 5 2" xfId="31293"/>
    <cellStyle name="Normal 4 2 2 2 3 2 3 2 5 2 2" xfId="52444"/>
    <cellStyle name="Normal 4 2 2 2 3 2 3 2 5 3" xfId="20721"/>
    <cellStyle name="Normal 4 2 2 2 3 2 3 2 5 4" xfId="41872"/>
    <cellStyle name="Normal 4 2 2 2 3 2 3 2 6" xfId="23278"/>
    <cellStyle name="Normal 4 2 2 2 3 2 3 2 6 2" xfId="44429"/>
    <cellStyle name="Normal 4 2 2 2 3 2 3 2 7" xfId="12706"/>
    <cellStyle name="Normal 4 2 2 2 3 2 3 2 8" xfId="33857"/>
    <cellStyle name="Normal 4 2 2 2 3 2 3 3" xfId="1779"/>
    <cellStyle name="Normal 4 2 2 2 3 2 3 3 2" xfId="4346"/>
    <cellStyle name="Normal 4 2 2 2 3 2 3 3 2 2" xfId="26482"/>
    <cellStyle name="Normal 4 2 2 2 3 2 3 3 2 2 2" xfId="47633"/>
    <cellStyle name="Normal 4 2 2 2 3 2 3 3 2 3" xfId="15910"/>
    <cellStyle name="Normal 4 2 2 2 3 2 3 3 2 4" xfId="37061"/>
    <cellStyle name="Normal 4 2 2 2 3 2 3 3 3" xfId="8222"/>
    <cellStyle name="Normal 4 2 2 2 3 2 3 3 3 2" xfId="29371"/>
    <cellStyle name="Normal 4 2 2 2 3 2 3 3 3 2 2" xfId="50522"/>
    <cellStyle name="Normal 4 2 2 2 3 2 3 3 3 3" xfId="18799"/>
    <cellStyle name="Normal 4 2 2 2 3 2 3 3 3 4" xfId="39950"/>
    <cellStyle name="Normal 4 2 2 2 3 2 3 3 4" xfId="10784"/>
    <cellStyle name="Normal 4 2 2 2 3 2 3 3 4 2" xfId="31933"/>
    <cellStyle name="Normal 4 2 2 2 3 2 3 3 4 2 2" xfId="53084"/>
    <cellStyle name="Normal 4 2 2 2 3 2 3 3 4 3" xfId="21361"/>
    <cellStyle name="Normal 4 2 2 2 3 2 3 3 4 4" xfId="42512"/>
    <cellStyle name="Normal 4 2 2 2 3 2 3 3 5" xfId="23918"/>
    <cellStyle name="Normal 4 2 2 2 3 2 3 3 5 2" xfId="45069"/>
    <cellStyle name="Normal 4 2 2 2 3 2 3 3 6" xfId="13346"/>
    <cellStyle name="Normal 4 2 2 2 3 2 3 3 7" xfId="34497"/>
    <cellStyle name="Normal 4 2 2 2 3 2 3 4" xfId="3066"/>
    <cellStyle name="Normal 4 2 2 2 3 2 3 4 2" xfId="25202"/>
    <cellStyle name="Normal 4 2 2 2 3 2 3 4 2 2" xfId="46353"/>
    <cellStyle name="Normal 4 2 2 2 3 2 3 4 3" xfId="14630"/>
    <cellStyle name="Normal 4 2 2 2 3 2 3 4 4" xfId="35781"/>
    <cellStyle name="Normal 4 2 2 2 3 2 3 5" xfId="6942"/>
    <cellStyle name="Normal 4 2 2 2 3 2 3 5 2" xfId="28091"/>
    <cellStyle name="Normal 4 2 2 2 3 2 3 5 2 2" xfId="49242"/>
    <cellStyle name="Normal 4 2 2 2 3 2 3 5 3" xfId="17519"/>
    <cellStyle name="Normal 4 2 2 2 3 2 3 5 4" xfId="38670"/>
    <cellStyle name="Normal 4 2 2 2 3 2 3 6" xfId="9504"/>
    <cellStyle name="Normal 4 2 2 2 3 2 3 6 2" xfId="30653"/>
    <cellStyle name="Normal 4 2 2 2 3 2 3 6 2 2" xfId="51804"/>
    <cellStyle name="Normal 4 2 2 2 3 2 3 6 3" xfId="20081"/>
    <cellStyle name="Normal 4 2 2 2 3 2 3 6 4" xfId="41232"/>
    <cellStyle name="Normal 4 2 2 2 3 2 3 7" xfId="22638"/>
    <cellStyle name="Normal 4 2 2 2 3 2 3 7 2" xfId="43789"/>
    <cellStyle name="Normal 4 2 2 2 3 2 3 8" xfId="12066"/>
    <cellStyle name="Normal 4 2 2 2 3 2 3 9" xfId="33217"/>
    <cellStyle name="Normal 4 2 2 2 3 2 4" xfId="819"/>
    <cellStyle name="Normal 4 2 2 2 3 2 4 2" xfId="2099"/>
    <cellStyle name="Normal 4 2 2 2 3 2 4 2 2" xfId="4666"/>
    <cellStyle name="Normal 4 2 2 2 3 2 4 2 2 2" xfId="26802"/>
    <cellStyle name="Normal 4 2 2 2 3 2 4 2 2 2 2" xfId="47953"/>
    <cellStyle name="Normal 4 2 2 2 3 2 4 2 2 3" xfId="16230"/>
    <cellStyle name="Normal 4 2 2 2 3 2 4 2 2 4" xfId="37381"/>
    <cellStyle name="Normal 4 2 2 2 3 2 4 2 3" xfId="8542"/>
    <cellStyle name="Normal 4 2 2 2 3 2 4 2 3 2" xfId="29691"/>
    <cellStyle name="Normal 4 2 2 2 3 2 4 2 3 2 2" xfId="50842"/>
    <cellStyle name="Normal 4 2 2 2 3 2 4 2 3 3" xfId="19119"/>
    <cellStyle name="Normal 4 2 2 2 3 2 4 2 3 4" xfId="40270"/>
    <cellStyle name="Normal 4 2 2 2 3 2 4 2 4" xfId="11104"/>
    <cellStyle name="Normal 4 2 2 2 3 2 4 2 4 2" xfId="32253"/>
    <cellStyle name="Normal 4 2 2 2 3 2 4 2 4 2 2" xfId="53404"/>
    <cellStyle name="Normal 4 2 2 2 3 2 4 2 4 3" xfId="21681"/>
    <cellStyle name="Normal 4 2 2 2 3 2 4 2 4 4" xfId="42832"/>
    <cellStyle name="Normal 4 2 2 2 3 2 4 2 5" xfId="24238"/>
    <cellStyle name="Normal 4 2 2 2 3 2 4 2 5 2" xfId="45389"/>
    <cellStyle name="Normal 4 2 2 2 3 2 4 2 6" xfId="13666"/>
    <cellStyle name="Normal 4 2 2 2 3 2 4 2 7" xfId="34817"/>
    <cellStyle name="Normal 4 2 2 2 3 2 4 3" xfId="3386"/>
    <cellStyle name="Normal 4 2 2 2 3 2 4 3 2" xfId="25522"/>
    <cellStyle name="Normal 4 2 2 2 3 2 4 3 2 2" xfId="46673"/>
    <cellStyle name="Normal 4 2 2 2 3 2 4 3 3" xfId="14950"/>
    <cellStyle name="Normal 4 2 2 2 3 2 4 3 4" xfId="36101"/>
    <cellStyle name="Normal 4 2 2 2 3 2 4 4" xfId="7262"/>
    <cellStyle name="Normal 4 2 2 2 3 2 4 4 2" xfId="28411"/>
    <cellStyle name="Normal 4 2 2 2 3 2 4 4 2 2" xfId="49562"/>
    <cellStyle name="Normal 4 2 2 2 3 2 4 4 3" xfId="17839"/>
    <cellStyle name="Normal 4 2 2 2 3 2 4 4 4" xfId="38990"/>
    <cellStyle name="Normal 4 2 2 2 3 2 4 5" xfId="9824"/>
    <cellStyle name="Normal 4 2 2 2 3 2 4 5 2" xfId="30973"/>
    <cellStyle name="Normal 4 2 2 2 3 2 4 5 2 2" xfId="52124"/>
    <cellStyle name="Normal 4 2 2 2 3 2 4 5 3" xfId="20401"/>
    <cellStyle name="Normal 4 2 2 2 3 2 4 5 4" xfId="41552"/>
    <cellStyle name="Normal 4 2 2 2 3 2 4 6" xfId="22958"/>
    <cellStyle name="Normal 4 2 2 2 3 2 4 6 2" xfId="44109"/>
    <cellStyle name="Normal 4 2 2 2 3 2 4 7" xfId="12386"/>
    <cellStyle name="Normal 4 2 2 2 3 2 4 8" xfId="33537"/>
    <cellStyle name="Normal 4 2 2 2 3 2 5" xfId="1459"/>
    <cellStyle name="Normal 4 2 2 2 3 2 5 2" xfId="4026"/>
    <cellStyle name="Normal 4 2 2 2 3 2 5 2 2" xfId="26162"/>
    <cellStyle name="Normal 4 2 2 2 3 2 5 2 2 2" xfId="47313"/>
    <cellStyle name="Normal 4 2 2 2 3 2 5 2 3" xfId="15590"/>
    <cellStyle name="Normal 4 2 2 2 3 2 5 2 4" xfId="36741"/>
    <cellStyle name="Normal 4 2 2 2 3 2 5 3" xfId="7902"/>
    <cellStyle name="Normal 4 2 2 2 3 2 5 3 2" xfId="29051"/>
    <cellStyle name="Normal 4 2 2 2 3 2 5 3 2 2" xfId="50202"/>
    <cellStyle name="Normal 4 2 2 2 3 2 5 3 3" xfId="18479"/>
    <cellStyle name="Normal 4 2 2 2 3 2 5 3 4" xfId="39630"/>
    <cellStyle name="Normal 4 2 2 2 3 2 5 4" xfId="10464"/>
    <cellStyle name="Normal 4 2 2 2 3 2 5 4 2" xfId="31613"/>
    <cellStyle name="Normal 4 2 2 2 3 2 5 4 2 2" xfId="52764"/>
    <cellStyle name="Normal 4 2 2 2 3 2 5 4 3" xfId="21041"/>
    <cellStyle name="Normal 4 2 2 2 3 2 5 4 4" xfId="42192"/>
    <cellStyle name="Normal 4 2 2 2 3 2 5 5" xfId="23598"/>
    <cellStyle name="Normal 4 2 2 2 3 2 5 5 2" xfId="44749"/>
    <cellStyle name="Normal 4 2 2 2 3 2 5 6" xfId="13026"/>
    <cellStyle name="Normal 4 2 2 2 3 2 5 7" xfId="34177"/>
    <cellStyle name="Normal 4 2 2 2 3 2 6" xfId="2745"/>
    <cellStyle name="Normal 4 2 2 2 3 2 6 2" xfId="24881"/>
    <cellStyle name="Normal 4 2 2 2 3 2 6 2 2" xfId="46032"/>
    <cellStyle name="Normal 4 2 2 2 3 2 6 3" xfId="14309"/>
    <cellStyle name="Normal 4 2 2 2 3 2 6 4" xfId="35460"/>
    <cellStyle name="Normal 4 2 2 2 3 2 7" xfId="6622"/>
    <cellStyle name="Normal 4 2 2 2 3 2 7 2" xfId="27771"/>
    <cellStyle name="Normal 4 2 2 2 3 2 7 2 2" xfId="48922"/>
    <cellStyle name="Normal 4 2 2 2 3 2 7 3" xfId="17199"/>
    <cellStyle name="Normal 4 2 2 2 3 2 7 4" xfId="38350"/>
    <cellStyle name="Normal 4 2 2 2 3 2 8" xfId="9184"/>
    <cellStyle name="Normal 4 2 2 2 3 2 8 2" xfId="30333"/>
    <cellStyle name="Normal 4 2 2 2 3 2 8 2 2" xfId="51484"/>
    <cellStyle name="Normal 4 2 2 2 3 2 8 3" xfId="19761"/>
    <cellStyle name="Normal 4 2 2 2 3 2 8 4" xfId="40912"/>
    <cellStyle name="Normal 4 2 2 2 3 2 9" xfId="22318"/>
    <cellStyle name="Normal 4 2 2 2 3 2 9 2" xfId="43469"/>
    <cellStyle name="Normal 4 2 2 2 3 3" xfId="257"/>
    <cellStyle name="Normal 4 2 2 2 3 3 10" xfId="32977"/>
    <cellStyle name="Normal 4 2 2 2 3 3 2" xfId="579"/>
    <cellStyle name="Normal 4 2 2 2 3 3 2 2" xfId="1219"/>
    <cellStyle name="Normal 4 2 2 2 3 3 2 2 2" xfId="2499"/>
    <cellStyle name="Normal 4 2 2 2 3 3 2 2 2 2" xfId="5066"/>
    <cellStyle name="Normal 4 2 2 2 3 3 2 2 2 2 2" xfId="27202"/>
    <cellStyle name="Normal 4 2 2 2 3 3 2 2 2 2 2 2" xfId="48353"/>
    <cellStyle name="Normal 4 2 2 2 3 3 2 2 2 2 3" xfId="16630"/>
    <cellStyle name="Normal 4 2 2 2 3 3 2 2 2 2 4" xfId="37781"/>
    <cellStyle name="Normal 4 2 2 2 3 3 2 2 2 3" xfId="8942"/>
    <cellStyle name="Normal 4 2 2 2 3 3 2 2 2 3 2" xfId="30091"/>
    <cellStyle name="Normal 4 2 2 2 3 3 2 2 2 3 2 2" xfId="51242"/>
    <cellStyle name="Normal 4 2 2 2 3 3 2 2 2 3 3" xfId="19519"/>
    <cellStyle name="Normal 4 2 2 2 3 3 2 2 2 3 4" xfId="40670"/>
    <cellStyle name="Normal 4 2 2 2 3 3 2 2 2 4" xfId="11504"/>
    <cellStyle name="Normal 4 2 2 2 3 3 2 2 2 4 2" xfId="32653"/>
    <cellStyle name="Normal 4 2 2 2 3 3 2 2 2 4 2 2" xfId="53804"/>
    <cellStyle name="Normal 4 2 2 2 3 3 2 2 2 4 3" xfId="22081"/>
    <cellStyle name="Normal 4 2 2 2 3 3 2 2 2 4 4" xfId="43232"/>
    <cellStyle name="Normal 4 2 2 2 3 3 2 2 2 5" xfId="24638"/>
    <cellStyle name="Normal 4 2 2 2 3 3 2 2 2 5 2" xfId="45789"/>
    <cellStyle name="Normal 4 2 2 2 3 3 2 2 2 6" xfId="14066"/>
    <cellStyle name="Normal 4 2 2 2 3 3 2 2 2 7" xfId="35217"/>
    <cellStyle name="Normal 4 2 2 2 3 3 2 2 3" xfId="3786"/>
    <cellStyle name="Normal 4 2 2 2 3 3 2 2 3 2" xfId="25922"/>
    <cellStyle name="Normal 4 2 2 2 3 3 2 2 3 2 2" xfId="47073"/>
    <cellStyle name="Normal 4 2 2 2 3 3 2 2 3 3" xfId="15350"/>
    <cellStyle name="Normal 4 2 2 2 3 3 2 2 3 4" xfId="36501"/>
    <cellStyle name="Normal 4 2 2 2 3 3 2 2 4" xfId="7662"/>
    <cellStyle name="Normal 4 2 2 2 3 3 2 2 4 2" xfId="28811"/>
    <cellStyle name="Normal 4 2 2 2 3 3 2 2 4 2 2" xfId="49962"/>
    <cellStyle name="Normal 4 2 2 2 3 3 2 2 4 3" xfId="18239"/>
    <cellStyle name="Normal 4 2 2 2 3 3 2 2 4 4" xfId="39390"/>
    <cellStyle name="Normal 4 2 2 2 3 3 2 2 5" xfId="10224"/>
    <cellStyle name="Normal 4 2 2 2 3 3 2 2 5 2" xfId="31373"/>
    <cellStyle name="Normal 4 2 2 2 3 3 2 2 5 2 2" xfId="52524"/>
    <cellStyle name="Normal 4 2 2 2 3 3 2 2 5 3" xfId="20801"/>
    <cellStyle name="Normal 4 2 2 2 3 3 2 2 5 4" xfId="41952"/>
    <cellStyle name="Normal 4 2 2 2 3 3 2 2 6" xfId="23358"/>
    <cellStyle name="Normal 4 2 2 2 3 3 2 2 6 2" xfId="44509"/>
    <cellStyle name="Normal 4 2 2 2 3 3 2 2 7" xfId="12786"/>
    <cellStyle name="Normal 4 2 2 2 3 3 2 2 8" xfId="33937"/>
    <cellStyle name="Normal 4 2 2 2 3 3 2 3" xfId="1859"/>
    <cellStyle name="Normal 4 2 2 2 3 3 2 3 2" xfId="4426"/>
    <cellStyle name="Normal 4 2 2 2 3 3 2 3 2 2" xfId="26562"/>
    <cellStyle name="Normal 4 2 2 2 3 3 2 3 2 2 2" xfId="47713"/>
    <cellStyle name="Normal 4 2 2 2 3 3 2 3 2 3" xfId="15990"/>
    <cellStyle name="Normal 4 2 2 2 3 3 2 3 2 4" xfId="37141"/>
    <cellStyle name="Normal 4 2 2 2 3 3 2 3 3" xfId="8302"/>
    <cellStyle name="Normal 4 2 2 2 3 3 2 3 3 2" xfId="29451"/>
    <cellStyle name="Normal 4 2 2 2 3 3 2 3 3 2 2" xfId="50602"/>
    <cellStyle name="Normal 4 2 2 2 3 3 2 3 3 3" xfId="18879"/>
    <cellStyle name="Normal 4 2 2 2 3 3 2 3 3 4" xfId="40030"/>
    <cellStyle name="Normal 4 2 2 2 3 3 2 3 4" xfId="10864"/>
    <cellStyle name="Normal 4 2 2 2 3 3 2 3 4 2" xfId="32013"/>
    <cellStyle name="Normal 4 2 2 2 3 3 2 3 4 2 2" xfId="53164"/>
    <cellStyle name="Normal 4 2 2 2 3 3 2 3 4 3" xfId="21441"/>
    <cellStyle name="Normal 4 2 2 2 3 3 2 3 4 4" xfId="42592"/>
    <cellStyle name="Normal 4 2 2 2 3 3 2 3 5" xfId="23998"/>
    <cellStyle name="Normal 4 2 2 2 3 3 2 3 5 2" xfId="45149"/>
    <cellStyle name="Normal 4 2 2 2 3 3 2 3 6" xfId="13426"/>
    <cellStyle name="Normal 4 2 2 2 3 3 2 3 7" xfId="34577"/>
    <cellStyle name="Normal 4 2 2 2 3 3 2 4" xfId="3146"/>
    <cellStyle name="Normal 4 2 2 2 3 3 2 4 2" xfId="25282"/>
    <cellStyle name="Normal 4 2 2 2 3 3 2 4 2 2" xfId="46433"/>
    <cellStyle name="Normal 4 2 2 2 3 3 2 4 3" xfId="14710"/>
    <cellStyle name="Normal 4 2 2 2 3 3 2 4 4" xfId="35861"/>
    <cellStyle name="Normal 4 2 2 2 3 3 2 5" xfId="7022"/>
    <cellStyle name="Normal 4 2 2 2 3 3 2 5 2" xfId="28171"/>
    <cellStyle name="Normal 4 2 2 2 3 3 2 5 2 2" xfId="49322"/>
    <cellStyle name="Normal 4 2 2 2 3 3 2 5 3" xfId="17599"/>
    <cellStyle name="Normal 4 2 2 2 3 3 2 5 4" xfId="38750"/>
    <cellStyle name="Normal 4 2 2 2 3 3 2 6" xfId="9584"/>
    <cellStyle name="Normal 4 2 2 2 3 3 2 6 2" xfId="30733"/>
    <cellStyle name="Normal 4 2 2 2 3 3 2 6 2 2" xfId="51884"/>
    <cellStyle name="Normal 4 2 2 2 3 3 2 6 3" xfId="20161"/>
    <cellStyle name="Normal 4 2 2 2 3 3 2 6 4" xfId="41312"/>
    <cellStyle name="Normal 4 2 2 2 3 3 2 7" xfId="22718"/>
    <cellStyle name="Normal 4 2 2 2 3 3 2 7 2" xfId="43869"/>
    <cellStyle name="Normal 4 2 2 2 3 3 2 8" xfId="12146"/>
    <cellStyle name="Normal 4 2 2 2 3 3 2 9" xfId="33297"/>
    <cellStyle name="Normal 4 2 2 2 3 3 3" xfId="899"/>
    <cellStyle name="Normal 4 2 2 2 3 3 3 2" xfId="2179"/>
    <cellStyle name="Normal 4 2 2 2 3 3 3 2 2" xfId="4746"/>
    <cellStyle name="Normal 4 2 2 2 3 3 3 2 2 2" xfId="26882"/>
    <cellStyle name="Normal 4 2 2 2 3 3 3 2 2 2 2" xfId="48033"/>
    <cellStyle name="Normal 4 2 2 2 3 3 3 2 2 3" xfId="16310"/>
    <cellStyle name="Normal 4 2 2 2 3 3 3 2 2 4" xfId="37461"/>
    <cellStyle name="Normal 4 2 2 2 3 3 3 2 3" xfId="8622"/>
    <cellStyle name="Normal 4 2 2 2 3 3 3 2 3 2" xfId="29771"/>
    <cellStyle name="Normal 4 2 2 2 3 3 3 2 3 2 2" xfId="50922"/>
    <cellStyle name="Normal 4 2 2 2 3 3 3 2 3 3" xfId="19199"/>
    <cellStyle name="Normal 4 2 2 2 3 3 3 2 3 4" xfId="40350"/>
    <cellStyle name="Normal 4 2 2 2 3 3 3 2 4" xfId="11184"/>
    <cellStyle name="Normal 4 2 2 2 3 3 3 2 4 2" xfId="32333"/>
    <cellStyle name="Normal 4 2 2 2 3 3 3 2 4 2 2" xfId="53484"/>
    <cellStyle name="Normal 4 2 2 2 3 3 3 2 4 3" xfId="21761"/>
    <cellStyle name="Normal 4 2 2 2 3 3 3 2 4 4" xfId="42912"/>
    <cellStyle name="Normal 4 2 2 2 3 3 3 2 5" xfId="24318"/>
    <cellStyle name="Normal 4 2 2 2 3 3 3 2 5 2" xfId="45469"/>
    <cellStyle name="Normal 4 2 2 2 3 3 3 2 6" xfId="13746"/>
    <cellStyle name="Normal 4 2 2 2 3 3 3 2 7" xfId="34897"/>
    <cellStyle name="Normal 4 2 2 2 3 3 3 3" xfId="3466"/>
    <cellStyle name="Normal 4 2 2 2 3 3 3 3 2" xfId="25602"/>
    <cellStyle name="Normal 4 2 2 2 3 3 3 3 2 2" xfId="46753"/>
    <cellStyle name="Normal 4 2 2 2 3 3 3 3 3" xfId="15030"/>
    <cellStyle name="Normal 4 2 2 2 3 3 3 3 4" xfId="36181"/>
    <cellStyle name="Normal 4 2 2 2 3 3 3 4" xfId="7342"/>
    <cellStyle name="Normal 4 2 2 2 3 3 3 4 2" xfId="28491"/>
    <cellStyle name="Normal 4 2 2 2 3 3 3 4 2 2" xfId="49642"/>
    <cellStyle name="Normal 4 2 2 2 3 3 3 4 3" xfId="17919"/>
    <cellStyle name="Normal 4 2 2 2 3 3 3 4 4" xfId="39070"/>
    <cellStyle name="Normal 4 2 2 2 3 3 3 5" xfId="9904"/>
    <cellStyle name="Normal 4 2 2 2 3 3 3 5 2" xfId="31053"/>
    <cellStyle name="Normal 4 2 2 2 3 3 3 5 2 2" xfId="52204"/>
    <cellStyle name="Normal 4 2 2 2 3 3 3 5 3" xfId="20481"/>
    <cellStyle name="Normal 4 2 2 2 3 3 3 5 4" xfId="41632"/>
    <cellStyle name="Normal 4 2 2 2 3 3 3 6" xfId="23038"/>
    <cellStyle name="Normal 4 2 2 2 3 3 3 6 2" xfId="44189"/>
    <cellStyle name="Normal 4 2 2 2 3 3 3 7" xfId="12466"/>
    <cellStyle name="Normal 4 2 2 2 3 3 3 8" xfId="33617"/>
    <cellStyle name="Normal 4 2 2 2 3 3 4" xfId="1539"/>
    <cellStyle name="Normal 4 2 2 2 3 3 4 2" xfId="4106"/>
    <cellStyle name="Normal 4 2 2 2 3 3 4 2 2" xfId="26242"/>
    <cellStyle name="Normal 4 2 2 2 3 3 4 2 2 2" xfId="47393"/>
    <cellStyle name="Normal 4 2 2 2 3 3 4 2 3" xfId="15670"/>
    <cellStyle name="Normal 4 2 2 2 3 3 4 2 4" xfId="36821"/>
    <cellStyle name="Normal 4 2 2 2 3 3 4 3" xfId="7982"/>
    <cellStyle name="Normal 4 2 2 2 3 3 4 3 2" xfId="29131"/>
    <cellStyle name="Normal 4 2 2 2 3 3 4 3 2 2" xfId="50282"/>
    <cellStyle name="Normal 4 2 2 2 3 3 4 3 3" xfId="18559"/>
    <cellStyle name="Normal 4 2 2 2 3 3 4 3 4" xfId="39710"/>
    <cellStyle name="Normal 4 2 2 2 3 3 4 4" xfId="10544"/>
    <cellStyle name="Normal 4 2 2 2 3 3 4 4 2" xfId="31693"/>
    <cellStyle name="Normal 4 2 2 2 3 3 4 4 2 2" xfId="52844"/>
    <cellStyle name="Normal 4 2 2 2 3 3 4 4 3" xfId="21121"/>
    <cellStyle name="Normal 4 2 2 2 3 3 4 4 4" xfId="42272"/>
    <cellStyle name="Normal 4 2 2 2 3 3 4 5" xfId="23678"/>
    <cellStyle name="Normal 4 2 2 2 3 3 4 5 2" xfId="44829"/>
    <cellStyle name="Normal 4 2 2 2 3 3 4 6" xfId="13106"/>
    <cellStyle name="Normal 4 2 2 2 3 3 4 7" xfId="34257"/>
    <cellStyle name="Normal 4 2 2 2 3 3 5" xfId="2825"/>
    <cellStyle name="Normal 4 2 2 2 3 3 5 2" xfId="24961"/>
    <cellStyle name="Normal 4 2 2 2 3 3 5 2 2" xfId="46112"/>
    <cellStyle name="Normal 4 2 2 2 3 3 5 3" xfId="14389"/>
    <cellStyle name="Normal 4 2 2 2 3 3 5 4" xfId="35540"/>
    <cellStyle name="Normal 4 2 2 2 3 3 6" xfId="6702"/>
    <cellStyle name="Normal 4 2 2 2 3 3 6 2" xfId="27851"/>
    <cellStyle name="Normal 4 2 2 2 3 3 6 2 2" xfId="49002"/>
    <cellStyle name="Normal 4 2 2 2 3 3 6 3" xfId="17279"/>
    <cellStyle name="Normal 4 2 2 2 3 3 6 4" xfId="38430"/>
    <cellStyle name="Normal 4 2 2 2 3 3 7" xfId="9264"/>
    <cellStyle name="Normal 4 2 2 2 3 3 7 2" xfId="30413"/>
    <cellStyle name="Normal 4 2 2 2 3 3 7 2 2" xfId="51564"/>
    <cellStyle name="Normal 4 2 2 2 3 3 7 3" xfId="19841"/>
    <cellStyle name="Normal 4 2 2 2 3 3 7 4" xfId="40992"/>
    <cellStyle name="Normal 4 2 2 2 3 3 8" xfId="22398"/>
    <cellStyle name="Normal 4 2 2 2 3 3 8 2" xfId="43549"/>
    <cellStyle name="Normal 4 2 2 2 3 3 9" xfId="11826"/>
    <cellStyle name="Normal 4 2 2 2 3 4" xfId="419"/>
    <cellStyle name="Normal 4 2 2 2 3 4 2" xfId="1059"/>
    <cellStyle name="Normal 4 2 2 2 3 4 2 2" xfId="2339"/>
    <cellStyle name="Normal 4 2 2 2 3 4 2 2 2" xfId="4906"/>
    <cellStyle name="Normal 4 2 2 2 3 4 2 2 2 2" xfId="27042"/>
    <cellStyle name="Normal 4 2 2 2 3 4 2 2 2 2 2" xfId="48193"/>
    <cellStyle name="Normal 4 2 2 2 3 4 2 2 2 3" xfId="16470"/>
    <cellStyle name="Normal 4 2 2 2 3 4 2 2 2 4" xfId="37621"/>
    <cellStyle name="Normal 4 2 2 2 3 4 2 2 3" xfId="8782"/>
    <cellStyle name="Normal 4 2 2 2 3 4 2 2 3 2" xfId="29931"/>
    <cellStyle name="Normal 4 2 2 2 3 4 2 2 3 2 2" xfId="51082"/>
    <cellStyle name="Normal 4 2 2 2 3 4 2 2 3 3" xfId="19359"/>
    <cellStyle name="Normal 4 2 2 2 3 4 2 2 3 4" xfId="40510"/>
    <cellStyle name="Normal 4 2 2 2 3 4 2 2 4" xfId="11344"/>
    <cellStyle name="Normal 4 2 2 2 3 4 2 2 4 2" xfId="32493"/>
    <cellStyle name="Normal 4 2 2 2 3 4 2 2 4 2 2" xfId="53644"/>
    <cellStyle name="Normal 4 2 2 2 3 4 2 2 4 3" xfId="21921"/>
    <cellStyle name="Normal 4 2 2 2 3 4 2 2 4 4" xfId="43072"/>
    <cellStyle name="Normal 4 2 2 2 3 4 2 2 5" xfId="24478"/>
    <cellStyle name="Normal 4 2 2 2 3 4 2 2 5 2" xfId="45629"/>
    <cellStyle name="Normal 4 2 2 2 3 4 2 2 6" xfId="13906"/>
    <cellStyle name="Normal 4 2 2 2 3 4 2 2 7" xfId="35057"/>
    <cellStyle name="Normal 4 2 2 2 3 4 2 3" xfId="3626"/>
    <cellStyle name="Normal 4 2 2 2 3 4 2 3 2" xfId="25762"/>
    <cellStyle name="Normal 4 2 2 2 3 4 2 3 2 2" xfId="46913"/>
    <cellStyle name="Normal 4 2 2 2 3 4 2 3 3" xfId="15190"/>
    <cellStyle name="Normal 4 2 2 2 3 4 2 3 4" xfId="36341"/>
    <cellStyle name="Normal 4 2 2 2 3 4 2 4" xfId="7502"/>
    <cellStyle name="Normal 4 2 2 2 3 4 2 4 2" xfId="28651"/>
    <cellStyle name="Normal 4 2 2 2 3 4 2 4 2 2" xfId="49802"/>
    <cellStyle name="Normal 4 2 2 2 3 4 2 4 3" xfId="18079"/>
    <cellStyle name="Normal 4 2 2 2 3 4 2 4 4" xfId="39230"/>
    <cellStyle name="Normal 4 2 2 2 3 4 2 5" xfId="10064"/>
    <cellStyle name="Normal 4 2 2 2 3 4 2 5 2" xfId="31213"/>
    <cellStyle name="Normal 4 2 2 2 3 4 2 5 2 2" xfId="52364"/>
    <cellStyle name="Normal 4 2 2 2 3 4 2 5 3" xfId="20641"/>
    <cellStyle name="Normal 4 2 2 2 3 4 2 5 4" xfId="41792"/>
    <cellStyle name="Normal 4 2 2 2 3 4 2 6" xfId="23198"/>
    <cellStyle name="Normal 4 2 2 2 3 4 2 6 2" xfId="44349"/>
    <cellStyle name="Normal 4 2 2 2 3 4 2 7" xfId="12626"/>
    <cellStyle name="Normal 4 2 2 2 3 4 2 8" xfId="33777"/>
    <cellStyle name="Normal 4 2 2 2 3 4 3" xfId="1699"/>
    <cellStyle name="Normal 4 2 2 2 3 4 3 2" xfId="4266"/>
    <cellStyle name="Normal 4 2 2 2 3 4 3 2 2" xfId="26402"/>
    <cellStyle name="Normal 4 2 2 2 3 4 3 2 2 2" xfId="47553"/>
    <cellStyle name="Normal 4 2 2 2 3 4 3 2 3" xfId="15830"/>
    <cellStyle name="Normal 4 2 2 2 3 4 3 2 4" xfId="36981"/>
    <cellStyle name="Normal 4 2 2 2 3 4 3 3" xfId="8142"/>
    <cellStyle name="Normal 4 2 2 2 3 4 3 3 2" xfId="29291"/>
    <cellStyle name="Normal 4 2 2 2 3 4 3 3 2 2" xfId="50442"/>
    <cellStyle name="Normal 4 2 2 2 3 4 3 3 3" xfId="18719"/>
    <cellStyle name="Normal 4 2 2 2 3 4 3 3 4" xfId="39870"/>
    <cellStyle name="Normal 4 2 2 2 3 4 3 4" xfId="10704"/>
    <cellStyle name="Normal 4 2 2 2 3 4 3 4 2" xfId="31853"/>
    <cellStyle name="Normal 4 2 2 2 3 4 3 4 2 2" xfId="53004"/>
    <cellStyle name="Normal 4 2 2 2 3 4 3 4 3" xfId="21281"/>
    <cellStyle name="Normal 4 2 2 2 3 4 3 4 4" xfId="42432"/>
    <cellStyle name="Normal 4 2 2 2 3 4 3 5" xfId="23838"/>
    <cellStyle name="Normal 4 2 2 2 3 4 3 5 2" xfId="44989"/>
    <cellStyle name="Normal 4 2 2 2 3 4 3 6" xfId="13266"/>
    <cellStyle name="Normal 4 2 2 2 3 4 3 7" xfId="34417"/>
    <cellStyle name="Normal 4 2 2 2 3 4 4" xfId="2986"/>
    <cellStyle name="Normal 4 2 2 2 3 4 4 2" xfId="25122"/>
    <cellStyle name="Normal 4 2 2 2 3 4 4 2 2" xfId="46273"/>
    <cellStyle name="Normal 4 2 2 2 3 4 4 3" xfId="14550"/>
    <cellStyle name="Normal 4 2 2 2 3 4 4 4" xfId="35701"/>
    <cellStyle name="Normal 4 2 2 2 3 4 5" xfId="6862"/>
    <cellStyle name="Normal 4 2 2 2 3 4 5 2" xfId="28011"/>
    <cellStyle name="Normal 4 2 2 2 3 4 5 2 2" xfId="49162"/>
    <cellStyle name="Normal 4 2 2 2 3 4 5 3" xfId="17439"/>
    <cellStyle name="Normal 4 2 2 2 3 4 5 4" xfId="38590"/>
    <cellStyle name="Normal 4 2 2 2 3 4 6" xfId="9424"/>
    <cellStyle name="Normal 4 2 2 2 3 4 6 2" xfId="30573"/>
    <cellStyle name="Normal 4 2 2 2 3 4 6 2 2" xfId="51724"/>
    <cellStyle name="Normal 4 2 2 2 3 4 6 3" xfId="20001"/>
    <cellStyle name="Normal 4 2 2 2 3 4 6 4" xfId="41152"/>
    <cellStyle name="Normal 4 2 2 2 3 4 7" xfId="22558"/>
    <cellStyle name="Normal 4 2 2 2 3 4 7 2" xfId="43709"/>
    <cellStyle name="Normal 4 2 2 2 3 4 8" xfId="11986"/>
    <cellStyle name="Normal 4 2 2 2 3 4 9" xfId="33137"/>
    <cellStyle name="Normal 4 2 2 2 3 5" xfId="739"/>
    <cellStyle name="Normal 4 2 2 2 3 5 2" xfId="2019"/>
    <cellStyle name="Normal 4 2 2 2 3 5 2 2" xfId="4586"/>
    <cellStyle name="Normal 4 2 2 2 3 5 2 2 2" xfId="26722"/>
    <cellStyle name="Normal 4 2 2 2 3 5 2 2 2 2" xfId="47873"/>
    <cellStyle name="Normal 4 2 2 2 3 5 2 2 3" xfId="16150"/>
    <cellStyle name="Normal 4 2 2 2 3 5 2 2 4" xfId="37301"/>
    <cellStyle name="Normal 4 2 2 2 3 5 2 3" xfId="8462"/>
    <cellStyle name="Normal 4 2 2 2 3 5 2 3 2" xfId="29611"/>
    <cellStyle name="Normal 4 2 2 2 3 5 2 3 2 2" xfId="50762"/>
    <cellStyle name="Normal 4 2 2 2 3 5 2 3 3" xfId="19039"/>
    <cellStyle name="Normal 4 2 2 2 3 5 2 3 4" xfId="40190"/>
    <cellStyle name="Normal 4 2 2 2 3 5 2 4" xfId="11024"/>
    <cellStyle name="Normal 4 2 2 2 3 5 2 4 2" xfId="32173"/>
    <cellStyle name="Normal 4 2 2 2 3 5 2 4 2 2" xfId="53324"/>
    <cellStyle name="Normal 4 2 2 2 3 5 2 4 3" xfId="21601"/>
    <cellStyle name="Normal 4 2 2 2 3 5 2 4 4" xfId="42752"/>
    <cellStyle name="Normal 4 2 2 2 3 5 2 5" xfId="24158"/>
    <cellStyle name="Normal 4 2 2 2 3 5 2 5 2" xfId="45309"/>
    <cellStyle name="Normal 4 2 2 2 3 5 2 6" xfId="13586"/>
    <cellStyle name="Normal 4 2 2 2 3 5 2 7" xfId="34737"/>
    <cellStyle name="Normal 4 2 2 2 3 5 3" xfId="3306"/>
    <cellStyle name="Normal 4 2 2 2 3 5 3 2" xfId="25442"/>
    <cellStyle name="Normal 4 2 2 2 3 5 3 2 2" xfId="46593"/>
    <cellStyle name="Normal 4 2 2 2 3 5 3 3" xfId="14870"/>
    <cellStyle name="Normal 4 2 2 2 3 5 3 4" xfId="36021"/>
    <cellStyle name="Normal 4 2 2 2 3 5 4" xfId="7182"/>
    <cellStyle name="Normal 4 2 2 2 3 5 4 2" xfId="28331"/>
    <cellStyle name="Normal 4 2 2 2 3 5 4 2 2" xfId="49482"/>
    <cellStyle name="Normal 4 2 2 2 3 5 4 3" xfId="17759"/>
    <cellStyle name="Normal 4 2 2 2 3 5 4 4" xfId="38910"/>
    <cellStyle name="Normal 4 2 2 2 3 5 5" xfId="9744"/>
    <cellStyle name="Normal 4 2 2 2 3 5 5 2" xfId="30893"/>
    <cellStyle name="Normal 4 2 2 2 3 5 5 2 2" xfId="52044"/>
    <cellStyle name="Normal 4 2 2 2 3 5 5 3" xfId="20321"/>
    <cellStyle name="Normal 4 2 2 2 3 5 5 4" xfId="41472"/>
    <cellStyle name="Normal 4 2 2 2 3 5 6" xfId="22878"/>
    <cellStyle name="Normal 4 2 2 2 3 5 6 2" xfId="44029"/>
    <cellStyle name="Normal 4 2 2 2 3 5 7" xfId="12306"/>
    <cellStyle name="Normal 4 2 2 2 3 5 8" xfId="33457"/>
    <cellStyle name="Normal 4 2 2 2 3 6" xfId="1379"/>
    <cellStyle name="Normal 4 2 2 2 3 6 2" xfId="3946"/>
    <cellStyle name="Normal 4 2 2 2 3 6 2 2" xfId="26082"/>
    <cellStyle name="Normal 4 2 2 2 3 6 2 2 2" xfId="47233"/>
    <cellStyle name="Normal 4 2 2 2 3 6 2 3" xfId="15510"/>
    <cellStyle name="Normal 4 2 2 2 3 6 2 4" xfId="36661"/>
    <cellStyle name="Normal 4 2 2 2 3 6 3" xfId="7822"/>
    <cellStyle name="Normal 4 2 2 2 3 6 3 2" xfId="28971"/>
    <cellStyle name="Normal 4 2 2 2 3 6 3 2 2" xfId="50122"/>
    <cellStyle name="Normal 4 2 2 2 3 6 3 3" xfId="18399"/>
    <cellStyle name="Normal 4 2 2 2 3 6 3 4" xfId="39550"/>
    <cellStyle name="Normal 4 2 2 2 3 6 4" xfId="10384"/>
    <cellStyle name="Normal 4 2 2 2 3 6 4 2" xfId="31533"/>
    <cellStyle name="Normal 4 2 2 2 3 6 4 2 2" xfId="52684"/>
    <cellStyle name="Normal 4 2 2 2 3 6 4 3" xfId="20961"/>
    <cellStyle name="Normal 4 2 2 2 3 6 4 4" xfId="42112"/>
    <cellStyle name="Normal 4 2 2 2 3 6 5" xfId="23518"/>
    <cellStyle name="Normal 4 2 2 2 3 6 5 2" xfId="44669"/>
    <cellStyle name="Normal 4 2 2 2 3 6 6" xfId="12946"/>
    <cellStyle name="Normal 4 2 2 2 3 6 7" xfId="34097"/>
    <cellStyle name="Normal 4 2 2 2 3 7" xfId="2664"/>
    <cellStyle name="Normal 4 2 2 2 3 7 2" xfId="24800"/>
    <cellStyle name="Normal 4 2 2 2 3 7 2 2" xfId="45951"/>
    <cellStyle name="Normal 4 2 2 2 3 7 3" xfId="14228"/>
    <cellStyle name="Normal 4 2 2 2 3 7 4" xfId="35379"/>
    <cellStyle name="Normal 4 2 2 2 3 8" xfId="6542"/>
    <cellStyle name="Normal 4 2 2 2 3 8 2" xfId="27691"/>
    <cellStyle name="Normal 4 2 2 2 3 8 2 2" xfId="48842"/>
    <cellStyle name="Normal 4 2 2 2 3 8 3" xfId="17119"/>
    <cellStyle name="Normal 4 2 2 2 3 8 4" xfId="38270"/>
    <cellStyle name="Normal 4 2 2 2 3 9" xfId="9104"/>
    <cellStyle name="Normal 4 2 2 2 3 9 2" xfId="30253"/>
    <cellStyle name="Normal 4 2 2 2 3 9 2 2" xfId="51404"/>
    <cellStyle name="Normal 4 2 2 2 3 9 3" xfId="19681"/>
    <cellStyle name="Normal 4 2 2 2 3 9 4" xfId="40832"/>
    <cellStyle name="Normal 4 2 2 2 4" xfId="133"/>
    <cellStyle name="Normal 4 2 2 2 4 10" xfId="11702"/>
    <cellStyle name="Normal 4 2 2 2 4 11" xfId="32853"/>
    <cellStyle name="Normal 4 2 2 2 4 2" xfId="294"/>
    <cellStyle name="Normal 4 2 2 2 4 2 10" xfId="33013"/>
    <cellStyle name="Normal 4 2 2 2 4 2 2" xfId="615"/>
    <cellStyle name="Normal 4 2 2 2 4 2 2 2" xfId="1255"/>
    <cellStyle name="Normal 4 2 2 2 4 2 2 2 2" xfId="2535"/>
    <cellStyle name="Normal 4 2 2 2 4 2 2 2 2 2" xfId="5102"/>
    <cellStyle name="Normal 4 2 2 2 4 2 2 2 2 2 2" xfId="27238"/>
    <cellStyle name="Normal 4 2 2 2 4 2 2 2 2 2 2 2" xfId="48389"/>
    <cellStyle name="Normal 4 2 2 2 4 2 2 2 2 2 3" xfId="16666"/>
    <cellStyle name="Normal 4 2 2 2 4 2 2 2 2 2 4" xfId="37817"/>
    <cellStyle name="Normal 4 2 2 2 4 2 2 2 2 3" xfId="8978"/>
    <cellStyle name="Normal 4 2 2 2 4 2 2 2 2 3 2" xfId="30127"/>
    <cellStyle name="Normal 4 2 2 2 4 2 2 2 2 3 2 2" xfId="51278"/>
    <cellStyle name="Normal 4 2 2 2 4 2 2 2 2 3 3" xfId="19555"/>
    <cellStyle name="Normal 4 2 2 2 4 2 2 2 2 3 4" xfId="40706"/>
    <cellStyle name="Normal 4 2 2 2 4 2 2 2 2 4" xfId="11540"/>
    <cellStyle name="Normal 4 2 2 2 4 2 2 2 2 4 2" xfId="32689"/>
    <cellStyle name="Normal 4 2 2 2 4 2 2 2 2 4 2 2" xfId="53840"/>
    <cellStyle name="Normal 4 2 2 2 4 2 2 2 2 4 3" xfId="22117"/>
    <cellStyle name="Normal 4 2 2 2 4 2 2 2 2 4 4" xfId="43268"/>
    <cellStyle name="Normal 4 2 2 2 4 2 2 2 2 5" xfId="24674"/>
    <cellStyle name="Normal 4 2 2 2 4 2 2 2 2 5 2" xfId="45825"/>
    <cellStyle name="Normal 4 2 2 2 4 2 2 2 2 6" xfId="14102"/>
    <cellStyle name="Normal 4 2 2 2 4 2 2 2 2 7" xfId="35253"/>
    <cellStyle name="Normal 4 2 2 2 4 2 2 2 3" xfId="3822"/>
    <cellStyle name="Normal 4 2 2 2 4 2 2 2 3 2" xfId="25958"/>
    <cellStyle name="Normal 4 2 2 2 4 2 2 2 3 2 2" xfId="47109"/>
    <cellStyle name="Normal 4 2 2 2 4 2 2 2 3 3" xfId="15386"/>
    <cellStyle name="Normal 4 2 2 2 4 2 2 2 3 4" xfId="36537"/>
    <cellStyle name="Normal 4 2 2 2 4 2 2 2 4" xfId="7698"/>
    <cellStyle name="Normal 4 2 2 2 4 2 2 2 4 2" xfId="28847"/>
    <cellStyle name="Normal 4 2 2 2 4 2 2 2 4 2 2" xfId="49998"/>
    <cellStyle name="Normal 4 2 2 2 4 2 2 2 4 3" xfId="18275"/>
    <cellStyle name="Normal 4 2 2 2 4 2 2 2 4 4" xfId="39426"/>
    <cellStyle name="Normal 4 2 2 2 4 2 2 2 5" xfId="10260"/>
    <cellStyle name="Normal 4 2 2 2 4 2 2 2 5 2" xfId="31409"/>
    <cellStyle name="Normal 4 2 2 2 4 2 2 2 5 2 2" xfId="52560"/>
    <cellStyle name="Normal 4 2 2 2 4 2 2 2 5 3" xfId="20837"/>
    <cellStyle name="Normal 4 2 2 2 4 2 2 2 5 4" xfId="41988"/>
    <cellStyle name="Normal 4 2 2 2 4 2 2 2 6" xfId="23394"/>
    <cellStyle name="Normal 4 2 2 2 4 2 2 2 6 2" xfId="44545"/>
    <cellStyle name="Normal 4 2 2 2 4 2 2 2 7" xfId="12822"/>
    <cellStyle name="Normal 4 2 2 2 4 2 2 2 8" xfId="33973"/>
    <cellStyle name="Normal 4 2 2 2 4 2 2 3" xfId="1895"/>
    <cellStyle name="Normal 4 2 2 2 4 2 2 3 2" xfId="4462"/>
    <cellStyle name="Normal 4 2 2 2 4 2 2 3 2 2" xfId="26598"/>
    <cellStyle name="Normal 4 2 2 2 4 2 2 3 2 2 2" xfId="47749"/>
    <cellStyle name="Normal 4 2 2 2 4 2 2 3 2 3" xfId="16026"/>
    <cellStyle name="Normal 4 2 2 2 4 2 2 3 2 4" xfId="37177"/>
    <cellStyle name="Normal 4 2 2 2 4 2 2 3 3" xfId="8338"/>
    <cellStyle name="Normal 4 2 2 2 4 2 2 3 3 2" xfId="29487"/>
    <cellStyle name="Normal 4 2 2 2 4 2 2 3 3 2 2" xfId="50638"/>
    <cellStyle name="Normal 4 2 2 2 4 2 2 3 3 3" xfId="18915"/>
    <cellStyle name="Normal 4 2 2 2 4 2 2 3 3 4" xfId="40066"/>
    <cellStyle name="Normal 4 2 2 2 4 2 2 3 4" xfId="10900"/>
    <cellStyle name="Normal 4 2 2 2 4 2 2 3 4 2" xfId="32049"/>
    <cellStyle name="Normal 4 2 2 2 4 2 2 3 4 2 2" xfId="53200"/>
    <cellStyle name="Normal 4 2 2 2 4 2 2 3 4 3" xfId="21477"/>
    <cellStyle name="Normal 4 2 2 2 4 2 2 3 4 4" xfId="42628"/>
    <cellStyle name="Normal 4 2 2 2 4 2 2 3 5" xfId="24034"/>
    <cellStyle name="Normal 4 2 2 2 4 2 2 3 5 2" xfId="45185"/>
    <cellStyle name="Normal 4 2 2 2 4 2 2 3 6" xfId="13462"/>
    <cellStyle name="Normal 4 2 2 2 4 2 2 3 7" xfId="34613"/>
    <cellStyle name="Normal 4 2 2 2 4 2 2 4" xfId="3182"/>
    <cellStyle name="Normal 4 2 2 2 4 2 2 4 2" xfId="25318"/>
    <cellStyle name="Normal 4 2 2 2 4 2 2 4 2 2" xfId="46469"/>
    <cellStyle name="Normal 4 2 2 2 4 2 2 4 3" xfId="14746"/>
    <cellStyle name="Normal 4 2 2 2 4 2 2 4 4" xfId="35897"/>
    <cellStyle name="Normal 4 2 2 2 4 2 2 5" xfId="7058"/>
    <cellStyle name="Normal 4 2 2 2 4 2 2 5 2" xfId="28207"/>
    <cellStyle name="Normal 4 2 2 2 4 2 2 5 2 2" xfId="49358"/>
    <cellStyle name="Normal 4 2 2 2 4 2 2 5 3" xfId="17635"/>
    <cellStyle name="Normal 4 2 2 2 4 2 2 5 4" xfId="38786"/>
    <cellStyle name="Normal 4 2 2 2 4 2 2 6" xfId="9620"/>
    <cellStyle name="Normal 4 2 2 2 4 2 2 6 2" xfId="30769"/>
    <cellStyle name="Normal 4 2 2 2 4 2 2 6 2 2" xfId="51920"/>
    <cellStyle name="Normal 4 2 2 2 4 2 2 6 3" xfId="20197"/>
    <cellStyle name="Normal 4 2 2 2 4 2 2 6 4" xfId="41348"/>
    <cellStyle name="Normal 4 2 2 2 4 2 2 7" xfId="22754"/>
    <cellStyle name="Normal 4 2 2 2 4 2 2 7 2" xfId="43905"/>
    <cellStyle name="Normal 4 2 2 2 4 2 2 8" xfId="12182"/>
    <cellStyle name="Normal 4 2 2 2 4 2 2 9" xfId="33333"/>
    <cellStyle name="Normal 4 2 2 2 4 2 3" xfId="935"/>
    <cellStyle name="Normal 4 2 2 2 4 2 3 2" xfId="2215"/>
    <cellStyle name="Normal 4 2 2 2 4 2 3 2 2" xfId="4782"/>
    <cellStyle name="Normal 4 2 2 2 4 2 3 2 2 2" xfId="26918"/>
    <cellStyle name="Normal 4 2 2 2 4 2 3 2 2 2 2" xfId="48069"/>
    <cellStyle name="Normal 4 2 2 2 4 2 3 2 2 3" xfId="16346"/>
    <cellStyle name="Normal 4 2 2 2 4 2 3 2 2 4" xfId="37497"/>
    <cellStyle name="Normal 4 2 2 2 4 2 3 2 3" xfId="8658"/>
    <cellStyle name="Normal 4 2 2 2 4 2 3 2 3 2" xfId="29807"/>
    <cellStyle name="Normal 4 2 2 2 4 2 3 2 3 2 2" xfId="50958"/>
    <cellStyle name="Normal 4 2 2 2 4 2 3 2 3 3" xfId="19235"/>
    <cellStyle name="Normal 4 2 2 2 4 2 3 2 3 4" xfId="40386"/>
    <cellStyle name="Normal 4 2 2 2 4 2 3 2 4" xfId="11220"/>
    <cellStyle name="Normal 4 2 2 2 4 2 3 2 4 2" xfId="32369"/>
    <cellStyle name="Normal 4 2 2 2 4 2 3 2 4 2 2" xfId="53520"/>
    <cellStyle name="Normal 4 2 2 2 4 2 3 2 4 3" xfId="21797"/>
    <cellStyle name="Normal 4 2 2 2 4 2 3 2 4 4" xfId="42948"/>
    <cellStyle name="Normal 4 2 2 2 4 2 3 2 5" xfId="24354"/>
    <cellStyle name="Normal 4 2 2 2 4 2 3 2 5 2" xfId="45505"/>
    <cellStyle name="Normal 4 2 2 2 4 2 3 2 6" xfId="13782"/>
    <cellStyle name="Normal 4 2 2 2 4 2 3 2 7" xfId="34933"/>
    <cellStyle name="Normal 4 2 2 2 4 2 3 3" xfId="3502"/>
    <cellStyle name="Normal 4 2 2 2 4 2 3 3 2" xfId="25638"/>
    <cellStyle name="Normal 4 2 2 2 4 2 3 3 2 2" xfId="46789"/>
    <cellStyle name="Normal 4 2 2 2 4 2 3 3 3" xfId="15066"/>
    <cellStyle name="Normal 4 2 2 2 4 2 3 3 4" xfId="36217"/>
    <cellStyle name="Normal 4 2 2 2 4 2 3 4" xfId="7378"/>
    <cellStyle name="Normal 4 2 2 2 4 2 3 4 2" xfId="28527"/>
    <cellStyle name="Normal 4 2 2 2 4 2 3 4 2 2" xfId="49678"/>
    <cellStyle name="Normal 4 2 2 2 4 2 3 4 3" xfId="17955"/>
    <cellStyle name="Normal 4 2 2 2 4 2 3 4 4" xfId="39106"/>
    <cellStyle name="Normal 4 2 2 2 4 2 3 5" xfId="9940"/>
    <cellStyle name="Normal 4 2 2 2 4 2 3 5 2" xfId="31089"/>
    <cellStyle name="Normal 4 2 2 2 4 2 3 5 2 2" xfId="52240"/>
    <cellStyle name="Normal 4 2 2 2 4 2 3 5 3" xfId="20517"/>
    <cellStyle name="Normal 4 2 2 2 4 2 3 5 4" xfId="41668"/>
    <cellStyle name="Normal 4 2 2 2 4 2 3 6" xfId="23074"/>
    <cellStyle name="Normal 4 2 2 2 4 2 3 6 2" xfId="44225"/>
    <cellStyle name="Normal 4 2 2 2 4 2 3 7" xfId="12502"/>
    <cellStyle name="Normal 4 2 2 2 4 2 3 8" xfId="33653"/>
    <cellStyle name="Normal 4 2 2 2 4 2 4" xfId="1575"/>
    <cellStyle name="Normal 4 2 2 2 4 2 4 2" xfId="4142"/>
    <cellStyle name="Normal 4 2 2 2 4 2 4 2 2" xfId="26278"/>
    <cellStyle name="Normal 4 2 2 2 4 2 4 2 2 2" xfId="47429"/>
    <cellStyle name="Normal 4 2 2 2 4 2 4 2 3" xfId="15706"/>
    <cellStyle name="Normal 4 2 2 2 4 2 4 2 4" xfId="36857"/>
    <cellStyle name="Normal 4 2 2 2 4 2 4 3" xfId="8018"/>
    <cellStyle name="Normal 4 2 2 2 4 2 4 3 2" xfId="29167"/>
    <cellStyle name="Normal 4 2 2 2 4 2 4 3 2 2" xfId="50318"/>
    <cellStyle name="Normal 4 2 2 2 4 2 4 3 3" xfId="18595"/>
    <cellStyle name="Normal 4 2 2 2 4 2 4 3 4" xfId="39746"/>
    <cellStyle name="Normal 4 2 2 2 4 2 4 4" xfId="10580"/>
    <cellStyle name="Normal 4 2 2 2 4 2 4 4 2" xfId="31729"/>
    <cellStyle name="Normal 4 2 2 2 4 2 4 4 2 2" xfId="52880"/>
    <cellStyle name="Normal 4 2 2 2 4 2 4 4 3" xfId="21157"/>
    <cellStyle name="Normal 4 2 2 2 4 2 4 4 4" xfId="42308"/>
    <cellStyle name="Normal 4 2 2 2 4 2 4 5" xfId="23714"/>
    <cellStyle name="Normal 4 2 2 2 4 2 4 5 2" xfId="44865"/>
    <cellStyle name="Normal 4 2 2 2 4 2 4 6" xfId="13142"/>
    <cellStyle name="Normal 4 2 2 2 4 2 4 7" xfId="34293"/>
    <cellStyle name="Normal 4 2 2 2 4 2 5" xfId="2862"/>
    <cellStyle name="Normal 4 2 2 2 4 2 5 2" xfId="24998"/>
    <cellStyle name="Normal 4 2 2 2 4 2 5 2 2" xfId="46149"/>
    <cellStyle name="Normal 4 2 2 2 4 2 5 3" xfId="14426"/>
    <cellStyle name="Normal 4 2 2 2 4 2 5 4" xfId="35577"/>
    <cellStyle name="Normal 4 2 2 2 4 2 6" xfId="6738"/>
    <cellStyle name="Normal 4 2 2 2 4 2 6 2" xfId="27887"/>
    <cellStyle name="Normal 4 2 2 2 4 2 6 2 2" xfId="49038"/>
    <cellStyle name="Normal 4 2 2 2 4 2 6 3" xfId="17315"/>
    <cellStyle name="Normal 4 2 2 2 4 2 6 4" xfId="38466"/>
    <cellStyle name="Normal 4 2 2 2 4 2 7" xfId="9300"/>
    <cellStyle name="Normal 4 2 2 2 4 2 7 2" xfId="30449"/>
    <cellStyle name="Normal 4 2 2 2 4 2 7 2 2" xfId="51600"/>
    <cellStyle name="Normal 4 2 2 2 4 2 7 3" xfId="19877"/>
    <cellStyle name="Normal 4 2 2 2 4 2 7 4" xfId="41028"/>
    <cellStyle name="Normal 4 2 2 2 4 2 8" xfId="22434"/>
    <cellStyle name="Normal 4 2 2 2 4 2 8 2" xfId="43585"/>
    <cellStyle name="Normal 4 2 2 2 4 2 9" xfId="11862"/>
    <cellStyle name="Normal 4 2 2 2 4 3" xfId="455"/>
    <cellStyle name="Normal 4 2 2 2 4 3 2" xfId="1095"/>
    <cellStyle name="Normal 4 2 2 2 4 3 2 2" xfId="2375"/>
    <cellStyle name="Normal 4 2 2 2 4 3 2 2 2" xfId="4942"/>
    <cellStyle name="Normal 4 2 2 2 4 3 2 2 2 2" xfId="27078"/>
    <cellStyle name="Normal 4 2 2 2 4 3 2 2 2 2 2" xfId="48229"/>
    <cellStyle name="Normal 4 2 2 2 4 3 2 2 2 3" xfId="16506"/>
    <cellStyle name="Normal 4 2 2 2 4 3 2 2 2 4" xfId="37657"/>
    <cellStyle name="Normal 4 2 2 2 4 3 2 2 3" xfId="8818"/>
    <cellStyle name="Normal 4 2 2 2 4 3 2 2 3 2" xfId="29967"/>
    <cellStyle name="Normal 4 2 2 2 4 3 2 2 3 2 2" xfId="51118"/>
    <cellStyle name="Normal 4 2 2 2 4 3 2 2 3 3" xfId="19395"/>
    <cellStyle name="Normal 4 2 2 2 4 3 2 2 3 4" xfId="40546"/>
    <cellStyle name="Normal 4 2 2 2 4 3 2 2 4" xfId="11380"/>
    <cellStyle name="Normal 4 2 2 2 4 3 2 2 4 2" xfId="32529"/>
    <cellStyle name="Normal 4 2 2 2 4 3 2 2 4 2 2" xfId="53680"/>
    <cellStyle name="Normal 4 2 2 2 4 3 2 2 4 3" xfId="21957"/>
    <cellStyle name="Normal 4 2 2 2 4 3 2 2 4 4" xfId="43108"/>
    <cellStyle name="Normal 4 2 2 2 4 3 2 2 5" xfId="24514"/>
    <cellStyle name="Normal 4 2 2 2 4 3 2 2 5 2" xfId="45665"/>
    <cellStyle name="Normal 4 2 2 2 4 3 2 2 6" xfId="13942"/>
    <cellStyle name="Normal 4 2 2 2 4 3 2 2 7" xfId="35093"/>
    <cellStyle name="Normal 4 2 2 2 4 3 2 3" xfId="3662"/>
    <cellStyle name="Normal 4 2 2 2 4 3 2 3 2" xfId="25798"/>
    <cellStyle name="Normal 4 2 2 2 4 3 2 3 2 2" xfId="46949"/>
    <cellStyle name="Normal 4 2 2 2 4 3 2 3 3" xfId="15226"/>
    <cellStyle name="Normal 4 2 2 2 4 3 2 3 4" xfId="36377"/>
    <cellStyle name="Normal 4 2 2 2 4 3 2 4" xfId="7538"/>
    <cellStyle name="Normal 4 2 2 2 4 3 2 4 2" xfId="28687"/>
    <cellStyle name="Normal 4 2 2 2 4 3 2 4 2 2" xfId="49838"/>
    <cellStyle name="Normal 4 2 2 2 4 3 2 4 3" xfId="18115"/>
    <cellStyle name="Normal 4 2 2 2 4 3 2 4 4" xfId="39266"/>
    <cellStyle name="Normal 4 2 2 2 4 3 2 5" xfId="10100"/>
    <cellStyle name="Normal 4 2 2 2 4 3 2 5 2" xfId="31249"/>
    <cellStyle name="Normal 4 2 2 2 4 3 2 5 2 2" xfId="52400"/>
    <cellStyle name="Normal 4 2 2 2 4 3 2 5 3" xfId="20677"/>
    <cellStyle name="Normal 4 2 2 2 4 3 2 5 4" xfId="41828"/>
    <cellStyle name="Normal 4 2 2 2 4 3 2 6" xfId="23234"/>
    <cellStyle name="Normal 4 2 2 2 4 3 2 6 2" xfId="44385"/>
    <cellStyle name="Normal 4 2 2 2 4 3 2 7" xfId="12662"/>
    <cellStyle name="Normal 4 2 2 2 4 3 2 8" xfId="33813"/>
    <cellStyle name="Normal 4 2 2 2 4 3 3" xfId="1735"/>
    <cellStyle name="Normal 4 2 2 2 4 3 3 2" xfId="4302"/>
    <cellStyle name="Normal 4 2 2 2 4 3 3 2 2" xfId="26438"/>
    <cellStyle name="Normal 4 2 2 2 4 3 3 2 2 2" xfId="47589"/>
    <cellStyle name="Normal 4 2 2 2 4 3 3 2 3" xfId="15866"/>
    <cellStyle name="Normal 4 2 2 2 4 3 3 2 4" xfId="37017"/>
    <cellStyle name="Normal 4 2 2 2 4 3 3 3" xfId="8178"/>
    <cellStyle name="Normal 4 2 2 2 4 3 3 3 2" xfId="29327"/>
    <cellStyle name="Normal 4 2 2 2 4 3 3 3 2 2" xfId="50478"/>
    <cellStyle name="Normal 4 2 2 2 4 3 3 3 3" xfId="18755"/>
    <cellStyle name="Normal 4 2 2 2 4 3 3 3 4" xfId="39906"/>
    <cellStyle name="Normal 4 2 2 2 4 3 3 4" xfId="10740"/>
    <cellStyle name="Normal 4 2 2 2 4 3 3 4 2" xfId="31889"/>
    <cellStyle name="Normal 4 2 2 2 4 3 3 4 2 2" xfId="53040"/>
    <cellStyle name="Normal 4 2 2 2 4 3 3 4 3" xfId="21317"/>
    <cellStyle name="Normal 4 2 2 2 4 3 3 4 4" xfId="42468"/>
    <cellStyle name="Normal 4 2 2 2 4 3 3 5" xfId="23874"/>
    <cellStyle name="Normal 4 2 2 2 4 3 3 5 2" xfId="45025"/>
    <cellStyle name="Normal 4 2 2 2 4 3 3 6" xfId="13302"/>
    <cellStyle name="Normal 4 2 2 2 4 3 3 7" xfId="34453"/>
    <cellStyle name="Normal 4 2 2 2 4 3 4" xfId="3022"/>
    <cellStyle name="Normal 4 2 2 2 4 3 4 2" xfId="25158"/>
    <cellStyle name="Normal 4 2 2 2 4 3 4 2 2" xfId="46309"/>
    <cellStyle name="Normal 4 2 2 2 4 3 4 3" xfId="14586"/>
    <cellStyle name="Normal 4 2 2 2 4 3 4 4" xfId="35737"/>
    <cellStyle name="Normal 4 2 2 2 4 3 5" xfId="6898"/>
    <cellStyle name="Normal 4 2 2 2 4 3 5 2" xfId="28047"/>
    <cellStyle name="Normal 4 2 2 2 4 3 5 2 2" xfId="49198"/>
    <cellStyle name="Normal 4 2 2 2 4 3 5 3" xfId="17475"/>
    <cellStyle name="Normal 4 2 2 2 4 3 5 4" xfId="38626"/>
    <cellStyle name="Normal 4 2 2 2 4 3 6" xfId="9460"/>
    <cellStyle name="Normal 4 2 2 2 4 3 6 2" xfId="30609"/>
    <cellStyle name="Normal 4 2 2 2 4 3 6 2 2" xfId="51760"/>
    <cellStyle name="Normal 4 2 2 2 4 3 6 3" xfId="20037"/>
    <cellStyle name="Normal 4 2 2 2 4 3 6 4" xfId="41188"/>
    <cellStyle name="Normal 4 2 2 2 4 3 7" xfId="22594"/>
    <cellStyle name="Normal 4 2 2 2 4 3 7 2" xfId="43745"/>
    <cellStyle name="Normal 4 2 2 2 4 3 8" xfId="12022"/>
    <cellStyle name="Normal 4 2 2 2 4 3 9" xfId="33173"/>
    <cellStyle name="Normal 4 2 2 2 4 4" xfId="775"/>
    <cellStyle name="Normal 4 2 2 2 4 4 2" xfId="2055"/>
    <cellStyle name="Normal 4 2 2 2 4 4 2 2" xfId="4622"/>
    <cellStyle name="Normal 4 2 2 2 4 4 2 2 2" xfId="26758"/>
    <cellStyle name="Normal 4 2 2 2 4 4 2 2 2 2" xfId="47909"/>
    <cellStyle name="Normal 4 2 2 2 4 4 2 2 3" xfId="16186"/>
    <cellStyle name="Normal 4 2 2 2 4 4 2 2 4" xfId="37337"/>
    <cellStyle name="Normal 4 2 2 2 4 4 2 3" xfId="8498"/>
    <cellStyle name="Normal 4 2 2 2 4 4 2 3 2" xfId="29647"/>
    <cellStyle name="Normal 4 2 2 2 4 4 2 3 2 2" xfId="50798"/>
    <cellStyle name="Normal 4 2 2 2 4 4 2 3 3" xfId="19075"/>
    <cellStyle name="Normal 4 2 2 2 4 4 2 3 4" xfId="40226"/>
    <cellStyle name="Normal 4 2 2 2 4 4 2 4" xfId="11060"/>
    <cellStyle name="Normal 4 2 2 2 4 4 2 4 2" xfId="32209"/>
    <cellStyle name="Normal 4 2 2 2 4 4 2 4 2 2" xfId="53360"/>
    <cellStyle name="Normal 4 2 2 2 4 4 2 4 3" xfId="21637"/>
    <cellStyle name="Normal 4 2 2 2 4 4 2 4 4" xfId="42788"/>
    <cellStyle name="Normal 4 2 2 2 4 4 2 5" xfId="24194"/>
    <cellStyle name="Normal 4 2 2 2 4 4 2 5 2" xfId="45345"/>
    <cellStyle name="Normal 4 2 2 2 4 4 2 6" xfId="13622"/>
    <cellStyle name="Normal 4 2 2 2 4 4 2 7" xfId="34773"/>
    <cellStyle name="Normal 4 2 2 2 4 4 3" xfId="3342"/>
    <cellStyle name="Normal 4 2 2 2 4 4 3 2" xfId="25478"/>
    <cellStyle name="Normal 4 2 2 2 4 4 3 2 2" xfId="46629"/>
    <cellStyle name="Normal 4 2 2 2 4 4 3 3" xfId="14906"/>
    <cellStyle name="Normal 4 2 2 2 4 4 3 4" xfId="36057"/>
    <cellStyle name="Normal 4 2 2 2 4 4 4" xfId="7218"/>
    <cellStyle name="Normal 4 2 2 2 4 4 4 2" xfId="28367"/>
    <cellStyle name="Normal 4 2 2 2 4 4 4 2 2" xfId="49518"/>
    <cellStyle name="Normal 4 2 2 2 4 4 4 3" xfId="17795"/>
    <cellStyle name="Normal 4 2 2 2 4 4 4 4" xfId="38946"/>
    <cellStyle name="Normal 4 2 2 2 4 4 5" xfId="9780"/>
    <cellStyle name="Normal 4 2 2 2 4 4 5 2" xfId="30929"/>
    <cellStyle name="Normal 4 2 2 2 4 4 5 2 2" xfId="52080"/>
    <cellStyle name="Normal 4 2 2 2 4 4 5 3" xfId="20357"/>
    <cellStyle name="Normal 4 2 2 2 4 4 5 4" xfId="41508"/>
    <cellStyle name="Normal 4 2 2 2 4 4 6" xfId="22914"/>
    <cellStyle name="Normal 4 2 2 2 4 4 6 2" xfId="44065"/>
    <cellStyle name="Normal 4 2 2 2 4 4 7" xfId="12342"/>
    <cellStyle name="Normal 4 2 2 2 4 4 8" xfId="33493"/>
    <cellStyle name="Normal 4 2 2 2 4 5" xfId="1415"/>
    <cellStyle name="Normal 4 2 2 2 4 5 2" xfId="3982"/>
    <cellStyle name="Normal 4 2 2 2 4 5 2 2" xfId="26118"/>
    <cellStyle name="Normal 4 2 2 2 4 5 2 2 2" xfId="47269"/>
    <cellStyle name="Normal 4 2 2 2 4 5 2 3" xfId="15546"/>
    <cellStyle name="Normal 4 2 2 2 4 5 2 4" xfId="36697"/>
    <cellStyle name="Normal 4 2 2 2 4 5 3" xfId="7858"/>
    <cellStyle name="Normal 4 2 2 2 4 5 3 2" xfId="29007"/>
    <cellStyle name="Normal 4 2 2 2 4 5 3 2 2" xfId="50158"/>
    <cellStyle name="Normal 4 2 2 2 4 5 3 3" xfId="18435"/>
    <cellStyle name="Normal 4 2 2 2 4 5 3 4" xfId="39586"/>
    <cellStyle name="Normal 4 2 2 2 4 5 4" xfId="10420"/>
    <cellStyle name="Normal 4 2 2 2 4 5 4 2" xfId="31569"/>
    <cellStyle name="Normal 4 2 2 2 4 5 4 2 2" xfId="52720"/>
    <cellStyle name="Normal 4 2 2 2 4 5 4 3" xfId="20997"/>
    <cellStyle name="Normal 4 2 2 2 4 5 4 4" xfId="42148"/>
    <cellStyle name="Normal 4 2 2 2 4 5 5" xfId="23554"/>
    <cellStyle name="Normal 4 2 2 2 4 5 5 2" xfId="44705"/>
    <cellStyle name="Normal 4 2 2 2 4 5 6" xfId="12982"/>
    <cellStyle name="Normal 4 2 2 2 4 5 7" xfId="34133"/>
    <cellStyle name="Normal 4 2 2 2 4 6" xfId="2701"/>
    <cellStyle name="Normal 4 2 2 2 4 6 2" xfId="24837"/>
    <cellStyle name="Normal 4 2 2 2 4 6 2 2" xfId="45988"/>
    <cellStyle name="Normal 4 2 2 2 4 6 3" xfId="14265"/>
    <cellStyle name="Normal 4 2 2 2 4 6 4" xfId="35416"/>
    <cellStyle name="Normal 4 2 2 2 4 7" xfId="6578"/>
    <cellStyle name="Normal 4 2 2 2 4 7 2" xfId="27727"/>
    <cellStyle name="Normal 4 2 2 2 4 7 2 2" xfId="48878"/>
    <cellStyle name="Normal 4 2 2 2 4 7 3" xfId="17155"/>
    <cellStyle name="Normal 4 2 2 2 4 7 4" xfId="38306"/>
    <cellStyle name="Normal 4 2 2 2 4 8" xfId="9140"/>
    <cellStyle name="Normal 4 2 2 2 4 8 2" xfId="30289"/>
    <cellStyle name="Normal 4 2 2 2 4 8 2 2" xfId="51440"/>
    <cellStyle name="Normal 4 2 2 2 4 8 3" xfId="19717"/>
    <cellStyle name="Normal 4 2 2 2 4 8 4" xfId="40868"/>
    <cellStyle name="Normal 4 2 2 2 4 9" xfId="22274"/>
    <cellStyle name="Normal 4 2 2 2 4 9 2" xfId="43425"/>
    <cellStyle name="Normal 4 2 2 2 5" xfId="213"/>
    <cellStyle name="Normal 4 2 2 2 5 10" xfId="32933"/>
    <cellStyle name="Normal 4 2 2 2 5 2" xfId="535"/>
    <cellStyle name="Normal 4 2 2 2 5 2 2" xfId="1175"/>
    <cellStyle name="Normal 4 2 2 2 5 2 2 2" xfId="2455"/>
    <cellStyle name="Normal 4 2 2 2 5 2 2 2 2" xfId="5022"/>
    <cellStyle name="Normal 4 2 2 2 5 2 2 2 2 2" xfId="27158"/>
    <cellStyle name="Normal 4 2 2 2 5 2 2 2 2 2 2" xfId="48309"/>
    <cellStyle name="Normal 4 2 2 2 5 2 2 2 2 3" xfId="16586"/>
    <cellStyle name="Normal 4 2 2 2 5 2 2 2 2 4" xfId="37737"/>
    <cellStyle name="Normal 4 2 2 2 5 2 2 2 3" xfId="8898"/>
    <cellStyle name="Normal 4 2 2 2 5 2 2 2 3 2" xfId="30047"/>
    <cellStyle name="Normal 4 2 2 2 5 2 2 2 3 2 2" xfId="51198"/>
    <cellStyle name="Normal 4 2 2 2 5 2 2 2 3 3" xfId="19475"/>
    <cellStyle name="Normal 4 2 2 2 5 2 2 2 3 4" xfId="40626"/>
    <cellStyle name="Normal 4 2 2 2 5 2 2 2 4" xfId="11460"/>
    <cellStyle name="Normal 4 2 2 2 5 2 2 2 4 2" xfId="32609"/>
    <cellStyle name="Normal 4 2 2 2 5 2 2 2 4 2 2" xfId="53760"/>
    <cellStyle name="Normal 4 2 2 2 5 2 2 2 4 3" xfId="22037"/>
    <cellStyle name="Normal 4 2 2 2 5 2 2 2 4 4" xfId="43188"/>
    <cellStyle name="Normal 4 2 2 2 5 2 2 2 5" xfId="24594"/>
    <cellStyle name="Normal 4 2 2 2 5 2 2 2 5 2" xfId="45745"/>
    <cellStyle name="Normal 4 2 2 2 5 2 2 2 6" xfId="14022"/>
    <cellStyle name="Normal 4 2 2 2 5 2 2 2 7" xfId="35173"/>
    <cellStyle name="Normal 4 2 2 2 5 2 2 3" xfId="3742"/>
    <cellStyle name="Normal 4 2 2 2 5 2 2 3 2" xfId="25878"/>
    <cellStyle name="Normal 4 2 2 2 5 2 2 3 2 2" xfId="47029"/>
    <cellStyle name="Normal 4 2 2 2 5 2 2 3 3" xfId="15306"/>
    <cellStyle name="Normal 4 2 2 2 5 2 2 3 4" xfId="36457"/>
    <cellStyle name="Normal 4 2 2 2 5 2 2 4" xfId="7618"/>
    <cellStyle name="Normal 4 2 2 2 5 2 2 4 2" xfId="28767"/>
    <cellStyle name="Normal 4 2 2 2 5 2 2 4 2 2" xfId="49918"/>
    <cellStyle name="Normal 4 2 2 2 5 2 2 4 3" xfId="18195"/>
    <cellStyle name="Normal 4 2 2 2 5 2 2 4 4" xfId="39346"/>
    <cellStyle name="Normal 4 2 2 2 5 2 2 5" xfId="10180"/>
    <cellStyle name="Normal 4 2 2 2 5 2 2 5 2" xfId="31329"/>
    <cellStyle name="Normal 4 2 2 2 5 2 2 5 2 2" xfId="52480"/>
    <cellStyle name="Normal 4 2 2 2 5 2 2 5 3" xfId="20757"/>
    <cellStyle name="Normal 4 2 2 2 5 2 2 5 4" xfId="41908"/>
    <cellStyle name="Normal 4 2 2 2 5 2 2 6" xfId="23314"/>
    <cellStyle name="Normal 4 2 2 2 5 2 2 6 2" xfId="44465"/>
    <cellStyle name="Normal 4 2 2 2 5 2 2 7" xfId="12742"/>
    <cellStyle name="Normal 4 2 2 2 5 2 2 8" xfId="33893"/>
    <cellStyle name="Normal 4 2 2 2 5 2 3" xfId="1815"/>
    <cellStyle name="Normal 4 2 2 2 5 2 3 2" xfId="4382"/>
    <cellStyle name="Normal 4 2 2 2 5 2 3 2 2" xfId="26518"/>
    <cellStyle name="Normal 4 2 2 2 5 2 3 2 2 2" xfId="47669"/>
    <cellStyle name="Normal 4 2 2 2 5 2 3 2 3" xfId="15946"/>
    <cellStyle name="Normal 4 2 2 2 5 2 3 2 4" xfId="37097"/>
    <cellStyle name="Normal 4 2 2 2 5 2 3 3" xfId="8258"/>
    <cellStyle name="Normal 4 2 2 2 5 2 3 3 2" xfId="29407"/>
    <cellStyle name="Normal 4 2 2 2 5 2 3 3 2 2" xfId="50558"/>
    <cellStyle name="Normal 4 2 2 2 5 2 3 3 3" xfId="18835"/>
    <cellStyle name="Normal 4 2 2 2 5 2 3 3 4" xfId="39986"/>
    <cellStyle name="Normal 4 2 2 2 5 2 3 4" xfId="10820"/>
    <cellStyle name="Normal 4 2 2 2 5 2 3 4 2" xfId="31969"/>
    <cellStyle name="Normal 4 2 2 2 5 2 3 4 2 2" xfId="53120"/>
    <cellStyle name="Normal 4 2 2 2 5 2 3 4 3" xfId="21397"/>
    <cellStyle name="Normal 4 2 2 2 5 2 3 4 4" xfId="42548"/>
    <cellStyle name="Normal 4 2 2 2 5 2 3 5" xfId="23954"/>
    <cellStyle name="Normal 4 2 2 2 5 2 3 5 2" xfId="45105"/>
    <cellStyle name="Normal 4 2 2 2 5 2 3 6" xfId="13382"/>
    <cellStyle name="Normal 4 2 2 2 5 2 3 7" xfId="34533"/>
    <cellStyle name="Normal 4 2 2 2 5 2 4" xfId="3102"/>
    <cellStyle name="Normal 4 2 2 2 5 2 4 2" xfId="25238"/>
    <cellStyle name="Normal 4 2 2 2 5 2 4 2 2" xfId="46389"/>
    <cellStyle name="Normal 4 2 2 2 5 2 4 3" xfId="14666"/>
    <cellStyle name="Normal 4 2 2 2 5 2 4 4" xfId="35817"/>
    <cellStyle name="Normal 4 2 2 2 5 2 5" xfId="6978"/>
    <cellStyle name="Normal 4 2 2 2 5 2 5 2" xfId="28127"/>
    <cellStyle name="Normal 4 2 2 2 5 2 5 2 2" xfId="49278"/>
    <cellStyle name="Normal 4 2 2 2 5 2 5 3" xfId="17555"/>
    <cellStyle name="Normal 4 2 2 2 5 2 5 4" xfId="38706"/>
    <cellStyle name="Normal 4 2 2 2 5 2 6" xfId="9540"/>
    <cellStyle name="Normal 4 2 2 2 5 2 6 2" xfId="30689"/>
    <cellStyle name="Normal 4 2 2 2 5 2 6 2 2" xfId="51840"/>
    <cellStyle name="Normal 4 2 2 2 5 2 6 3" xfId="20117"/>
    <cellStyle name="Normal 4 2 2 2 5 2 6 4" xfId="41268"/>
    <cellStyle name="Normal 4 2 2 2 5 2 7" xfId="22674"/>
    <cellStyle name="Normal 4 2 2 2 5 2 7 2" xfId="43825"/>
    <cellStyle name="Normal 4 2 2 2 5 2 8" xfId="12102"/>
    <cellStyle name="Normal 4 2 2 2 5 2 9" xfId="33253"/>
    <cellStyle name="Normal 4 2 2 2 5 3" xfId="855"/>
    <cellStyle name="Normal 4 2 2 2 5 3 2" xfId="2135"/>
    <cellStyle name="Normal 4 2 2 2 5 3 2 2" xfId="4702"/>
    <cellStyle name="Normal 4 2 2 2 5 3 2 2 2" xfId="26838"/>
    <cellStyle name="Normal 4 2 2 2 5 3 2 2 2 2" xfId="47989"/>
    <cellStyle name="Normal 4 2 2 2 5 3 2 2 3" xfId="16266"/>
    <cellStyle name="Normal 4 2 2 2 5 3 2 2 4" xfId="37417"/>
    <cellStyle name="Normal 4 2 2 2 5 3 2 3" xfId="8578"/>
    <cellStyle name="Normal 4 2 2 2 5 3 2 3 2" xfId="29727"/>
    <cellStyle name="Normal 4 2 2 2 5 3 2 3 2 2" xfId="50878"/>
    <cellStyle name="Normal 4 2 2 2 5 3 2 3 3" xfId="19155"/>
    <cellStyle name="Normal 4 2 2 2 5 3 2 3 4" xfId="40306"/>
    <cellStyle name="Normal 4 2 2 2 5 3 2 4" xfId="11140"/>
    <cellStyle name="Normal 4 2 2 2 5 3 2 4 2" xfId="32289"/>
    <cellStyle name="Normal 4 2 2 2 5 3 2 4 2 2" xfId="53440"/>
    <cellStyle name="Normal 4 2 2 2 5 3 2 4 3" xfId="21717"/>
    <cellStyle name="Normal 4 2 2 2 5 3 2 4 4" xfId="42868"/>
    <cellStyle name="Normal 4 2 2 2 5 3 2 5" xfId="24274"/>
    <cellStyle name="Normal 4 2 2 2 5 3 2 5 2" xfId="45425"/>
    <cellStyle name="Normal 4 2 2 2 5 3 2 6" xfId="13702"/>
    <cellStyle name="Normal 4 2 2 2 5 3 2 7" xfId="34853"/>
    <cellStyle name="Normal 4 2 2 2 5 3 3" xfId="3422"/>
    <cellStyle name="Normal 4 2 2 2 5 3 3 2" xfId="25558"/>
    <cellStyle name="Normal 4 2 2 2 5 3 3 2 2" xfId="46709"/>
    <cellStyle name="Normal 4 2 2 2 5 3 3 3" xfId="14986"/>
    <cellStyle name="Normal 4 2 2 2 5 3 3 4" xfId="36137"/>
    <cellStyle name="Normal 4 2 2 2 5 3 4" xfId="7298"/>
    <cellStyle name="Normal 4 2 2 2 5 3 4 2" xfId="28447"/>
    <cellStyle name="Normal 4 2 2 2 5 3 4 2 2" xfId="49598"/>
    <cellStyle name="Normal 4 2 2 2 5 3 4 3" xfId="17875"/>
    <cellStyle name="Normal 4 2 2 2 5 3 4 4" xfId="39026"/>
    <cellStyle name="Normal 4 2 2 2 5 3 5" xfId="9860"/>
    <cellStyle name="Normal 4 2 2 2 5 3 5 2" xfId="31009"/>
    <cellStyle name="Normal 4 2 2 2 5 3 5 2 2" xfId="52160"/>
    <cellStyle name="Normal 4 2 2 2 5 3 5 3" xfId="20437"/>
    <cellStyle name="Normal 4 2 2 2 5 3 5 4" xfId="41588"/>
    <cellStyle name="Normal 4 2 2 2 5 3 6" xfId="22994"/>
    <cellStyle name="Normal 4 2 2 2 5 3 6 2" xfId="44145"/>
    <cellStyle name="Normal 4 2 2 2 5 3 7" xfId="12422"/>
    <cellStyle name="Normal 4 2 2 2 5 3 8" xfId="33573"/>
    <cellStyle name="Normal 4 2 2 2 5 4" xfId="1495"/>
    <cellStyle name="Normal 4 2 2 2 5 4 2" xfId="4062"/>
    <cellStyle name="Normal 4 2 2 2 5 4 2 2" xfId="26198"/>
    <cellStyle name="Normal 4 2 2 2 5 4 2 2 2" xfId="47349"/>
    <cellStyle name="Normal 4 2 2 2 5 4 2 3" xfId="15626"/>
    <cellStyle name="Normal 4 2 2 2 5 4 2 4" xfId="36777"/>
    <cellStyle name="Normal 4 2 2 2 5 4 3" xfId="7938"/>
    <cellStyle name="Normal 4 2 2 2 5 4 3 2" xfId="29087"/>
    <cellStyle name="Normal 4 2 2 2 5 4 3 2 2" xfId="50238"/>
    <cellStyle name="Normal 4 2 2 2 5 4 3 3" xfId="18515"/>
    <cellStyle name="Normal 4 2 2 2 5 4 3 4" xfId="39666"/>
    <cellStyle name="Normal 4 2 2 2 5 4 4" xfId="10500"/>
    <cellStyle name="Normal 4 2 2 2 5 4 4 2" xfId="31649"/>
    <cellStyle name="Normal 4 2 2 2 5 4 4 2 2" xfId="52800"/>
    <cellStyle name="Normal 4 2 2 2 5 4 4 3" xfId="21077"/>
    <cellStyle name="Normal 4 2 2 2 5 4 4 4" xfId="42228"/>
    <cellStyle name="Normal 4 2 2 2 5 4 5" xfId="23634"/>
    <cellStyle name="Normal 4 2 2 2 5 4 5 2" xfId="44785"/>
    <cellStyle name="Normal 4 2 2 2 5 4 6" xfId="13062"/>
    <cellStyle name="Normal 4 2 2 2 5 4 7" xfId="34213"/>
    <cellStyle name="Normal 4 2 2 2 5 5" xfId="2781"/>
    <cellStyle name="Normal 4 2 2 2 5 5 2" xfId="24917"/>
    <cellStyle name="Normal 4 2 2 2 5 5 2 2" xfId="46068"/>
    <cellStyle name="Normal 4 2 2 2 5 5 3" xfId="14345"/>
    <cellStyle name="Normal 4 2 2 2 5 5 4" xfId="35496"/>
    <cellStyle name="Normal 4 2 2 2 5 6" xfId="6658"/>
    <cellStyle name="Normal 4 2 2 2 5 6 2" xfId="27807"/>
    <cellStyle name="Normal 4 2 2 2 5 6 2 2" xfId="48958"/>
    <cellStyle name="Normal 4 2 2 2 5 6 3" xfId="17235"/>
    <cellStyle name="Normal 4 2 2 2 5 6 4" xfId="38386"/>
    <cellStyle name="Normal 4 2 2 2 5 7" xfId="9220"/>
    <cellStyle name="Normal 4 2 2 2 5 7 2" xfId="30369"/>
    <cellStyle name="Normal 4 2 2 2 5 7 2 2" xfId="51520"/>
    <cellStyle name="Normal 4 2 2 2 5 7 3" xfId="19797"/>
    <cellStyle name="Normal 4 2 2 2 5 7 4" xfId="40948"/>
    <cellStyle name="Normal 4 2 2 2 5 8" xfId="22354"/>
    <cellStyle name="Normal 4 2 2 2 5 8 2" xfId="43505"/>
    <cellStyle name="Normal 4 2 2 2 5 9" xfId="11782"/>
    <cellStyle name="Normal 4 2 2 2 6" xfId="375"/>
    <cellStyle name="Normal 4 2 2 2 6 2" xfId="1015"/>
    <cellStyle name="Normal 4 2 2 2 6 2 2" xfId="2295"/>
    <cellStyle name="Normal 4 2 2 2 6 2 2 2" xfId="4862"/>
    <cellStyle name="Normal 4 2 2 2 6 2 2 2 2" xfId="26998"/>
    <cellStyle name="Normal 4 2 2 2 6 2 2 2 2 2" xfId="48149"/>
    <cellStyle name="Normal 4 2 2 2 6 2 2 2 3" xfId="16426"/>
    <cellStyle name="Normal 4 2 2 2 6 2 2 2 4" xfId="37577"/>
    <cellStyle name="Normal 4 2 2 2 6 2 2 3" xfId="8738"/>
    <cellStyle name="Normal 4 2 2 2 6 2 2 3 2" xfId="29887"/>
    <cellStyle name="Normal 4 2 2 2 6 2 2 3 2 2" xfId="51038"/>
    <cellStyle name="Normal 4 2 2 2 6 2 2 3 3" xfId="19315"/>
    <cellStyle name="Normal 4 2 2 2 6 2 2 3 4" xfId="40466"/>
    <cellStyle name="Normal 4 2 2 2 6 2 2 4" xfId="11300"/>
    <cellStyle name="Normal 4 2 2 2 6 2 2 4 2" xfId="32449"/>
    <cellStyle name="Normal 4 2 2 2 6 2 2 4 2 2" xfId="53600"/>
    <cellStyle name="Normal 4 2 2 2 6 2 2 4 3" xfId="21877"/>
    <cellStyle name="Normal 4 2 2 2 6 2 2 4 4" xfId="43028"/>
    <cellStyle name="Normal 4 2 2 2 6 2 2 5" xfId="24434"/>
    <cellStyle name="Normal 4 2 2 2 6 2 2 5 2" xfId="45585"/>
    <cellStyle name="Normal 4 2 2 2 6 2 2 6" xfId="13862"/>
    <cellStyle name="Normal 4 2 2 2 6 2 2 7" xfId="35013"/>
    <cellStyle name="Normal 4 2 2 2 6 2 3" xfId="3582"/>
    <cellStyle name="Normal 4 2 2 2 6 2 3 2" xfId="25718"/>
    <cellStyle name="Normal 4 2 2 2 6 2 3 2 2" xfId="46869"/>
    <cellStyle name="Normal 4 2 2 2 6 2 3 3" xfId="15146"/>
    <cellStyle name="Normal 4 2 2 2 6 2 3 4" xfId="36297"/>
    <cellStyle name="Normal 4 2 2 2 6 2 4" xfId="7458"/>
    <cellStyle name="Normal 4 2 2 2 6 2 4 2" xfId="28607"/>
    <cellStyle name="Normal 4 2 2 2 6 2 4 2 2" xfId="49758"/>
    <cellStyle name="Normal 4 2 2 2 6 2 4 3" xfId="18035"/>
    <cellStyle name="Normal 4 2 2 2 6 2 4 4" xfId="39186"/>
    <cellStyle name="Normal 4 2 2 2 6 2 5" xfId="10020"/>
    <cellStyle name="Normal 4 2 2 2 6 2 5 2" xfId="31169"/>
    <cellStyle name="Normal 4 2 2 2 6 2 5 2 2" xfId="52320"/>
    <cellStyle name="Normal 4 2 2 2 6 2 5 3" xfId="20597"/>
    <cellStyle name="Normal 4 2 2 2 6 2 5 4" xfId="41748"/>
    <cellStyle name="Normal 4 2 2 2 6 2 6" xfId="23154"/>
    <cellStyle name="Normal 4 2 2 2 6 2 6 2" xfId="44305"/>
    <cellStyle name="Normal 4 2 2 2 6 2 7" xfId="12582"/>
    <cellStyle name="Normal 4 2 2 2 6 2 8" xfId="33733"/>
    <cellStyle name="Normal 4 2 2 2 6 3" xfId="1655"/>
    <cellStyle name="Normal 4 2 2 2 6 3 2" xfId="4222"/>
    <cellStyle name="Normal 4 2 2 2 6 3 2 2" xfId="26358"/>
    <cellStyle name="Normal 4 2 2 2 6 3 2 2 2" xfId="47509"/>
    <cellStyle name="Normal 4 2 2 2 6 3 2 3" xfId="15786"/>
    <cellStyle name="Normal 4 2 2 2 6 3 2 4" xfId="36937"/>
    <cellStyle name="Normal 4 2 2 2 6 3 3" xfId="8098"/>
    <cellStyle name="Normal 4 2 2 2 6 3 3 2" xfId="29247"/>
    <cellStyle name="Normal 4 2 2 2 6 3 3 2 2" xfId="50398"/>
    <cellStyle name="Normal 4 2 2 2 6 3 3 3" xfId="18675"/>
    <cellStyle name="Normal 4 2 2 2 6 3 3 4" xfId="39826"/>
    <cellStyle name="Normal 4 2 2 2 6 3 4" xfId="10660"/>
    <cellStyle name="Normal 4 2 2 2 6 3 4 2" xfId="31809"/>
    <cellStyle name="Normal 4 2 2 2 6 3 4 2 2" xfId="52960"/>
    <cellStyle name="Normal 4 2 2 2 6 3 4 3" xfId="21237"/>
    <cellStyle name="Normal 4 2 2 2 6 3 4 4" xfId="42388"/>
    <cellStyle name="Normal 4 2 2 2 6 3 5" xfId="23794"/>
    <cellStyle name="Normal 4 2 2 2 6 3 5 2" xfId="44945"/>
    <cellStyle name="Normal 4 2 2 2 6 3 6" xfId="13222"/>
    <cellStyle name="Normal 4 2 2 2 6 3 7" xfId="34373"/>
    <cellStyle name="Normal 4 2 2 2 6 4" xfId="2942"/>
    <cellStyle name="Normal 4 2 2 2 6 4 2" xfId="25078"/>
    <cellStyle name="Normal 4 2 2 2 6 4 2 2" xfId="46229"/>
    <cellStyle name="Normal 4 2 2 2 6 4 3" xfId="14506"/>
    <cellStyle name="Normal 4 2 2 2 6 4 4" xfId="35657"/>
    <cellStyle name="Normal 4 2 2 2 6 5" xfId="6818"/>
    <cellStyle name="Normal 4 2 2 2 6 5 2" xfId="27967"/>
    <cellStyle name="Normal 4 2 2 2 6 5 2 2" xfId="49118"/>
    <cellStyle name="Normal 4 2 2 2 6 5 3" xfId="17395"/>
    <cellStyle name="Normal 4 2 2 2 6 5 4" xfId="38546"/>
    <cellStyle name="Normal 4 2 2 2 6 6" xfId="9380"/>
    <cellStyle name="Normal 4 2 2 2 6 6 2" xfId="30529"/>
    <cellStyle name="Normal 4 2 2 2 6 6 2 2" xfId="51680"/>
    <cellStyle name="Normal 4 2 2 2 6 6 3" xfId="19957"/>
    <cellStyle name="Normal 4 2 2 2 6 6 4" xfId="41108"/>
    <cellStyle name="Normal 4 2 2 2 6 7" xfId="22514"/>
    <cellStyle name="Normal 4 2 2 2 6 7 2" xfId="43665"/>
    <cellStyle name="Normal 4 2 2 2 6 8" xfId="11942"/>
    <cellStyle name="Normal 4 2 2 2 6 9" xfId="33093"/>
    <cellStyle name="Normal 4 2 2 2 7" xfId="695"/>
    <cellStyle name="Normal 4 2 2 2 7 2" xfId="1975"/>
    <cellStyle name="Normal 4 2 2 2 7 2 2" xfId="4542"/>
    <cellStyle name="Normal 4 2 2 2 7 2 2 2" xfId="26678"/>
    <cellStyle name="Normal 4 2 2 2 7 2 2 2 2" xfId="47829"/>
    <cellStyle name="Normal 4 2 2 2 7 2 2 3" xfId="16106"/>
    <cellStyle name="Normal 4 2 2 2 7 2 2 4" xfId="37257"/>
    <cellStyle name="Normal 4 2 2 2 7 2 3" xfId="8418"/>
    <cellStyle name="Normal 4 2 2 2 7 2 3 2" xfId="29567"/>
    <cellStyle name="Normal 4 2 2 2 7 2 3 2 2" xfId="50718"/>
    <cellStyle name="Normal 4 2 2 2 7 2 3 3" xfId="18995"/>
    <cellStyle name="Normal 4 2 2 2 7 2 3 4" xfId="40146"/>
    <cellStyle name="Normal 4 2 2 2 7 2 4" xfId="10980"/>
    <cellStyle name="Normal 4 2 2 2 7 2 4 2" xfId="32129"/>
    <cellStyle name="Normal 4 2 2 2 7 2 4 2 2" xfId="53280"/>
    <cellStyle name="Normal 4 2 2 2 7 2 4 3" xfId="21557"/>
    <cellStyle name="Normal 4 2 2 2 7 2 4 4" xfId="42708"/>
    <cellStyle name="Normal 4 2 2 2 7 2 5" xfId="24114"/>
    <cellStyle name="Normal 4 2 2 2 7 2 5 2" xfId="45265"/>
    <cellStyle name="Normal 4 2 2 2 7 2 6" xfId="13542"/>
    <cellStyle name="Normal 4 2 2 2 7 2 7" xfId="34693"/>
    <cellStyle name="Normal 4 2 2 2 7 3" xfId="3262"/>
    <cellStyle name="Normal 4 2 2 2 7 3 2" xfId="25398"/>
    <cellStyle name="Normal 4 2 2 2 7 3 2 2" xfId="46549"/>
    <cellStyle name="Normal 4 2 2 2 7 3 3" xfId="14826"/>
    <cellStyle name="Normal 4 2 2 2 7 3 4" xfId="35977"/>
    <cellStyle name="Normal 4 2 2 2 7 4" xfId="7138"/>
    <cellStyle name="Normal 4 2 2 2 7 4 2" xfId="28287"/>
    <cellStyle name="Normal 4 2 2 2 7 4 2 2" xfId="49438"/>
    <cellStyle name="Normal 4 2 2 2 7 4 3" xfId="17715"/>
    <cellStyle name="Normal 4 2 2 2 7 4 4" xfId="38866"/>
    <cellStyle name="Normal 4 2 2 2 7 5" xfId="9700"/>
    <cellStyle name="Normal 4 2 2 2 7 5 2" xfId="30849"/>
    <cellStyle name="Normal 4 2 2 2 7 5 2 2" xfId="52000"/>
    <cellStyle name="Normal 4 2 2 2 7 5 3" xfId="20277"/>
    <cellStyle name="Normal 4 2 2 2 7 5 4" xfId="41428"/>
    <cellStyle name="Normal 4 2 2 2 7 6" xfId="22834"/>
    <cellStyle name="Normal 4 2 2 2 7 6 2" xfId="43985"/>
    <cellStyle name="Normal 4 2 2 2 7 7" xfId="12262"/>
    <cellStyle name="Normal 4 2 2 2 7 8" xfId="33413"/>
    <cellStyle name="Normal 4 2 2 2 8" xfId="1335"/>
    <cellStyle name="Normal 4 2 2 2 8 2" xfId="3902"/>
    <cellStyle name="Normal 4 2 2 2 8 2 2" xfId="26038"/>
    <cellStyle name="Normal 4 2 2 2 8 2 2 2" xfId="47189"/>
    <cellStyle name="Normal 4 2 2 2 8 2 3" xfId="15466"/>
    <cellStyle name="Normal 4 2 2 2 8 2 4" xfId="36617"/>
    <cellStyle name="Normal 4 2 2 2 8 3" xfId="7778"/>
    <cellStyle name="Normal 4 2 2 2 8 3 2" xfId="28927"/>
    <cellStyle name="Normal 4 2 2 2 8 3 2 2" xfId="50078"/>
    <cellStyle name="Normal 4 2 2 2 8 3 3" xfId="18355"/>
    <cellStyle name="Normal 4 2 2 2 8 3 4" xfId="39506"/>
    <cellStyle name="Normal 4 2 2 2 8 4" xfId="10340"/>
    <cellStyle name="Normal 4 2 2 2 8 4 2" xfId="31489"/>
    <cellStyle name="Normal 4 2 2 2 8 4 2 2" xfId="52640"/>
    <cellStyle name="Normal 4 2 2 2 8 4 3" xfId="20917"/>
    <cellStyle name="Normal 4 2 2 2 8 4 4" xfId="42068"/>
    <cellStyle name="Normal 4 2 2 2 8 5" xfId="23474"/>
    <cellStyle name="Normal 4 2 2 2 8 5 2" xfId="44625"/>
    <cellStyle name="Normal 4 2 2 2 8 6" xfId="12902"/>
    <cellStyle name="Normal 4 2 2 2 8 7" xfId="34053"/>
    <cellStyle name="Normal 4 2 2 2 9" xfId="2620"/>
    <cellStyle name="Normal 4 2 2 2 9 2" xfId="24756"/>
    <cellStyle name="Normal 4 2 2 2 9 2 2" xfId="45907"/>
    <cellStyle name="Normal 4 2 2 2 9 3" xfId="14184"/>
    <cellStyle name="Normal 4 2 2 2 9 4" xfId="35335"/>
    <cellStyle name="Normal 4 2 2 3" xfId="38"/>
    <cellStyle name="Normal 4 2 2 3 10" xfId="22183"/>
    <cellStyle name="Normal 4 2 2 3 10 2" xfId="43334"/>
    <cellStyle name="Normal 4 2 2 3 11" xfId="11611"/>
    <cellStyle name="Normal 4 2 2 3 12" xfId="32762"/>
    <cellStyle name="Normal 4 2 2 3 2" xfId="122"/>
    <cellStyle name="Normal 4 2 2 3 2 10" xfId="11691"/>
    <cellStyle name="Normal 4 2 2 3 2 11" xfId="32842"/>
    <cellStyle name="Normal 4 2 2 3 2 2" xfId="283"/>
    <cellStyle name="Normal 4 2 2 3 2 2 10" xfId="33002"/>
    <cellStyle name="Normal 4 2 2 3 2 2 2" xfId="604"/>
    <cellStyle name="Normal 4 2 2 3 2 2 2 2" xfId="1244"/>
    <cellStyle name="Normal 4 2 2 3 2 2 2 2 2" xfId="2524"/>
    <cellStyle name="Normal 4 2 2 3 2 2 2 2 2 2" xfId="5091"/>
    <cellStyle name="Normal 4 2 2 3 2 2 2 2 2 2 2" xfId="27227"/>
    <cellStyle name="Normal 4 2 2 3 2 2 2 2 2 2 2 2" xfId="48378"/>
    <cellStyle name="Normal 4 2 2 3 2 2 2 2 2 2 3" xfId="16655"/>
    <cellStyle name="Normal 4 2 2 3 2 2 2 2 2 2 4" xfId="37806"/>
    <cellStyle name="Normal 4 2 2 3 2 2 2 2 2 3" xfId="8967"/>
    <cellStyle name="Normal 4 2 2 3 2 2 2 2 2 3 2" xfId="30116"/>
    <cellStyle name="Normal 4 2 2 3 2 2 2 2 2 3 2 2" xfId="51267"/>
    <cellStyle name="Normal 4 2 2 3 2 2 2 2 2 3 3" xfId="19544"/>
    <cellStyle name="Normal 4 2 2 3 2 2 2 2 2 3 4" xfId="40695"/>
    <cellStyle name="Normal 4 2 2 3 2 2 2 2 2 4" xfId="11529"/>
    <cellStyle name="Normal 4 2 2 3 2 2 2 2 2 4 2" xfId="32678"/>
    <cellStyle name="Normal 4 2 2 3 2 2 2 2 2 4 2 2" xfId="53829"/>
    <cellStyle name="Normal 4 2 2 3 2 2 2 2 2 4 3" xfId="22106"/>
    <cellStyle name="Normal 4 2 2 3 2 2 2 2 2 4 4" xfId="43257"/>
    <cellStyle name="Normal 4 2 2 3 2 2 2 2 2 5" xfId="24663"/>
    <cellStyle name="Normal 4 2 2 3 2 2 2 2 2 5 2" xfId="45814"/>
    <cellStyle name="Normal 4 2 2 3 2 2 2 2 2 6" xfId="14091"/>
    <cellStyle name="Normal 4 2 2 3 2 2 2 2 2 7" xfId="35242"/>
    <cellStyle name="Normal 4 2 2 3 2 2 2 2 3" xfId="3811"/>
    <cellStyle name="Normal 4 2 2 3 2 2 2 2 3 2" xfId="25947"/>
    <cellStyle name="Normal 4 2 2 3 2 2 2 2 3 2 2" xfId="47098"/>
    <cellStyle name="Normal 4 2 2 3 2 2 2 2 3 3" xfId="15375"/>
    <cellStyle name="Normal 4 2 2 3 2 2 2 2 3 4" xfId="36526"/>
    <cellStyle name="Normal 4 2 2 3 2 2 2 2 4" xfId="7687"/>
    <cellStyle name="Normal 4 2 2 3 2 2 2 2 4 2" xfId="28836"/>
    <cellStyle name="Normal 4 2 2 3 2 2 2 2 4 2 2" xfId="49987"/>
    <cellStyle name="Normal 4 2 2 3 2 2 2 2 4 3" xfId="18264"/>
    <cellStyle name="Normal 4 2 2 3 2 2 2 2 4 4" xfId="39415"/>
    <cellStyle name="Normal 4 2 2 3 2 2 2 2 5" xfId="10249"/>
    <cellStyle name="Normal 4 2 2 3 2 2 2 2 5 2" xfId="31398"/>
    <cellStyle name="Normal 4 2 2 3 2 2 2 2 5 2 2" xfId="52549"/>
    <cellStyle name="Normal 4 2 2 3 2 2 2 2 5 3" xfId="20826"/>
    <cellStyle name="Normal 4 2 2 3 2 2 2 2 5 4" xfId="41977"/>
    <cellStyle name="Normal 4 2 2 3 2 2 2 2 6" xfId="23383"/>
    <cellStyle name="Normal 4 2 2 3 2 2 2 2 6 2" xfId="44534"/>
    <cellStyle name="Normal 4 2 2 3 2 2 2 2 7" xfId="12811"/>
    <cellStyle name="Normal 4 2 2 3 2 2 2 2 8" xfId="33962"/>
    <cellStyle name="Normal 4 2 2 3 2 2 2 3" xfId="1884"/>
    <cellStyle name="Normal 4 2 2 3 2 2 2 3 2" xfId="4451"/>
    <cellStyle name="Normal 4 2 2 3 2 2 2 3 2 2" xfId="26587"/>
    <cellStyle name="Normal 4 2 2 3 2 2 2 3 2 2 2" xfId="47738"/>
    <cellStyle name="Normal 4 2 2 3 2 2 2 3 2 3" xfId="16015"/>
    <cellStyle name="Normal 4 2 2 3 2 2 2 3 2 4" xfId="37166"/>
    <cellStyle name="Normal 4 2 2 3 2 2 2 3 3" xfId="8327"/>
    <cellStyle name="Normal 4 2 2 3 2 2 2 3 3 2" xfId="29476"/>
    <cellStyle name="Normal 4 2 2 3 2 2 2 3 3 2 2" xfId="50627"/>
    <cellStyle name="Normal 4 2 2 3 2 2 2 3 3 3" xfId="18904"/>
    <cellStyle name="Normal 4 2 2 3 2 2 2 3 3 4" xfId="40055"/>
    <cellStyle name="Normal 4 2 2 3 2 2 2 3 4" xfId="10889"/>
    <cellStyle name="Normal 4 2 2 3 2 2 2 3 4 2" xfId="32038"/>
    <cellStyle name="Normal 4 2 2 3 2 2 2 3 4 2 2" xfId="53189"/>
    <cellStyle name="Normal 4 2 2 3 2 2 2 3 4 3" xfId="21466"/>
    <cellStyle name="Normal 4 2 2 3 2 2 2 3 4 4" xfId="42617"/>
    <cellStyle name="Normal 4 2 2 3 2 2 2 3 5" xfId="24023"/>
    <cellStyle name="Normal 4 2 2 3 2 2 2 3 5 2" xfId="45174"/>
    <cellStyle name="Normal 4 2 2 3 2 2 2 3 6" xfId="13451"/>
    <cellStyle name="Normal 4 2 2 3 2 2 2 3 7" xfId="34602"/>
    <cellStyle name="Normal 4 2 2 3 2 2 2 4" xfId="3171"/>
    <cellStyle name="Normal 4 2 2 3 2 2 2 4 2" xfId="25307"/>
    <cellStyle name="Normal 4 2 2 3 2 2 2 4 2 2" xfId="46458"/>
    <cellStyle name="Normal 4 2 2 3 2 2 2 4 3" xfId="14735"/>
    <cellStyle name="Normal 4 2 2 3 2 2 2 4 4" xfId="35886"/>
    <cellStyle name="Normal 4 2 2 3 2 2 2 5" xfId="7047"/>
    <cellStyle name="Normal 4 2 2 3 2 2 2 5 2" xfId="28196"/>
    <cellStyle name="Normal 4 2 2 3 2 2 2 5 2 2" xfId="49347"/>
    <cellStyle name="Normal 4 2 2 3 2 2 2 5 3" xfId="17624"/>
    <cellStyle name="Normal 4 2 2 3 2 2 2 5 4" xfId="38775"/>
    <cellStyle name="Normal 4 2 2 3 2 2 2 6" xfId="9609"/>
    <cellStyle name="Normal 4 2 2 3 2 2 2 6 2" xfId="30758"/>
    <cellStyle name="Normal 4 2 2 3 2 2 2 6 2 2" xfId="51909"/>
    <cellStyle name="Normal 4 2 2 3 2 2 2 6 3" xfId="20186"/>
    <cellStyle name="Normal 4 2 2 3 2 2 2 6 4" xfId="41337"/>
    <cellStyle name="Normal 4 2 2 3 2 2 2 7" xfId="22743"/>
    <cellStyle name="Normal 4 2 2 3 2 2 2 7 2" xfId="43894"/>
    <cellStyle name="Normal 4 2 2 3 2 2 2 8" xfId="12171"/>
    <cellStyle name="Normal 4 2 2 3 2 2 2 9" xfId="33322"/>
    <cellStyle name="Normal 4 2 2 3 2 2 3" xfId="924"/>
    <cellStyle name="Normal 4 2 2 3 2 2 3 2" xfId="2204"/>
    <cellStyle name="Normal 4 2 2 3 2 2 3 2 2" xfId="4771"/>
    <cellStyle name="Normal 4 2 2 3 2 2 3 2 2 2" xfId="26907"/>
    <cellStyle name="Normal 4 2 2 3 2 2 3 2 2 2 2" xfId="48058"/>
    <cellStyle name="Normal 4 2 2 3 2 2 3 2 2 3" xfId="16335"/>
    <cellStyle name="Normal 4 2 2 3 2 2 3 2 2 4" xfId="37486"/>
    <cellStyle name="Normal 4 2 2 3 2 2 3 2 3" xfId="8647"/>
    <cellStyle name="Normal 4 2 2 3 2 2 3 2 3 2" xfId="29796"/>
    <cellStyle name="Normal 4 2 2 3 2 2 3 2 3 2 2" xfId="50947"/>
    <cellStyle name="Normal 4 2 2 3 2 2 3 2 3 3" xfId="19224"/>
    <cellStyle name="Normal 4 2 2 3 2 2 3 2 3 4" xfId="40375"/>
    <cellStyle name="Normal 4 2 2 3 2 2 3 2 4" xfId="11209"/>
    <cellStyle name="Normal 4 2 2 3 2 2 3 2 4 2" xfId="32358"/>
    <cellStyle name="Normal 4 2 2 3 2 2 3 2 4 2 2" xfId="53509"/>
    <cellStyle name="Normal 4 2 2 3 2 2 3 2 4 3" xfId="21786"/>
    <cellStyle name="Normal 4 2 2 3 2 2 3 2 4 4" xfId="42937"/>
    <cellStyle name="Normal 4 2 2 3 2 2 3 2 5" xfId="24343"/>
    <cellStyle name="Normal 4 2 2 3 2 2 3 2 5 2" xfId="45494"/>
    <cellStyle name="Normal 4 2 2 3 2 2 3 2 6" xfId="13771"/>
    <cellStyle name="Normal 4 2 2 3 2 2 3 2 7" xfId="34922"/>
    <cellStyle name="Normal 4 2 2 3 2 2 3 3" xfId="3491"/>
    <cellStyle name="Normal 4 2 2 3 2 2 3 3 2" xfId="25627"/>
    <cellStyle name="Normal 4 2 2 3 2 2 3 3 2 2" xfId="46778"/>
    <cellStyle name="Normal 4 2 2 3 2 2 3 3 3" xfId="15055"/>
    <cellStyle name="Normal 4 2 2 3 2 2 3 3 4" xfId="36206"/>
    <cellStyle name="Normal 4 2 2 3 2 2 3 4" xfId="7367"/>
    <cellStyle name="Normal 4 2 2 3 2 2 3 4 2" xfId="28516"/>
    <cellStyle name="Normal 4 2 2 3 2 2 3 4 2 2" xfId="49667"/>
    <cellStyle name="Normal 4 2 2 3 2 2 3 4 3" xfId="17944"/>
    <cellStyle name="Normal 4 2 2 3 2 2 3 4 4" xfId="39095"/>
    <cellStyle name="Normal 4 2 2 3 2 2 3 5" xfId="9929"/>
    <cellStyle name="Normal 4 2 2 3 2 2 3 5 2" xfId="31078"/>
    <cellStyle name="Normal 4 2 2 3 2 2 3 5 2 2" xfId="52229"/>
    <cellStyle name="Normal 4 2 2 3 2 2 3 5 3" xfId="20506"/>
    <cellStyle name="Normal 4 2 2 3 2 2 3 5 4" xfId="41657"/>
    <cellStyle name="Normal 4 2 2 3 2 2 3 6" xfId="23063"/>
    <cellStyle name="Normal 4 2 2 3 2 2 3 6 2" xfId="44214"/>
    <cellStyle name="Normal 4 2 2 3 2 2 3 7" xfId="12491"/>
    <cellStyle name="Normal 4 2 2 3 2 2 3 8" xfId="33642"/>
    <cellStyle name="Normal 4 2 2 3 2 2 4" xfId="1564"/>
    <cellStyle name="Normal 4 2 2 3 2 2 4 2" xfId="4131"/>
    <cellStyle name="Normal 4 2 2 3 2 2 4 2 2" xfId="26267"/>
    <cellStyle name="Normal 4 2 2 3 2 2 4 2 2 2" xfId="47418"/>
    <cellStyle name="Normal 4 2 2 3 2 2 4 2 3" xfId="15695"/>
    <cellStyle name="Normal 4 2 2 3 2 2 4 2 4" xfId="36846"/>
    <cellStyle name="Normal 4 2 2 3 2 2 4 3" xfId="8007"/>
    <cellStyle name="Normal 4 2 2 3 2 2 4 3 2" xfId="29156"/>
    <cellStyle name="Normal 4 2 2 3 2 2 4 3 2 2" xfId="50307"/>
    <cellStyle name="Normal 4 2 2 3 2 2 4 3 3" xfId="18584"/>
    <cellStyle name="Normal 4 2 2 3 2 2 4 3 4" xfId="39735"/>
    <cellStyle name="Normal 4 2 2 3 2 2 4 4" xfId="10569"/>
    <cellStyle name="Normal 4 2 2 3 2 2 4 4 2" xfId="31718"/>
    <cellStyle name="Normal 4 2 2 3 2 2 4 4 2 2" xfId="52869"/>
    <cellStyle name="Normal 4 2 2 3 2 2 4 4 3" xfId="21146"/>
    <cellStyle name="Normal 4 2 2 3 2 2 4 4 4" xfId="42297"/>
    <cellStyle name="Normal 4 2 2 3 2 2 4 5" xfId="23703"/>
    <cellStyle name="Normal 4 2 2 3 2 2 4 5 2" xfId="44854"/>
    <cellStyle name="Normal 4 2 2 3 2 2 4 6" xfId="13131"/>
    <cellStyle name="Normal 4 2 2 3 2 2 4 7" xfId="34282"/>
    <cellStyle name="Normal 4 2 2 3 2 2 5" xfId="2851"/>
    <cellStyle name="Normal 4 2 2 3 2 2 5 2" xfId="24987"/>
    <cellStyle name="Normal 4 2 2 3 2 2 5 2 2" xfId="46138"/>
    <cellStyle name="Normal 4 2 2 3 2 2 5 3" xfId="14415"/>
    <cellStyle name="Normal 4 2 2 3 2 2 5 4" xfId="35566"/>
    <cellStyle name="Normal 4 2 2 3 2 2 6" xfId="6727"/>
    <cellStyle name="Normal 4 2 2 3 2 2 6 2" xfId="27876"/>
    <cellStyle name="Normal 4 2 2 3 2 2 6 2 2" xfId="49027"/>
    <cellStyle name="Normal 4 2 2 3 2 2 6 3" xfId="17304"/>
    <cellStyle name="Normal 4 2 2 3 2 2 6 4" xfId="38455"/>
    <cellStyle name="Normal 4 2 2 3 2 2 7" xfId="9289"/>
    <cellStyle name="Normal 4 2 2 3 2 2 7 2" xfId="30438"/>
    <cellStyle name="Normal 4 2 2 3 2 2 7 2 2" xfId="51589"/>
    <cellStyle name="Normal 4 2 2 3 2 2 7 3" xfId="19866"/>
    <cellStyle name="Normal 4 2 2 3 2 2 7 4" xfId="41017"/>
    <cellStyle name="Normal 4 2 2 3 2 2 8" xfId="22423"/>
    <cellStyle name="Normal 4 2 2 3 2 2 8 2" xfId="43574"/>
    <cellStyle name="Normal 4 2 2 3 2 2 9" xfId="11851"/>
    <cellStyle name="Normal 4 2 2 3 2 3" xfId="444"/>
    <cellStyle name="Normal 4 2 2 3 2 3 2" xfId="1084"/>
    <cellStyle name="Normal 4 2 2 3 2 3 2 2" xfId="2364"/>
    <cellStyle name="Normal 4 2 2 3 2 3 2 2 2" xfId="4931"/>
    <cellStyle name="Normal 4 2 2 3 2 3 2 2 2 2" xfId="27067"/>
    <cellStyle name="Normal 4 2 2 3 2 3 2 2 2 2 2" xfId="48218"/>
    <cellStyle name="Normal 4 2 2 3 2 3 2 2 2 3" xfId="16495"/>
    <cellStyle name="Normal 4 2 2 3 2 3 2 2 2 4" xfId="37646"/>
    <cellStyle name="Normal 4 2 2 3 2 3 2 2 3" xfId="8807"/>
    <cellStyle name="Normal 4 2 2 3 2 3 2 2 3 2" xfId="29956"/>
    <cellStyle name="Normal 4 2 2 3 2 3 2 2 3 2 2" xfId="51107"/>
    <cellStyle name="Normal 4 2 2 3 2 3 2 2 3 3" xfId="19384"/>
    <cellStyle name="Normal 4 2 2 3 2 3 2 2 3 4" xfId="40535"/>
    <cellStyle name="Normal 4 2 2 3 2 3 2 2 4" xfId="11369"/>
    <cellStyle name="Normal 4 2 2 3 2 3 2 2 4 2" xfId="32518"/>
    <cellStyle name="Normal 4 2 2 3 2 3 2 2 4 2 2" xfId="53669"/>
    <cellStyle name="Normal 4 2 2 3 2 3 2 2 4 3" xfId="21946"/>
    <cellStyle name="Normal 4 2 2 3 2 3 2 2 4 4" xfId="43097"/>
    <cellStyle name="Normal 4 2 2 3 2 3 2 2 5" xfId="24503"/>
    <cellStyle name="Normal 4 2 2 3 2 3 2 2 5 2" xfId="45654"/>
    <cellStyle name="Normal 4 2 2 3 2 3 2 2 6" xfId="13931"/>
    <cellStyle name="Normal 4 2 2 3 2 3 2 2 7" xfId="35082"/>
    <cellStyle name="Normal 4 2 2 3 2 3 2 3" xfId="3651"/>
    <cellStyle name="Normal 4 2 2 3 2 3 2 3 2" xfId="25787"/>
    <cellStyle name="Normal 4 2 2 3 2 3 2 3 2 2" xfId="46938"/>
    <cellStyle name="Normal 4 2 2 3 2 3 2 3 3" xfId="15215"/>
    <cellStyle name="Normal 4 2 2 3 2 3 2 3 4" xfId="36366"/>
    <cellStyle name="Normal 4 2 2 3 2 3 2 4" xfId="7527"/>
    <cellStyle name="Normal 4 2 2 3 2 3 2 4 2" xfId="28676"/>
    <cellStyle name="Normal 4 2 2 3 2 3 2 4 2 2" xfId="49827"/>
    <cellStyle name="Normal 4 2 2 3 2 3 2 4 3" xfId="18104"/>
    <cellStyle name="Normal 4 2 2 3 2 3 2 4 4" xfId="39255"/>
    <cellStyle name="Normal 4 2 2 3 2 3 2 5" xfId="10089"/>
    <cellStyle name="Normal 4 2 2 3 2 3 2 5 2" xfId="31238"/>
    <cellStyle name="Normal 4 2 2 3 2 3 2 5 2 2" xfId="52389"/>
    <cellStyle name="Normal 4 2 2 3 2 3 2 5 3" xfId="20666"/>
    <cellStyle name="Normal 4 2 2 3 2 3 2 5 4" xfId="41817"/>
    <cellStyle name="Normal 4 2 2 3 2 3 2 6" xfId="23223"/>
    <cellStyle name="Normal 4 2 2 3 2 3 2 6 2" xfId="44374"/>
    <cellStyle name="Normal 4 2 2 3 2 3 2 7" xfId="12651"/>
    <cellStyle name="Normal 4 2 2 3 2 3 2 8" xfId="33802"/>
    <cellStyle name="Normal 4 2 2 3 2 3 3" xfId="1724"/>
    <cellStyle name="Normal 4 2 2 3 2 3 3 2" xfId="4291"/>
    <cellStyle name="Normal 4 2 2 3 2 3 3 2 2" xfId="26427"/>
    <cellStyle name="Normal 4 2 2 3 2 3 3 2 2 2" xfId="47578"/>
    <cellStyle name="Normal 4 2 2 3 2 3 3 2 3" xfId="15855"/>
    <cellStyle name="Normal 4 2 2 3 2 3 3 2 4" xfId="37006"/>
    <cellStyle name="Normal 4 2 2 3 2 3 3 3" xfId="8167"/>
    <cellStyle name="Normal 4 2 2 3 2 3 3 3 2" xfId="29316"/>
    <cellStyle name="Normal 4 2 2 3 2 3 3 3 2 2" xfId="50467"/>
    <cellStyle name="Normal 4 2 2 3 2 3 3 3 3" xfId="18744"/>
    <cellStyle name="Normal 4 2 2 3 2 3 3 3 4" xfId="39895"/>
    <cellStyle name="Normal 4 2 2 3 2 3 3 4" xfId="10729"/>
    <cellStyle name="Normal 4 2 2 3 2 3 3 4 2" xfId="31878"/>
    <cellStyle name="Normal 4 2 2 3 2 3 3 4 2 2" xfId="53029"/>
    <cellStyle name="Normal 4 2 2 3 2 3 3 4 3" xfId="21306"/>
    <cellStyle name="Normal 4 2 2 3 2 3 3 4 4" xfId="42457"/>
    <cellStyle name="Normal 4 2 2 3 2 3 3 5" xfId="23863"/>
    <cellStyle name="Normal 4 2 2 3 2 3 3 5 2" xfId="45014"/>
    <cellStyle name="Normal 4 2 2 3 2 3 3 6" xfId="13291"/>
    <cellStyle name="Normal 4 2 2 3 2 3 3 7" xfId="34442"/>
    <cellStyle name="Normal 4 2 2 3 2 3 4" xfId="3011"/>
    <cellStyle name="Normal 4 2 2 3 2 3 4 2" xfId="25147"/>
    <cellStyle name="Normal 4 2 2 3 2 3 4 2 2" xfId="46298"/>
    <cellStyle name="Normal 4 2 2 3 2 3 4 3" xfId="14575"/>
    <cellStyle name="Normal 4 2 2 3 2 3 4 4" xfId="35726"/>
    <cellStyle name="Normal 4 2 2 3 2 3 5" xfId="6887"/>
    <cellStyle name="Normal 4 2 2 3 2 3 5 2" xfId="28036"/>
    <cellStyle name="Normal 4 2 2 3 2 3 5 2 2" xfId="49187"/>
    <cellStyle name="Normal 4 2 2 3 2 3 5 3" xfId="17464"/>
    <cellStyle name="Normal 4 2 2 3 2 3 5 4" xfId="38615"/>
    <cellStyle name="Normal 4 2 2 3 2 3 6" xfId="9449"/>
    <cellStyle name="Normal 4 2 2 3 2 3 6 2" xfId="30598"/>
    <cellStyle name="Normal 4 2 2 3 2 3 6 2 2" xfId="51749"/>
    <cellStyle name="Normal 4 2 2 3 2 3 6 3" xfId="20026"/>
    <cellStyle name="Normal 4 2 2 3 2 3 6 4" xfId="41177"/>
    <cellStyle name="Normal 4 2 2 3 2 3 7" xfId="22583"/>
    <cellStyle name="Normal 4 2 2 3 2 3 7 2" xfId="43734"/>
    <cellStyle name="Normal 4 2 2 3 2 3 8" xfId="12011"/>
    <cellStyle name="Normal 4 2 2 3 2 3 9" xfId="33162"/>
    <cellStyle name="Normal 4 2 2 3 2 4" xfId="764"/>
    <cellStyle name="Normal 4 2 2 3 2 4 2" xfId="2044"/>
    <cellStyle name="Normal 4 2 2 3 2 4 2 2" xfId="4611"/>
    <cellStyle name="Normal 4 2 2 3 2 4 2 2 2" xfId="26747"/>
    <cellStyle name="Normal 4 2 2 3 2 4 2 2 2 2" xfId="47898"/>
    <cellStyle name="Normal 4 2 2 3 2 4 2 2 3" xfId="16175"/>
    <cellStyle name="Normal 4 2 2 3 2 4 2 2 4" xfId="37326"/>
    <cellStyle name="Normal 4 2 2 3 2 4 2 3" xfId="8487"/>
    <cellStyle name="Normal 4 2 2 3 2 4 2 3 2" xfId="29636"/>
    <cellStyle name="Normal 4 2 2 3 2 4 2 3 2 2" xfId="50787"/>
    <cellStyle name="Normal 4 2 2 3 2 4 2 3 3" xfId="19064"/>
    <cellStyle name="Normal 4 2 2 3 2 4 2 3 4" xfId="40215"/>
    <cellStyle name="Normal 4 2 2 3 2 4 2 4" xfId="11049"/>
    <cellStyle name="Normal 4 2 2 3 2 4 2 4 2" xfId="32198"/>
    <cellStyle name="Normal 4 2 2 3 2 4 2 4 2 2" xfId="53349"/>
    <cellStyle name="Normal 4 2 2 3 2 4 2 4 3" xfId="21626"/>
    <cellStyle name="Normal 4 2 2 3 2 4 2 4 4" xfId="42777"/>
    <cellStyle name="Normal 4 2 2 3 2 4 2 5" xfId="24183"/>
    <cellStyle name="Normal 4 2 2 3 2 4 2 5 2" xfId="45334"/>
    <cellStyle name="Normal 4 2 2 3 2 4 2 6" xfId="13611"/>
    <cellStyle name="Normal 4 2 2 3 2 4 2 7" xfId="34762"/>
    <cellStyle name="Normal 4 2 2 3 2 4 3" xfId="3331"/>
    <cellStyle name="Normal 4 2 2 3 2 4 3 2" xfId="25467"/>
    <cellStyle name="Normal 4 2 2 3 2 4 3 2 2" xfId="46618"/>
    <cellStyle name="Normal 4 2 2 3 2 4 3 3" xfId="14895"/>
    <cellStyle name="Normal 4 2 2 3 2 4 3 4" xfId="36046"/>
    <cellStyle name="Normal 4 2 2 3 2 4 4" xfId="7207"/>
    <cellStyle name="Normal 4 2 2 3 2 4 4 2" xfId="28356"/>
    <cellStyle name="Normal 4 2 2 3 2 4 4 2 2" xfId="49507"/>
    <cellStyle name="Normal 4 2 2 3 2 4 4 3" xfId="17784"/>
    <cellStyle name="Normal 4 2 2 3 2 4 4 4" xfId="38935"/>
    <cellStyle name="Normal 4 2 2 3 2 4 5" xfId="9769"/>
    <cellStyle name="Normal 4 2 2 3 2 4 5 2" xfId="30918"/>
    <cellStyle name="Normal 4 2 2 3 2 4 5 2 2" xfId="52069"/>
    <cellStyle name="Normal 4 2 2 3 2 4 5 3" xfId="20346"/>
    <cellStyle name="Normal 4 2 2 3 2 4 5 4" xfId="41497"/>
    <cellStyle name="Normal 4 2 2 3 2 4 6" xfId="22903"/>
    <cellStyle name="Normal 4 2 2 3 2 4 6 2" xfId="44054"/>
    <cellStyle name="Normal 4 2 2 3 2 4 7" xfId="12331"/>
    <cellStyle name="Normal 4 2 2 3 2 4 8" xfId="33482"/>
    <cellStyle name="Normal 4 2 2 3 2 5" xfId="1404"/>
    <cellStyle name="Normal 4 2 2 3 2 5 2" xfId="3971"/>
    <cellStyle name="Normal 4 2 2 3 2 5 2 2" xfId="26107"/>
    <cellStyle name="Normal 4 2 2 3 2 5 2 2 2" xfId="47258"/>
    <cellStyle name="Normal 4 2 2 3 2 5 2 3" xfId="15535"/>
    <cellStyle name="Normal 4 2 2 3 2 5 2 4" xfId="36686"/>
    <cellStyle name="Normal 4 2 2 3 2 5 3" xfId="7847"/>
    <cellStyle name="Normal 4 2 2 3 2 5 3 2" xfId="28996"/>
    <cellStyle name="Normal 4 2 2 3 2 5 3 2 2" xfId="50147"/>
    <cellStyle name="Normal 4 2 2 3 2 5 3 3" xfId="18424"/>
    <cellStyle name="Normal 4 2 2 3 2 5 3 4" xfId="39575"/>
    <cellStyle name="Normal 4 2 2 3 2 5 4" xfId="10409"/>
    <cellStyle name="Normal 4 2 2 3 2 5 4 2" xfId="31558"/>
    <cellStyle name="Normal 4 2 2 3 2 5 4 2 2" xfId="52709"/>
    <cellStyle name="Normal 4 2 2 3 2 5 4 3" xfId="20986"/>
    <cellStyle name="Normal 4 2 2 3 2 5 4 4" xfId="42137"/>
    <cellStyle name="Normal 4 2 2 3 2 5 5" xfId="23543"/>
    <cellStyle name="Normal 4 2 2 3 2 5 5 2" xfId="44694"/>
    <cellStyle name="Normal 4 2 2 3 2 5 6" xfId="12971"/>
    <cellStyle name="Normal 4 2 2 3 2 5 7" xfId="34122"/>
    <cellStyle name="Normal 4 2 2 3 2 6" xfId="2690"/>
    <cellStyle name="Normal 4 2 2 3 2 6 2" xfId="24826"/>
    <cellStyle name="Normal 4 2 2 3 2 6 2 2" xfId="45977"/>
    <cellStyle name="Normal 4 2 2 3 2 6 3" xfId="14254"/>
    <cellStyle name="Normal 4 2 2 3 2 6 4" xfId="35405"/>
    <cellStyle name="Normal 4 2 2 3 2 7" xfId="6567"/>
    <cellStyle name="Normal 4 2 2 3 2 7 2" xfId="27716"/>
    <cellStyle name="Normal 4 2 2 3 2 7 2 2" xfId="48867"/>
    <cellStyle name="Normal 4 2 2 3 2 7 3" xfId="17144"/>
    <cellStyle name="Normal 4 2 2 3 2 7 4" xfId="38295"/>
    <cellStyle name="Normal 4 2 2 3 2 8" xfId="9129"/>
    <cellStyle name="Normal 4 2 2 3 2 8 2" xfId="30278"/>
    <cellStyle name="Normal 4 2 2 3 2 8 2 2" xfId="51429"/>
    <cellStyle name="Normal 4 2 2 3 2 8 3" xfId="19706"/>
    <cellStyle name="Normal 4 2 2 3 2 8 4" xfId="40857"/>
    <cellStyle name="Normal 4 2 2 3 2 9" xfId="22263"/>
    <cellStyle name="Normal 4 2 2 3 2 9 2" xfId="43414"/>
    <cellStyle name="Normal 4 2 2 3 3" xfId="202"/>
    <cellStyle name="Normal 4 2 2 3 3 10" xfId="32922"/>
    <cellStyle name="Normal 4 2 2 3 3 2" xfId="524"/>
    <cellStyle name="Normal 4 2 2 3 3 2 2" xfId="1164"/>
    <cellStyle name="Normal 4 2 2 3 3 2 2 2" xfId="2444"/>
    <cellStyle name="Normal 4 2 2 3 3 2 2 2 2" xfId="5011"/>
    <cellStyle name="Normal 4 2 2 3 3 2 2 2 2 2" xfId="27147"/>
    <cellStyle name="Normal 4 2 2 3 3 2 2 2 2 2 2" xfId="48298"/>
    <cellStyle name="Normal 4 2 2 3 3 2 2 2 2 3" xfId="16575"/>
    <cellStyle name="Normal 4 2 2 3 3 2 2 2 2 4" xfId="37726"/>
    <cellStyle name="Normal 4 2 2 3 3 2 2 2 3" xfId="8887"/>
    <cellStyle name="Normal 4 2 2 3 3 2 2 2 3 2" xfId="30036"/>
    <cellStyle name="Normal 4 2 2 3 3 2 2 2 3 2 2" xfId="51187"/>
    <cellStyle name="Normal 4 2 2 3 3 2 2 2 3 3" xfId="19464"/>
    <cellStyle name="Normal 4 2 2 3 3 2 2 2 3 4" xfId="40615"/>
    <cellStyle name="Normal 4 2 2 3 3 2 2 2 4" xfId="11449"/>
    <cellStyle name="Normal 4 2 2 3 3 2 2 2 4 2" xfId="32598"/>
    <cellStyle name="Normal 4 2 2 3 3 2 2 2 4 2 2" xfId="53749"/>
    <cellStyle name="Normal 4 2 2 3 3 2 2 2 4 3" xfId="22026"/>
    <cellStyle name="Normal 4 2 2 3 3 2 2 2 4 4" xfId="43177"/>
    <cellStyle name="Normal 4 2 2 3 3 2 2 2 5" xfId="24583"/>
    <cellStyle name="Normal 4 2 2 3 3 2 2 2 5 2" xfId="45734"/>
    <cellStyle name="Normal 4 2 2 3 3 2 2 2 6" xfId="14011"/>
    <cellStyle name="Normal 4 2 2 3 3 2 2 2 7" xfId="35162"/>
    <cellStyle name="Normal 4 2 2 3 3 2 2 3" xfId="3731"/>
    <cellStyle name="Normal 4 2 2 3 3 2 2 3 2" xfId="25867"/>
    <cellStyle name="Normal 4 2 2 3 3 2 2 3 2 2" xfId="47018"/>
    <cellStyle name="Normal 4 2 2 3 3 2 2 3 3" xfId="15295"/>
    <cellStyle name="Normal 4 2 2 3 3 2 2 3 4" xfId="36446"/>
    <cellStyle name="Normal 4 2 2 3 3 2 2 4" xfId="7607"/>
    <cellStyle name="Normal 4 2 2 3 3 2 2 4 2" xfId="28756"/>
    <cellStyle name="Normal 4 2 2 3 3 2 2 4 2 2" xfId="49907"/>
    <cellStyle name="Normal 4 2 2 3 3 2 2 4 3" xfId="18184"/>
    <cellStyle name="Normal 4 2 2 3 3 2 2 4 4" xfId="39335"/>
    <cellStyle name="Normal 4 2 2 3 3 2 2 5" xfId="10169"/>
    <cellStyle name="Normal 4 2 2 3 3 2 2 5 2" xfId="31318"/>
    <cellStyle name="Normal 4 2 2 3 3 2 2 5 2 2" xfId="52469"/>
    <cellStyle name="Normal 4 2 2 3 3 2 2 5 3" xfId="20746"/>
    <cellStyle name="Normal 4 2 2 3 3 2 2 5 4" xfId="41897"/>
    <cellStyle name="Normal 4 2 2 3 3 2 2 6" xfId="23303"/>
    <cellStyle name="Normal 4 2 2 3 3 2 2 6 2" xfId="44454"/>
    <cellStyle name="Normal 4 2 2 3 3 2 2 7" xfId="12731"/>
    <cellStyle name="Normal 4 2 2 3 3 2 2 8" xfId="33882"/>
    <cellStyle name="Normal 4 2 2 3 3 2 3" xfId="1804"/>
    <cellStyle name="Normal 4 2 2 3 3 2 3 2" xfId="4371"/>
    <cellStyle name="Normal 4 2 2 3 3 2 3 2 2" xfId="26507"/>
    <cellStyle name="Normal 4 2 2 3 3 2 3 2 2 2" xfId="47658"/>
    <cellStyle name="Normal 4 2 2 3 3 2 3 2 3" xfId="15935"/>
    <cellStyle name="Normal 4 2 2 3 3 2 3 2 4" xfId="37086"/>
    <cellStyle name="Normal 4 2 2 3 3 2 3 3" xfId="8247"/>
    <cellStyle name="Normal 4 2 2 3 3 2 3 3 2" xfId="29396"/>
    <cellStyle name="Normal 4 2 2 3 3 2 3 3 2 2" xfId="50547"/>
    <cellStyle name="Normal 4 2 2 3 3 2 3 3 3" xfId="18824"/>
    <cellStyle name="Normal 4 2 2 3 3 2 3 3 4" xfId="39975"/>
    <cellStyle name="Normal 4 2 2 3 3 2 3 4" xfId="10809"/>
    <cellStyle name="Normal 4 2 2 3 3 2 3 4 2" xfId="31958"/>
    <cellStyle name="Normal 4 2 2 3 3 2 3 4 2 2" xfId="53109"/>
    <cellStyle name="Normal 4 2 2 3 3 2 3 4 3" xfId="21386"/>
    <cellStyle name="Normal 4 2 2 3 3 2 3 4 4" xfId="42537"/>
    <cellStyle name="Normal 4 2 2 3 3 2 3 5" xfId="23943"/>
    <cellStyle name="Normal 4 2 2 3 3 2 3 5 2" xfId="45094"/>
    <cellStyle name="Normal 4 2 2 3 3 2 3 6" xfId="13371"/>
    <cellStyle name="Normal 4 2 2 3 3 2 3 7" xfId="34522"/>
    <cellStyle name="Normal 4 2 2 3 3 2 4" xfId="3091"/>
    <cellStyle name="Normal 4 2 2 3 3 2 4 2" xfId="25227"/>
    <cellStyle name="Normal 4 2 2 3 3 2 4 2 2" xfId="46378"/>
    <cellStyle name="Normal 4 2 2 3 3 2 4 3" xfId="14655"/>
    <cellStyle name="Normal 4 2 2 3 3 2 4 4" xfId="35806"/>
    <cellStyle name="Normal 4 2 2 3 3 2 5" xfId="6967"/>
    <cellStyle name="Normal 4 2 2 3 3 2 5 2" xfId="28116"/>
    <cellStyle name="Normal 4 2 2 3 3 2 5 2 2" xfId="49267"/>
    <cellStyle name="Normal 4 2 2 3 3 2 5 3" xfId="17544"/>
    <cellStyle name="Normal 4 2 2 3 3 2 5 4" xfId="38695"/>
    <cellStyle name="Normal 4 2 2 3 3 2 6" xfId="9529"/>
    <cellStyle name="Normal 4 2 2 3 3 2 6 2" xfId="30678"/>
    <cellStyle name="Normal 4 2 2 3 3 2 6 2 2" xfId="51829"/>
    <cellStyle name="Normal 4 2 2 3 3 2 6 3" xfId="20106"/>
    <cellStyle name="Normal 4 2 2 3 3 2 6 4" xfId="41257"/>
    <cellStyle name="Normal 4 2 2 3 3 2 7" xfId="22663"/>
    <cellStyle name="Normal 4 2 2 3 3 2 7 2" xfId="43814"/>
    <cellStyle name="Normal 4 2 2 3 3 2 8" xfId="12091"/>
    <cellStyle name="Normal 4 2 2 3 3 2 9" xfId="33242"/>
    <cellStyle name="Normal 4 2 2 3 3 3" xfId="844"/>
    <cellStyle name="Normal 4 2 2 3 3 3 2" xfId="2124"/>
    <cellStyle name="Normal 4 2 2 3 3 3 2 2" xfId="4691"/>
    <cellStyle name="Normal 4 2 2 3 3 3 2 2 2" xfId="26827"/>
    <cellStyle name="Normal 4 2 2 3 3 3 2 2 2 2" xfId="47978"/>
    <cellStyle name="Normal 4 2 2 3 3 3 2 2 3" xfId="16255"/>
    <cellStyle name="Normal 4 2 2 3 3 3 2 2 4" xfId="37406"/>
    <cellStyle name="Normal 4 2 2 3 3 3 2 3" xfId="8567"/>
    <cellStyle name="Normal 4 2 2 3 3 3 2 3 2" xfId="29716"/>
    <cellStyle name="Normal 4 2 2 3 3 3 2 3 2 2" xfId="50867"/>
    <cellStyle name="Normal 4 2 2 3 3 3 2 3 3" xfId="19144"/>
    <cellStyle name="Normal 4 2 2 3 3 3 2 3 4" xfId="40295"/>
    <cellStyle name="Normal 4 2 2 3 3 3 2 4" xfId="11129"/>
    <cellStyle name="Normal 4 2 2 3 3 3 2 4 2" xfId="32278"/>
    <cellStyle name="Normal 4 2 2 3 3 3 2 4 2 2" xfId="53429"/>
    <cellStyle name="Normal 4 2 2 3 3 3 2 4 3" xfId="21706"/>
    <cellStyle name="Normal 4 2 2 3 3 3 2 4 4" xfId="42857"/>
    <cellStyle name="Normal 4 2 2 3 3 3 2 5" xfId="24263"/>
    <cellStyle name="Normal 4 2 2 3 3 3 2 5 2" xfId="45414"/>
    <cellStyle name="Normal 4 2 2 3 3 3 2 6" xfId="13691"/>
    <cellStyle name="Normal 4 2 2 3 3 3 2 7" xfId="34842"/>
    <cellStyle name="Normal 4 2 2 3 3 3 3" xfId="3411"/>
    <cellStyle name="Normal 4 2 2 3 3 3 3 2" xfId="25547"/>
    <cellStyle name="Normal 4 2 2 3 3 3 3 2 2" xfId="46698"/>
    <cellStyle name="Normal 4 2 2 3 3 3 3 3" xfId="14975"/>
    <cellStyle name="Normal 4 2 2 3 3 3 3 4" xfId="36126"/>
    <cellStyle name="Normal 4 2 2 3 3 3 4" xfId="7287"/>
    <cellStyle name="Normal 4 2 2 3 3 3 4 2" xfId="28436"/>
    <cellStyle name="Normal 4 2 2 3 3 3 4 2 2" xfId="49587"/>
    <cellStyle name="Normal 4 2 2 3 3 3 4 3" xfId="17864"/>
    <cellStyle name="Normal 4 2 2 3 3 3 4 4" xfId="39015"/>
    <cellStyle name="Normal 4 2 2 3 3 3 5" xfId="9849"/>
    <cellStyle name="Normal 4 2 2 3 3 3 5 2" xfId="30998"/>
    <cellStyle name="Normal 4 2 2 3 3 3 5 2 2" xfId="52149"/>
    <cellStyle name="Normal 4 2 2 3 3 3 5 3" xfId="20426"/>
    <cellStyle name="Normal 4 2 2 3 3 3 5 4" xfId="41577"/>
    <cellStyle name="Normal 4 2 2 3 3 3 6" xfId="22983"/>
    <cellStyle name="Normal 4 2 2 3 3 3 6 2" xfId="44134"/>
    <cellStyle name="Normal 4 2 2 3 3 3 7" xfId="12411"/>
    <cellStyle name="Normal 4 2 2 3 3 3 8" xfId="33562"/>
    <cellStyle name="Normal 4 2 2 3 3 4" xfId="1484"/>
    <cellStyle name="Normal 4 2 2 3 3 4 2" xfId="4051"/>
    <cellStyle name="Normal 4 2 2 3 3 4 2 2" xfId="26187"/>
    <cellStyle name="Normal 4 2 2 3 3 4 2 2 2" xfId="47338"/>
    <cellStyle name="Normal 4 2 2 3 3 4 2 3" xfId="15615"/>
    <cellStyle name="Normal 4 2 2 3 3 4 2 4" xfId="36766"/>
    <cellStyle name="Normal 4 2 2 3 3 4 3" xfId="7927"/>
    <cellStyle name="Normal 4 2 2 3 3 4 3 2" xfId="29076"/>
    <cellStyle name="Normal 4 2 2 3 3 4 3 2 2" xfId="50227"/>
    <cellStyle name="Normal 4 2 2 3 3 4 3 3" xfId="18504"/>
    <cellStyle name="Normal 4 2 2 3 3 4 3 4" xfId="39655"/>
    <cellStyle name="Normal 4 2 2 3 3 4 4" xfId="10489"/>
    <cellStyle name="Normal 4 2 2 3 3 4 4 2" xfId="31638"/>
    <cellStyle name="Normal 4 2 2 3 3 4 4 2 2" xfId="52789"/>
    <cellStyle name="Normal 4 2 2 3 3 4 4 3" xfId="21066"/>
    <cellStyle name="Normal 4 2 2 3 3 4 4 4" xfId="42217"/>
    <cellStyle name="Normal 4 2 2 3 3 4 5" xfId="23623"/>
    <cellStyle name="Normal 4 2 2 3 3 4 5 2" xfId="44774"/>
    <cellStyle name="Normal 4 2 2 3 3 4 6" xfId="13051"/>
    <cellStyle name="Normal 4 2 2 3 3 4 7" xfId="34202"/>
    <cellStyle name="Normal 4 2 2 3 3 5" xfId="2770"/>
    <cellStyle name="Normal 4 2 2 3 3 5 2" xfId="24906"/>
    <cellStyle name="Normal 4 2 2 3 3 5 2 2" xfId="46057"/>
    <cellStyle name="Normal 4 2 2 3 3 5 3" xfId="14334"/>
    <cellStyle name="Normal 4 2 2 3 3 5 4" xfId="35485"/>
    <cellStyle name="Normal 4 2 2 3 3 6" xfId="6647"/>
    <cellStyle name="Normal 4 2 2 3 3 6 2" xfId="27796"/>
    <cellStyle name="Normal 4 2 2 3 3 6 2 2" xfId="48947"/>
    <cellStyle name="Normal 4 2 2 3 3 6 3" xfId="17224"/>
    <cellStyle name="Normal 4 2 2 3 3 6 4" xfId="38375"/>
    <cellStyle name="Normal 4 2 2 3 3 7" xfId="9209"/>
    <cellStyle name="Normal 4 2 2 3 3 7 2" xfId="30358"/>
    <cellStyle name="Normal 4 2 2 3 3 7 2 2" xfId="51509"/>
    <cellStyle name="Normal 4 2 2 3 3 7 3" xfId="19786"/>
    <cellStyle name="Normal 4 2 2 3 3 7 4" xfId="40937"/>
    <cellStyle name="Normal 4 2 2 3 3 8" xfId="22343"/>
    <cellStyle name="Normal 4 2 2 3 3 8 2" xfId="43494"/>
    <cellStyle name="Normal 4 2 2 3 3 9" xfId="11771"/>
    <cellStyle name="Normal 4 2 2 3 4" xfId="364"/>
    <cellStyle name="Normal 4 2 2 3 4 2" xfId="1004"/>
    <cellStyle name="Normal 4 2 2 3 4 2 2" xfId="2284"/>
    <cellStyle name="Normal 4 2 2 3 4 2 2 2" xfId="4851"/>
    <cellStyle name="Normal 4 2 2 3 4 2 2 2 2" xfId="26987"/>
    <cellStyle name="Normal 4 2 2 3 4 2 2 2 2 2" xfId="48138"/>
    <cellStyle name="Normal 4 2 2 3 4 2 2 2 3" xfId="16415"/>
    <cellStyle name="Normal 4 2 2 3 4 2 2 2 4" xfId="37566"/>
    <cellStyle name="Normal 4 2 2 3 4 2 2 3" xfId="8727"/>
    <cellStyle name="Normal 4 2 2 3 4 2 2 3 2" xfId="29876"/>
    <cellStyle name="Normal 4 2 2 3 4 2 2 3 2 2" xfId="51027"/>
    <cellStyle name="Normal 4 2 2 3 4 2 2 3 3" xfId="19304"/>
    <cellStyle name="Normal 4 2 2 3 4 2 2 3 4" xfId="40455"/>
    <cellStyle name="Normal 4 2 2 3 4 2 2 4" xfId="11289"/>
    <cellStyle name="Normal 4 2 2 3 4 2 2 4 2" xfId="32438"/>
    <cellStyle name="Normal 4 2 2 3 4 2 2 4 2 2" xfId="53589"/>
    <cellStyle name="Normal 4 2 2 3 4 2 2 4 3" xfId="21866"/>
    <cellStyle name="Normal 4 2 2 3 4 2 2 4 4" xfId="43017"/>
    <cellStyle name="Normal 4 2 2 3 4 2 2 5" xfId="24423"/>
    <cellStyle name="Normal 4 2 2 3 4 2 2 5 2" xfId="45574"/>
    <cellStyle name="Normal 4 2 2 3 4 2 2 6" xfId="13851"/>
    <cellStyle name="Normal 4 2 2 3 4 2 2 7" xfId="35002"/>
    <cellStyle name="Normal 4 2 2 3 4 2 3" xfId="3571"/>
    <cellStyle name="Normal 4 2 2 3 4 2 3 2" xfId="25707"/>
    <cellStyle name="Normal 4 2 2 3 4 2 3 2 2" xfId="46858"/>
    <cellStyle name="Normal 4 2 2 3 4 2 3 3" xfId="15135"/>
    <cellStyle name="Normal 4 2 2 3 4 2 3 4" xfId="36286"/>
    <cellStyle name="Normal 4 2 2 3 4 2 4" xfId="7447"/>
    <cellStyle name="Normal 4 2 2 3 4 2 4 2" xfId="28596"/>
    <cellStyle name="Normal 4 2 2 3 4 2 4 2 2" xfId="49747"/>
    <cellStyle name="Normal 4 2 2 3 4 2 4 3" xfId="18024"/>
    <cellStyle name="Normal 4 2 2 3 4 2 4 4" xfId="39175"/>
    <cellStyle name="Normal 4 2 2 3 4 2 5" xfId="10009"/>
    <cellStyle name="Normal 4 2 2 3 4 2 5 2" xfId="31158"/>
    <cellStyle name="Normal 4 2 2 3 4 2 5 2 2" xfId="52309"/>
    <cellStyle name="Normal 4 2 2 3 4 2 5 3" xfId="20586"/>
    <cellStyle name="Normal 4 2 2 3 4 2 5 4" xfId="41737"/>
    <cellStyle name="Normal 4 2 2 3 4 2 6" xfId="23143"/>
    <cellStyle name="Normal 4 2 2 3 4 2 6 2" xfId="44294"/>
    <cellStyle name="Normal 4 2 2 3 4 2 7" xfId="12571"/>
    <cellStyle name="Normal 4 2 2 3 4 2 8" xfId="33722"/>
    <cellStyle name="Normal 4 2 2 3 4 3" xfId="1644"/>
    <cellStyle name="Normal 4 2 2 3 4 3 2" xfId="4211"/>
    <cellStyle name="Normal 4 2 2 3 4 3 2 2" xfId="26347"/>
    <cellStyle name="Normal 4 2 2 3 4 3 2 2 2" xfId="47498"/>
    <cellStyle name="Normal 4 2 2 3 4 3 2 3" xfId="15775"/>
    <cellStyle name="Normal 4 2 2 3 4 3 2 4" xfId="36926"/>
    <cellStyle name="Normal 4 2 2 3 4 3 3" xfId="8087"/>
    <cellStyle name="Normal 4 2 2 3 4 3 3 2" xfId="29236"/>
    <cellStyle name="Normal 4 2 2 3 4 3 3 2 2" xfId="50387"/>
    <cellStyle name="Normal 4 2 2 3 4 3 3 3" xfId="18664"/>
    <cellStyle name="Normal 4 2 2 3 4 3 3 4" xfId="39815"/>
    <cellStyle name="Normal 4 2 2 3 4 3 4" xfId="10649"/>
    <cellStyle name="Normal 4 2 2 3 4 3 4 2" xfId="31798"/>
    <cellStyle name="Normal 4 2 2 3 4 3 4 2 2" xfId="52949"/>
    <cellStyle name="Normal 4 2 2 3 4 3 4 3" xfId="21226"/>
    <cellStyle name="Normal 4 2 2 3 4 3 4 4" xfId="42377"/>
    <cellStyle name="Normal 4 2 2 3 4 3 5" xfId="23783"/>
    <cellStyle name="Normal 4 2 2 3 4 3 5 2" xfId="44934"/>
    <cellStyle name="Normal 4 2 2 3 4 3 6" xfId="13211"/>
    <cellStyle name="Normal 4 2 2 3 4 3 7" xfId="34362"/>
    <cellStyle name="Normal 4 2 2 3 4 4" xfId="2931"/>
    <cellStyle name="Normal 4 2 2 3 4 4 2" xfId="25067"/>
    <cellStyle name="Normal 4 2 2 3 4 4 2 2" xfId="46218"/>
    <cellStyle name="Normal 4 2 2 3 4 4 3" xfId="14495"/>
    <cellStyle name="Normal 4 2 2 3 4 4 4" xfId="35646"/>
    <cellStyle name="Normal 4 2 2 3 4 5" xfId="6807"/>
    <cellStyle name="Normal 4 2 2 3 4 5 2" xfId="27956"/>
    <cellStyle name="Normal 4 2 2 3 4 5 2 2" xfId="49107"/>
    <cellStyle name="Normal 4 2 2 3 4 5 3" xfId="17384"/>
    <cellStyle name="Normal 4 2 2 3 4 5 4" xfId="38535"/>
    <cellStyle name="Normal 4 2 2 3 4 6" xfId="9369"/>
    <cellStyle name="Normal 4 2 2 3 4 6 2" xfId="30518"/>
    <cellStyle name="Normal 4 2 2 3 4 6 2 2" xfId="51669"/>
    <cellStyle name="Normal 4 2 2 3 4 6 3" xfId="19946"/>
    <cellStyle name="Normal 4 2 2 3 4 6 4" xfId="41097"/>
    <cellStyle name="Normal 4 2 2 3 4 7" xfId="22503"/>
    <cellStyle name="Normal 4 2 2 3 4 7 2" xfId="43654"/>
    <cellStyle name="Normal 4 2 2 3 4 8" xfId="11931"/>
    <cellStyle name="Normal 4 2 2 3 4 9" xfId="33082"/>
    <cellStyle name="Normal 4 2 2 3 5" xfId="684"/>
    <cellStyle name="Normal 4 2 2 3 5 2" xfId="1964"/>
    <cellStyle name="Normal 4 2 2 3 5 2 2" xfId="4531"/>
    <cellStyle name="Normal 4 2 2 3 5 2 2 2" xfId="26667"/>
    <cellStyle name="Normal 4 2 2 3 5 2 2 2 2" xfId="47818"/>
    <cellStyle name="Normal 4 2 2 3 5 2 2 3" xfId="16095"/>
    <cellStyle name="Normal 4 2 2 3 5 2 2 4" xfId="37246"/>
    <cellStyle name="Normal 4 2 2 3 5 2 3" xfId="8407"/>
    <cellStyle name="Normal 4 2 2 3 5 2 3 2" xfId="29556"/>
    <cellStyle name="Normal 4 2 2 3 5 2 3 2 2" xfId="50707"/>
    <cellStyle name="Normal 4 2 2 3 5 2 3 3" xfId="18984"/>
    <cellStyle name="Normal 4 2 2 3 5 2 3 4" xfId="40135"/>
    <cellStyle name="Normal 4 2 2 3 5 2 4" xfId="10969"/>
    <cellStyle name="Normal 4 2 2 3 5 2 4 2" xfId="32118"/>
    <cellStyle name="Normal 4 2 2 3 5 2 4 2 2" xfId="53269"/>
    <cellStyle name="Normal 4 2 2 3 5 2 4 3" xfId="21546"/>
    <cellStyle name="Normal 4 2 2 3 5 2 4 4" xfId="42697"/>
    <cellStyle name="Normal 4 2 2 3 5 2 5" xfId="24103"/>
    <cellStyle name="Normal 4 2 2 3 5 2 5 2" xfId="45254"/>
    <cellStyle name="Normal 4 2 2 3 5 2 6" xfId="13531"/>
    <cellStyle name="Normal 4 2 2 3 5 2 7" xfId="34682"/>
    <cellStyle name="Normal 4 2 2 3 5 3" xfId="3251"/>
    <cellStyle name="Normal 4 2 2 3 5 3 2" xfId="25387"/>
    <cellStyle name="Normal 4 2 2 3 5 3 2 2" xfId="46538"/>
    <cellStyle name="Normal 4 2 2 3 5 3 3" xfId="14815"/>
    <cellStyle name="Normal 4 2 2 3 5 3 4" xfId="35966"/>
    <cellStyle name="Normal 4 2 2 3 5 4" xfId="7127"/>
    <cellStyle name="Normal 4 2 2 3 5 4 2" xfId="28276"/>
    <cellStyle name="Normal 4 2 2 3 5 4 2 2" xfId="49427"/>
    <cellStyle name="Normal 4 2 2 3 5 4 3" xfId="17704"/>
    <cellStyle name="Normal 4 2 2 3 5 4 4" xfId="38855"/>
    <cellStyle name="Normal 4 2 2 3 5 5" xfId="9689"/>
    <cellStyle name="Normal 4 2 2 3 5 5 2" xfId="30838"/>
    <cellStyle name="Normal 4 2 2 3 5 5 2 2" xfId="51989"/>
    <cellStyle name="Normal 4 2 2 3 5 5 3" xfId="20266"/>
    <cellStyle name="Normal 4 2 2 3 5 5 4" xfId="41417"/>
    <cellStyle name="Normal 4 2 2 3 5 6" xfId="22823"/>
    <cellStyle name="Normal 4 2 2 3 5 6 2" xfId="43974"/>
    <cellStyle name="Normal 4 2 2 3 5 7" xfId="12251"/>
    <cellStyle name="Normal 4 2 2 3 5 8" xfId="33402"/>
    <cellStyle name="Normal 4 2 2 3 6" xfId="1324"/>
    <cellStyle name="Normal 4 2 2 3 6 2" xfId="3891"/>
    <cellStyle name="Normal 4 2 2 3 6 2 2" xfId="26027"/>
    <cellStyle name="Normal 4 2 2 3 6 2 2 2" xfId="47178"/>
    <cellStyle name="Normal 4 2 2 3 6 2 3" xfId="15455"/>
    <cellStyle name="Normal 4 2 2 3 6 2 4" xfId="36606"/>
    <cellStyle name="Normal 4 2 2 3 6 3" xfId="7767"/>
    <cellStyle name="Normal 4 2 2 3 6 3 2" xfId="28916"/>
    <cellStyle name="Normal 4 2 2 3 6 3 2 2" xfId="50067"/>
    <cellStyle name="Normal 4 2 2 3 6 3 3" xfId="18344"/>
    <cellStyle name="Normal 4 2 2 3 6 3 4" xfId="39495"/>
    <cellStyle name="Normal 4 2 2 3 6 4" xfId="10329"/>
    <cellStyle name="Normal 4 2 2 3 6 4 2" xfId="31478"/>
    <cellStyle name="Normal 4 2 2 3 6 4 2 2" xfId="52629"/>
    <cellStyle name="Normal 4 2 2 3 6 4 3" xfId="20906"/>
    <cellStyle name="Normal 4 2 2 3 6 4 4" xfId="42057"/>
    <cellStyle name="Normal 4 2 2 3 6 5" xfId="23463"/>
    <cellStyle name="Normal 4 2 2 3 6 5 2" xfId="44614"/>
    <cellStyle name="Normal 4 2 2 3 6 6" xfId="12891"/>
    <cellStyle name="Normal 4 2 2 3 6 7" xfId="34042"/>
    <cellStyle name="Normal 4 2 2 3 7" xfId="2609"/>
    <cellStyle name="Normal 4 2 2 3 7 2" xfId="24745"/>
    <cellStyle name="Normal 4 2 2 3 7 2 2" xfId="45896"/>
    <cellStyle name="Normal 4 2 2 3 7 3" xfId="14173"/>
    <cellStyle name="Normal 4 2 2 3 7 4" xfId="35324"/>
    <cellStyle name="Normal 4 2 2 3 8" xfId="6487"/>
    <cellStyle name="Normal 4 2 2 3 8 2" xfId="27636"/>
    <cellStyle name="Normal 4 2 2 3 8 2 2" xfId="48787"/>
    <cellStyle name="Normal 4 2 2 3 8 3" xfId="17064"/>
    <cellStyle name="Normal 4 2 2 3 8 4" xfId="38215"/>
    <cellStyle name="Normal 4 2 2 3 9" xfId="9049"/>
    <cellStyle name="Normal 4 2 2 3 9 2" xfId="30198"/>
    <cellStyle name="Normal 4 2 2 3 9 2 2" xfId="51349"/>
    <cellStyle name="Normal 4 2 2 3 9 3" xfId="19626"/>
    <cellStyle name="Normal 4 2 2 3 9 4" xfId="40777"/>
    <cellStyle name="Normal 4 2 2 4" xfId="60"/>
    <cellStyle name="Normal 4 2 2 4 10" xfId="22205"/>
    <cellStyle name="Normal 4 2 2 4 10 2" xfId="43356"/>
    <cellStyle name="Normal 4 2 2 4 11" xfId="11633"/>
    <cellStyle name="Normal 4 2 2 4 12" xfId="32784"/>
    <cellStyle name="Normal 4 2 2 4 2" xfId="144"/>
    <cellStyle name="Normal 4 2 2 4 2 10" xfId="11713"/>
    <cellStyle name="Normal 4 2 2 4 2 11" xfId="32864"/>
    <cellStyle name="Normal 4 2 2 4 2 2" xfId="305"/>
    <cellStyle name="Normal 4 2 2 4 2 2 10" xfId="33024"/>
    <cellStyle name="Normal 4 2 2 4 2 2 2" xfId="626"/>
    <cellStyle name="Normal 4 2 2 4 2 2 2 2" xfId="1266"/>
    <cellStyle name="Normal 4 2 2 4 2 2 2 2 2" xfId="2546"/>
    <cellStyle name="Normal 4 2 2 4 2 2 2 2 2 2" xfId="5113"/>
    <cellStyle name="Normal 4 2 2 4 2 2 2 2 2 2 2" xfId="27249"/>
    <cellStyle name="Normal 4 2 2 4 2 2 2 2 2 2 2 2" xfId="48400"/>
    <cellStyle name="Normal 4 2 2 4 2 2 2 2 2 2 3" xfId="16677"/>
    <cellStyle name="Normal 4 2 2 4 2 2 2 2 2 2 4" xfId="37828"/>
    <cellStyle name="Normal 4 2 2 4 2 2 2 2 2 3" xfId="8989"/>
    <cellStyle name="Normal 4 2 2 4 2 2 2 2 2 3 2" xfId="30138"/>
    <cellStyle name="Normal 4 2 2 4 2 2 2 2 2 3 2 2" xfId="51289"/>
    <cellStyle name="Normal 4 2 2 4 2 2 2 2 2 3 3" xfId="19566"/>
    <cellStyle name="Normal 4 2 2 4 2 2 2 2 2 3 4" xfId="40717"/>
    <cellStyle name="Normal 4 2 2 4 2 2 2 2 2 4" xfId="11551"/>
    <cellStyle name="Normal 4 2 2 4 2 2 2 2 2 4 2" xfId="32700"/>
    <cellStyle name="Normal 4 2 2 4 2 2 2 2 2 4 2 2" xfId="53851"/>
    <cellStyle name="Normal 4 2 2 4 2 2 2 2 2 4 3" xfId="22128"/>
    <cellStyle name="Normal 4 2 2 4 2 2 2 2 2 4 4" xfId="43279"/>
    <cellStyle name="Normal 4 2 2 4 2 2 2 2 2 5" xfId="24685"/>
    <cellStyle name="Normal 4 2 2 4 2 2 2 2 2 5 2" xfId="45836"/>
    <cellStyle name="Normal 4 2 2 4 2 2 2 2 2 6" xfId="14113"/>
    <cellStyle name="Normal 4 2 2 4 2 2 2 2 2 7" xfId="35264"/>
    <cellStyle name="Normal 4 2 2 4 2 2 2 2 3" xfId="3833"/>
    <cellStyle name="Normal 4 2 2 4 2 2 2 2 3 2" xfId="25969"/>
    <cellStyle name="Normal 4 2 2 4 2 2 2 2 3 2 2" xfId="47120"/>
    <cellStyle name="Normal 4 2 2 4 2 2 2 2 3 3" xfId="15397"/>
    <cellStyle name="Normal 4 2 2 4 2 2 2 2 3 4" xfId="36548"/>
    <cellStyle name="Normal 4 2 2 4 2 2 2 2 4" xfId="7709"/>
    <cellStyle name="Normal 4 2 2 4 2 2 2 2 4 2" xfId="28858"/>
    <cellStyle name="Normal 4 2 2 4 2 2 2 2 4 2 2" xfId="50009"/>
    <cellStyle name="Normal 4 2 2 4 2 2 2 2 4 3" xfId="18286"/>
    <cellStyle name="Normal 4 2 2 4 2 2 2 2 4 4" xfId="39437"/>
    <cellStyle name="Normal 4 2 2 4 2 2 2 2 5" xfId="10271"/>
    <cellStyle name="Normal 4 2 2 4 2 2 2 2 5 2" xfId="31420"/>
    <cellStyle name="Normal 4 2 2 4 2 2 2 2 5 2 2" xfId="52571"/>
    <cellStyle name="Normal 4 2 2 4 2 2 2 2 5 3" xfId="20848"/>
    <cellStyle name="Normal 4 2 2 4 2 2 2 2 5 4" xfId="41999"/>
    <cellStyle name="Normal 4 2 2 4 2 2 2 2 6" xfId="23405"/>
    <cellStyle name="Normal 4 2 2 4 2 2 2 2 6 2" xfId="44556"/>
    <cellStyle name="Normal 4 2 2 4 2 2 2 2 7" xfId="12833"/>
    <cellStyle name="Normal 4 2 2 4 2 2 2 2 8" xfId="33984"/>
    <cellStyle name="Normal 4 2 2 4 2 2 2 3" xfId="1906"/>
    <cellStyle name="Normal 4 2 2 4 2 2 2 3 2" xfId="4473"/>
    <cellStyle name="Normal 4 2 2 4 2 2 2 3 2 2" xfId="26609"/>
    <cellStyle name="Normal 4 2 2 4 2 2 2 3 2 2 2" xfId="47760"/>
    <cellStyle name="Normal 4 2 2 4 2 2 2 3 2 3" xfId="16037"/>
    <cellStyle name="Normal 4 2 2 4 2 2 2 3 2 4" xfId="37188"/>
    <cellStyle name="Normal 4 2 2 4 2 2 2 3 3" xfId="8349"/>
    <cellStyle name="Normal 4 2 2 4 2 2 2 3 3 2" xfId="29498"/>
    <cellStyle name="Normal 4 2 2 4 2 2 2 3 3 2 2" xfId="50649"/>
    <cellStyle name="Normal 4 2 2 4 2 2 2 3 3 3" xfId="18926"/>
    <cellStyle name="Normal 4 2 2 4 2 2 2 3 3 4" xfId="40077"/>
    <cellStyle name="Normal 4 2 2 4 2 2 2 3 4" xfId="10911"/>
    <cellStyle name="Normal 4 2 2 4 2 2 2 3 4 2" xfId="32060"/>
    <cellStyle name="Normal 4 2 2 4 2 2 2 3 4 2 2" xfId="53211"/>
    <cellStyle name="Normal 4 2 2 4 2 2 2 3 4 3" xfId="21488"/>
    <cellStyle name="Normal 4 2 2 4 2 2 2 3 4 4" xfId="42639"/>
    <cellStyle name="Normal 4 2 2 4 2 2 2 3 5" xfId="24045"/>
    <cellStyle name="Normal 4 2 2 4 2 2 2 3 5 2" xfId="45196"/>
    <cellStyle name="Normal 4 2 2 4 2 2 2 3 6" xfId="13473"/>
    <cellStyle name="Normal 4 2 2 4 2 2 2 3 7" xfId="34624"/>
    <cellStyle name="Normal 4 2 2 4 2 2 2 4" xfId="3193"/>
    <cellStyle name="Normal 4 2 2 4 2 2 2 4 2" xfId="25329"/>
    <cellStyle name="Normal 4 2 2 4 2 2 2 4 2 2" xfId="46480"/>
    <cellStyle name="Normal 4 2 2 4 2 2 2 4 3" xfId="14757"/>
    <cellStyle name="Normal 4 2 2 4 2 2 2 4 4" xfId="35908"/>
    <cellStyle name="Normal 4 2 2 4 2 2 2 5" xfId="7069"/>
    <cellStyle name="Normal 4 2 2 4 2 2 2 5 2" xfId="28218"/>
    <cellStyle name="Normal 4 2 2 4 2 2 2 5 2 2" xfId="49369"/>
    <cellStyle name="Normal 4 2 2 4 2 2 2 5 3" xfId="17646"/>
    <cellStyle name="Normal 4 2 2 4 2 2 2 5 4" xfId="38797"/>
    <cellStyle name="Normal 4 2 2 4 2 2 2 6" xfId="9631"/>
    <cellStyle name="Normal 4 2 2 4 2 2 2 6 2" xfId="30780"/>
    <cellStyle name="Normal 4 2 2 4 2 2 2 6 2 2" xfId="51931"/>
    <cellStyle name="Normal 4 2 2 4 2 2 2 6 3" xfId="20208"/>
    <cellStyle name="Normal 4 2 2 4 2 2 2 6 4" xfId="41359"/>
    <cellStyle name="Normal 4 2 2 4 2 2 2 7" xfId="22765"/>
    <cellStyle name="Normal 4 2 2 4 2 2 2 7 2" xfId="43916"/>
    <cellStyle name="Normal 4 2 2 4 2 2 2 8" xfId="12193"/>
    <cellStyle name="Normal 4 2 2 4 2 2 2 9" xfId="33344"/>
    <cellStyle name="Normal 4 2 2 4 2 2 3" xfId="946"/>
    <cellStyle name="Normal 4 2 2 4 2 2 3 2" xfId="2226"/>
    <cellStyle name="Normal 4 2 2 4 2 2 3 2 2" xfId="4793"/>
    <cellStyle name="Normal 4 2 2 4 2 2 3 2 2 2" xfId="26929"/>
    <cellStyle name="Normal 4 2 2 4 2 2 3 2 2 2 2" xfId="48080"/>
    <cellStyle name="Normal 4 2 2 4 2 2 3 2 2 3" xfId="16357"/>
    <cellStyle name="Normal 4 2 2 4 2 2 3 2 2 4" xfId="37508"/>
    <cellStyle name="Normal 4 2 2 4 2 2 3 2 3" xfId="8669"/>
    <cellStyle name="Normal 4 2 2 4 2 2 3 2 3 2" xfId="29818"/>
    <cellStyle name="Normal 4 2 2 4 2 2 3 2 3 2 2" xfId="50969"/>
    <cellStyle name="Normal 4 2 2 4 2 2 3 2 3 3" xfId="19246"/>
    <cellStyle name="Normal 4 2 2 4 2 2 3 2 3 4" xfId="40397"/>
    <cellStyle name="Normal 4 2 2 4 2 2 3 2 4" xfId="11231"/>
    <cellStyle name="Normal 4 2 2 4 2 2 3 2 4 2" xfId="32380"/>
    <cellStyle name="Normal 4 2 2 4 2 2 3 2 4 2 2" xfId="53531"/>
    <cellStyle name="Normal 4 2 2 4 2 2 3 2 4 3" xfId="21808"/>
    <cellStyle name="Normal 4 2 2 4 2 2 3 2 4 4" xfId="42959"/>
    <cellStyle name="Normal 4 2 2 4 2 2 3 2 5" xfId="24365"/>
    <cellStyle name="Normal 4 2 2 4 2 2 3 2 5 2" xfId="45516"/>
    <cellStyle name="Normal 4 2 2 4 2 2 3 2 6" xfId="13793"/>
    <cellStyle name="Normal 4 2 2 4 2 2 3 2 7" xfId="34944"/>
    <cellStyle name="Normal 4 2 2 4 2 2 3 3" xfId="3513"/>
    <cellStyle name="Normal 4 2 2 4 2 2 3 3 2" xfId="25649"/>
    <cellStyle name="Normal 4 2 2 4 2 2 3 3 2 2" xfId="46800"/>
    <cellStyle name="Normal 4 2 2 4 2 2 3 3 3" xfId="15077"/>
    <cellStyle name="Normal 4 2 2 4 2 2 3 3 4" xfId="36228"/>
    <cellStyle name="Normal 4 2 2 4 2 2 3 4" xfId="7389"/>
    <cellStyle name="Normal 4 2 2 4 2 2 3 4 2" xfId="28538"/>
    <cellStyle name="Normal 4 2 2 4 2 2 3 4 2 2" xfId="49689"/>
    <cellStyle name="Normal 4 2 2 4 2 2 3 4 3" xfId="17966"/>
    <cellStyle name="Normal 4 2 2 4 2 2 3 4 4" xfId="39117"/>
    <cellStyle name="Normal 4 2 2 4 2 2 3 5" xfId="9951"/>
    <cellStyle name="Normal 4 2 2 4 2 2 3 5 2" xfId="31100"/>
    <cellStyle name="Normal 4 2 2 4 2 2 3 5 2 2" xfId="52251"/>
    <cellStyle name="Normal 4 2 2 4 2 2 3 5 3" xfId="20528"/>
    <cellStyle name="Normal 4 2 2 4 2 2 3 5 4" xfId="41679"/>
    <cellStyle name="Normal 4 2 2 4 2 2 3 6" xfId="23085"/>
    <cellStyle name="Normal 4 2 2 4 2 2 3 6 2" xfId="44236"/>
    <cellStyle name="Normal 4 2 2 4 2 2 3 7" xfId="12513"/>
    <cellStyle name="Normal 4 2 2 4 2 2 3 8" xfId="33664"/>
    <cellStyle name="Normal 4 2 2 4 2 2 4" xfId="1586"/>
    <cellStyle name="Normal 4 2 2 4 2 2 4 2" xfId="4153"/>
    <cellStyle name="Normal 4 2 2 4 2 2 4 2 2" xfId="26289"/>
    <cellStyle name="Normal 4 2 2 4 2 2 4 2 2 2" xfId="47440"/>
    <cellStyle name="Normal 4 2 2 4 2 2 4 2 3" xfId="15717"/>
    <cellStyle name="Normal 4 2 2 4 2 2 4 2 4" xfId="36868"/>
    <cellStyle name="Normal 4 2 2 4 2 2 4 3" xfId="8029"/>
    <cellStyle name="Normal 4 2 2 4 2 2 4 3 2" xfId="29178"/>
    <cellStyle name="Normal 4 2 2 4 2 2 4 3 2 2" xfId="50329"/>
    <cellStyle name="Normal 4 2 2 4 2 2 4 3 3" xfId="18606"/>
    <cellStyle name="Normal 4 2 2 4 2 2 4 3 4" xfId="39757"/>
    <cellStyle name="Normal 4 2 2 4 2 2 4 4" xfId="10591"/>
    <cellStyle name="Normal 4 2 2 4 2 2 4 4 2" xfId="31740"/>
    <cellStyle name="Normal 4 2 2 4 2 2 4 4 2 2" xfId="52891"/>
    <cellStyle name="Normal 4 2 2 4 2 2 4 4 3" xfId="21168"/>
    <cellStyle name="Normal 4 2 2 4 2 2 4 4 4" xfId="42319"/>
    <cellStyle name="Normal 4 2 2 4 2 2 4 5" xfId="23725"/>
    <cellStyle name="Normal 4 2 2 4 2 2 4 5 2" xfId="44876"/>
    <cellStyle name="Normal 4 2 2 4 2 2 4 6" xfId="13153"/>
    <cellStyle name="Normal 4 2 2 4 2 2 4 7" xfId="34304"/>
    <cellStyle name="Normal 4 2 2 4 2 2 5" xfId="2873"/>
    <cellStyle name="Normal 4 2 2 4 2 2 5 2" xfId="25009"/>
    <cellStyle name="Normal 4 2 2 4 2 2 5 2 2" xfId="46160"/>
    <cellStyle name="Normal 4 2 2 4 2 2 5 3" xfId="14437"/>
    <cellStyle name="Normal 4 2 2 4 2 2 5 4" xfId="35588"/>
    <cellStyle name="Normal 4 2 2 4 2 2 6" xfId="6749"/>
    <cellStyle name="Normal 4 2 2 4 2 2 6 2" xfId="27898"/>
    <cellStyle name="Normal 4 2 2 4 2 2 6 2 2" xfId="49049"/>
    <cellStyle name="Normal 4 2 2 4 2 2 6 3" xfId="17326"/>
    <cellStyle name="Normal 4 2 2 4 2 2 6 4" xfId="38477"/>
    <cellStyle name="Normal 4 2 2 4 2 2 7" xfId="9311"/>
    <cellStyle name="Normal 4 2 2 4 2 2 7 2" xfId="30460"/>
    <cellStyle name="Normal 4 2 2 4 2 2 7 2 2" xfId="51611"/>
    <cellStyle name="Normal 4 2 2 4 2 2 7 3" xfId="19888"/>
    <cellStyle name="Normal 4 2 2 4 2 2 7 4" xfId="41039"/>
    <cellStyle name="Normal 4 2 2 4 2 2 8" xfId="22445"/>
    <cellStyle name="Normal 4 2 2 4 2 2 8 2" xfId="43596"/>
    <cellStyle name="Normal 4 2 2 4 2 2 9" xfId="11873"/>
    <cellStyle name="Normal 4 2 2 4 2 3" xfId="466"/>
    <cellStyle name="Normal 4 2 2 4 2 3 2" xfId="1106"/>
    <cellStyle name="Normal 4 2 2 4 2 3 2 2" xfId="2386"/>
    <cellStyle name="Normal 4 2 2 4 2 3 2 2 2" xfId="4953"/>
    <cellStyle name="Normal 4 2 2 4 2 3 2 2 2 2" xfId="27089"/>
    <cellStyle name="Normal 4 2 2 4 2 3 2 2 2 2 2" xfId="48240"/>
    <cellStyle name="Normal 4 2 2 4 2 3 2 2 2 3" xfId="16517"/>
    <cellStyle name="Normal 4 2 2 4 2 3 2 2 2 4" xfId="37668"/>
    <cellStyle name="Normal 4 2 2 4 2 3 2 2 3" xfId="8829"/>
    <cellStyle name="Normal 4 2 2 4 2 3 2 2 3 2" xfId="29978"/>
    <cellStyle name="Normal 4 2 2 4 2 3 2 2 3 2 2" xfId="51129"/>
    <cellStyle name="Normal 4 2 2 4 2 3 2 2 3 3" xfId="19406"/>
    <cellStyle name="Normal 4 2 2 4 2 3 2 2 3 4" xfId="40557"/>
    <cellStyle name="Normal 4 2 2 4 2 3 2 2 4" xfId="11391"/>
    <cellStyle name="Normal 4 2 2 4 2 3 2 2 4 2" xfId="32540"/>
    <cellStyle name="Normal 4 2 2 4 2 3 2 2 4 2 2" xfId="53691"/>
    <cellStyle name="Normal 4 2 2 4 2 3 2 2 4 3" xfId="21968"/>
    <cellStyle name="Normal 4 2 2 4 2 3 2 2 4 4" xfId="43119"/>
    <cellStyle name="Normal 4 2 2 4 2 3 2 2 5" xfId="24525"/>
    <cellStyle name="Normal 4 2 2 4 2 3 2 2 5 2" xfId="45676"/>
    <cellStyle name="Normal 4 2 2 4 2 3 2 2 6" xfId="13953"/>
    <cellStyle name="Normal 4 2 2 4 2 3 2 2 7" xfId="35104"/>
    <cellStyle name="Normal 4 2 2 4 2 3 2 3" xfId="3673"/>
    <cellStyle name="Normal 4 2 2 4 2 3 2 3 2" xfId="25809"/>
    <cellStyle name="Normal 4 2 2 4 2 3 2 3 2 2" xfId="46960"/>
    <cellStyle name="Normal 4 2 2 4 2 3 2 3 3" xfId="15237"/>
    <cellStyle name="Normal 4 2 2 4 2 3 2 3 4" xfId="36388"/>
    <cellStyle name="Normal 4 2 2 4 2 3 2 4" xfId="7549"/>
    <cellStyle name="Normal 4 2 2 4 2 3 2 4 2" xfId="28698"/>
    <cellStyle name="Normal 4 2 2 4 2 3 2 4 2 2" xfId="49849"/>
    <cellStyle name="Normal 4 2 2 4 2 3 2 4 3" xfId="18126"/>
    <cellStyle name="Normal 4 2 2 4 2 3 2 4 4" xfId="39277"/>
    <cellStyle name="Normal 4 2 2 4 2 3 2 5" xfId="10111"/>
    <cellStyle name="Normal 4 2 2 4 2 3 2 5 2" xfId="31260"/>
    <cellStyle name="Normal 4 2 2 4 2 3 2 5 2 2" xfId="52411"/>
    <cellStyle name="Normal 4 2 2 4 2 3 2 5 3" xfId="20688"/>
    <cellStyle name="Normal 4 2 2 4 2 3 2 5 4" xfId="41839"/>
    <cellStyle name="Normal 4 2 2 4 2 3 2 6" xfId="23245"/>
    <cellStyle name="Normal 4 2 2 4 2 3 2 6 2" xfId="44396"/>
    <cellStyle name="Normal 4 2 2 4 2 3 2 7" xfId="12673"/>
    <cellStyle name="Normal 4 2 2 4 2 3 2 8" xfId="33824"/>
    <cellStyle name="Normal 4 2 2 4 2 3 3" xfId="1746"/>
    <cellStyle name="Normal 4 2 2 4 2 3 3 2" xfId="4313"/>
    <cellStyle name="Normal 4 2 2 4 2 3 3 2 2" xfId="26449"/>
    <cellStyle name="Normal 4 2 2 4 2 3 3 2 2 2" xfId="47600"/>
    <cellStyle name="Normal 4 2 2 4 2 3 3 2 3" xfId="15877"/>
    <cellStyle name="Normal 4 2 2 4 2 3 3 2 4" xfId="37028"/>
    <cellStyle name="Normal 4 2 2 4 2 3 3 3" xfId="8189"/>
    <cellStyle name="Normal 4 2 2 4 2 3 3 3 2" xfId="29338"/>
    <cellStyle name="Normal 4 2 2 4 2 3 3 3 2 2" xfId="50489"/>
    <cellStyle name="Normal 4 2 2 4 2 3 3 3 3" xfId="18766"/>
    <cellStyle name="Normal 4 2 2 4 2 3 3 3 4" xfId="39917"/>
    <cellStyle name="Normal 4 2 2 4 2 3 3 4" xfId="10751"/>
    <cellStyle name="Normal 4 2 2 4 2 3 3 4 2" xfId="31900"/>
    <cellStyle name="Normal 4 2 2 4 2 3 3 4 2 2" xfId="53051"/>
    <cellStyle name="Normal 4 2 2 4 2 3 3 4 3" xfId="21328"/>
    <cellStyle name="Normal 4 2 2 4 2 3 3 4 4" xfId="42479"/>
    <cellStyle name="Normal 4 2 2 4 2 3 3 5" xfId="23885"/>
    <cellStyle name="Normal 4 2 2 4 2 3 3 5 2" xfId="45036"/>
    <cellStyle name="Normal 4 2 2 4 2 3 3 6" xfId="13313"/>
    <cellStyle name="Normal 4 2 2 4 2 3 3 7" xfId="34464"/>
    <cellStyle name="Normal 4 2 2 4 2 3 4" xfId="3033"/>
    <cellStyle name="Normal 4 2 2 4 2 3 4 2" xfId="25169"/>
    <cellStyle name="Normal 4 2 2 4 2 3 4 2 2" xfId="46320"/>
    <cellStyle name="Normal 4 2 2 4 2 3 4 3" xfId="14597"/>
    <cellStyle name="Normal 4 2 2 4 2 3 4 4" xfId="35748"/>
    <cellStyle name="Normal 4 2 2 4 2 3 5" xfId="6909"/>
    <cellStyle name="Normal 4 2 2 4 2 3 5 2" xfId="28058"/>
    <cellStyle name="Normal 4 2 2 4 2 3 5 2 2" xfId="49209"/>
    <cellStyle name="Normal 4 2 2 4 2 3 5 3" xfId="17486"/>
    <cellStyle name="Normal 4 2 2 4 2 3 5 4" xfId="38637"/>
    <cellStyle name="Normal 4 2 2 4 2 3 6" xfId="9471"/>
    <cellStyle name="Normal 4 2 2 4 2 3 6 2" xfId="30620"/>
    <cellStyle name="Normal 4 2 2 4 2 3 6 2 2" xfId="51771"/>
    <cellStyle name="Normal 4 2 2 4 2 3 6 3" xfId="20048"/>
    <cellStyle name="Normal 4 2 2 4 2 3 6 4" xfId="41199"/>
    <cellStyle name="Normal 4 2 2 4 2 3 7" xfId="22605"/>
    <cellStyle name="Normal 4 2 2 4 2 3 7 2" xfId="43756"/>
    <cellStyle name="Normal 4 2 2 4 2 3 8" xfId="12033"/>
    <cellStyle name="Normal 4 2 2 4 2 3 9" xfId="33184"/>
    <cellStyle name="Normal 4 2 2 4 2 4" xfId="786"/>
    <cellStyle name="Normal 4 2 2 4 2 4 2" xfId="2066"/>
    <cellStyle name="Normal 4 2 2 4 2 4 2 2" xfId="4633"/>
    <cellStyle name="Normal 4 2 2 4 2 4 2 2 2" xfId="26769"/>
    <cellStyle name="Normal 4 2 2 4 2 4 2 2 2 2" xfId="47920"/>
    <cellStyle name="Normal 4 2 2 4 2 4 2 2 3" xfId="16197"/>
    <cellStyle name="Normal 4 2 2 4 2 4 2 2 4" xfId="37348"/>
    <cellStyle name="Normal 4 2 2 4 2 4 2 3" xfId="8509"/>
    <cellStyle name="Normal 4 2 2 4 2 4 2 3 2" xfId="29658"/>
    <cellStyle name="Normal 4 2 2 4 2 4 2 3 2 2" xfId="50809"/>
    <cellStyle name="Normal 4 2 2 4 2 4 2 3 3" xfId="19086"/>
    <cellStyle name="Normal 4 2 2 4 2 4 2 3 4" xfId="40237"/>
    <cellStyle name="Normal 4 2 2 4 2 4 2 4" xfId="11071"/>
    <cellStyle name="Normal 4 2 2 4 2 4 2 4 2" xfId="32220"/>
    <cellStyle name="Normal 4 2 2 4 2 4 2 4 2 2" xfId="53371"/>
    <cellStyle name="Normal 4 2 2 4 2 4 2 4 3" xfId="21648"/>
    <cellStyle name="Normal 4 2 2 4 2 4 2 4 4" xfId="42799"/>
    <cellStyle name="Normal 4 2 2 4 2 4 2 5" xfId="24205"/>
    <cellStyle name="Normal 4 2 2 4 2 4 2 5 2" xfId="45356"/>
    <cellStyle name="Normal 4 2 2 4 2 4 2 6" xfId="13633"/>
    <cellStyle name="Normal 4 2 2 4 2 4 2 7" xfId="34784"/>
    <cellStyle name="Normal 4 2 2 4 2 4 3" xfId="3353"/>
    <cellStyle name="Normal 4 2 2 4 2 4 3 2" xfId="25489"/>
    <cellStyle name="Normal 4 2 2 4 2 4 3 2 2" xfId="46640"/>
    <cellStyle name="Normal 4 2 2 4 2 4 3 3" xfId="14917"/>
    <cellStyle name="Normal 4 2 2 4 2 4 3 4" xfId="36068"/>
    <cellStyle name="Normal 4 2 2 4 2 4 4" xfId="7229"/>
    <cellStyle name="Normal 4 2 2 4 2 4 4 2" xfId="28378"/>
    <cellStyle name="Normal 4 2 2 4 2 4 4 2 2" xfId="49529"/>
    <cellStyle name="Normal 4 2 2 4 2 4 4 3" xfId="17806"/>
    <cellStyle name="Normal 4 2 2 4 2 4 4 4" xfId="38957"/>
    <cellStyle name="Normal 4 2 2 4 2 4 5" xfId="9791"/>
    <cellStyle name="Normal 4 2 2 4 2 4 5 2" xfId="30940"/>
    <cellStyle name="Normal 4 2 2 4 2 4 5 2 2" xfId="52091"/>
    <cellStyle name="Normal 4 2 2 4 2 4 5 3" xfId="20368"/>
    <cellStyle name="Normal 4 2 2 4 2 4 5 4" xfId="41519"/>
    <cellStyle name="Normal 4 2 2 4 2 4 6" xfId="22925"/>
    <cellStyle name="Normal 4 2 2 4 2 4 6 2" xfId="44076"/>
    <cellStyle name="Normal 4 2 2 4 2 4 7" xfId="12353"/>
    <cellStyle name="Normal 4 2 2 4 2 4 8" xfId="33504"/>
    <cellStyle name="Normal 4 2 2 4 2 5" xfId="1426"/>
    <cellStyle name="Normal 4 2 2 4 2 5 2" xfId="3993"/>
    <cellStyle name="Normal 4 2 2 4 2 5 2 2" xfId="26129"/>
    <cellStyle name="Normal 4 2 2 4 2 5 2 2 2" xfId="47280"/>
    <cellStyle name="Normal 4 2 2 4 2 5 2 3" xfId="15557"/>
    <cellStyle name="Normal 4 2 2 4 2 5 2 4" xfId="36708"/>
    <cellStyle name="Normal 4 2 2 4 2 5 3" xfId="7869"/>
    <cellStyle name="Normal 4 2 2 4 2 5 3 2" xfId="29018"/>
    <cellStyle name="Normal 4 2 2 4 2 5 3 2 2" xfId="50169"/>
    <cellStyle name="Normal 4 2 2 4 2 5 3 3" xfId="18446"/>
    <cellStyle name="Normal 4 2 2 4 2 5 3 4" xfId="39597"/>
    <cellStyle name="Normal 4 2 2 4 2 5 4" xfId="10431"/>
    <cellStyle name="Normal 4 2 2 4 2 5 4 2" xfId="31580"/>
    <cellStyle name="Normal 4 2 2 4 2 5 4 2 2" xfId="52731"/>
    <cellStyle name="Normal 4 2 2 4 2 5 4 3" xfId="21008"/>
    <cellStyle name="Normal 4 2 2 4 2 5 4 4" xfId="42159"/>
    <cellStyle name="Normal 4 2 2 4 2 5 5" xfId="23565"/>
    <cellStyle name="Normal 4 2 2 4 2 5 5 2" xfId="44716"/>
    <cellStyle name="Normal 4 2 2 4 2 5 6" xfId="12993"/>
    <cellStyle name="Normal 4 2 2 4 2 5 7" xfId="34144"/>
    <cellStyle name="Normal 4 2 2 4 2 6" xfId="2712"/>
    <cellStyle name="Normal 4 2 2 4 2 6 2" xfId="24848"/>
    <cellStyle name="Normal 4 2 2 4 2 6 2 2" xfId="45999"/>
    <cellStyle name="Normal 4 2 2 4 2 6 3" xfId="14276"/>
    <cellStyle name="Normal 4 2 2 4 2 6 4" xfId="35427"/>
    <cellStyle name="Normal 4 2 2 4 2 7" xfId="6589"/>
    <cellStyle name="Normal 4 2 2 4 2 7 2" xfId="27738"/>
    <cellStyle name="Normal 4 2 2 4 2 7 2 2" xfId="48889"/>
    <cellStyle name="Normal 4 2 2 4 2 7 3" xfId="17166"/>
    <cellStyle name="Normal 4 2 2 4 2 7 4" xfId="38317"/>
    <cellStyle name="Normal 4 2 2 4 2 8" xfId="9151"/>
    <cellStyle name="Normal 4 2 2 4 2 8 2" xfId="30300"/>
    <cellStyle name="Normal 4 2 2 4 2 8 2 2" xfId="51451"/>
    <cellStyle name="Normal 4 2 2 4 2 8 3" xfId="19728"/>
    <cellStyle name="Normal 4 2 2 4 2 8 4" xfId="40879"/>
    <cellStyle name="Normal 4 2 2 4 2 9" xfId="22285"/>
    <cellStyle name="Normal 4 2 2 4 2 9 2" xfId="43436"/>
    <cellStyle name="Normal 4 2 2 4 3" xfId="224"/>
    <cellStyle name="Normal 4 2 2 4 3 10" xfId="32944"/>
    <cellStyle name="Normal 4 2 2 4 3 2" xfId="546"/>
    <cellStyle name="Normal 4 2 2 4 3 2 2" xfId="1186"/>
    <cellStyle name="Normal 4 2 2 4 3 2 2 2" xfId="2466"/>
    <cellStyle name="Normal 4 2 2 4 3 2 2 2 2" xfId="5033"/>
    <cellStyle name="Normal 4 2 2 4 3 2 2 2 2 2" xfId="27169"/>
    <cellStyle name="Normal 4 2 2 4 3 2 2 2 2 2 2" xfId="48320"/>
    <cellStyle name="Normal 4 2 2 4 3 2 2 2 2 3" xfId="16597"/>
    <cellStyle name="Normal 4 2 2 4 3 2 2 2 2 4" xfId="37748"/>
    <cellStyle name="Normal 4 2 2 4 3 2 2 2 3" xfId="8909"/>
    <cellStyle name="Normal 4 2 2 4 3 2 2 2 3 2" xfId="30058"/>
    <cellStyle name="Normal 4 2 2 4 3 2 2 2 3 2 2" xfId="51209"/>
    <cellStyle name="Normal 4 2 2 4 3 2 2 2 3 3" xfId="19486"/>
    <cellStyle name="Normal 4 2 2 4 3 2 2 2 3 4" xfId="40637"/>
    <cellStyle name="Normal 4 2 2 4 3 2 2 2 4" xfId="11471"/>
    <cellStyle name="Normal 4 2 2 4 3 2 2 2 4 2" xfId="32620"/>
    <cellStyle name="Normal 4 2 2 4 3 2 2 2 4 2 2" xfId="53771"/>
    <cellStyle name="Normal 4 2 2 4 3 2 2 2 4 3" xfId="22048"/>
    <cellStyle name="Normal 4 2 2 4 3 2 2 2 4 4" xfId="43199"/>
    <cellStyle name="Normal 4 2 2 4 3 2 2 2 5" xfId="24605"/>
    <cellStyle name="Normal 4 2 2 4 3 2 2 2 5 2" xfId="45756"/>
    <cellStyle name="Normal 4 2 2 4 3 2 2 2 6" xfId="14033"/>
    <cellStyle name="Normal 4 2 2 4 3 2 2 2 7" xfId="35184"/>
    <cellStyle name="Normal 4 2 2 4 3 2 2 3" xfId="3753"/>
    <cellStyle name="Normal 4 2 2 4 3 2 2 3 2" xfId="25889"/>
    <cellStyle name="Normal 4 2 2 4 3 2 2 3 2 2" xfId="47040"/>
    <cellStyle name="Normal 4 2 2 4 3 2 2 3 3" xfId="15317"/>
    <cellStyle name="Normal 4 2 2 4 3 2 2 3 4" xfId="36468"/>
    <cellStyle name="Normal 4 2 2 4 3 2 2 4" xfId="7629"/>
    <cellStyle name="Normal 4 2 2 4 3 2 2 4 2" xfId="28778"/>
    <cellStyle name="Normal 4 2 2 4 3 2 2 4 2 2" xfId="49929"/>
    <cellStyle name="Normal 4 2 2 4 3 2 2 4 3" xfId="18206"/>
    <cellStyle name="Normal 4 2 2 4 3 2 2 4 4" xfId="39357"/>
    <cellStyle name="Normal 4 2 2 4 3 2 2 5" xfId="10191"/>
    <cellStyle name="Normal 4 2 2 4 3 2 2 5 2" xfId="31340"/>
    <cellStyle name="Normal 4 2 2 4 3 2 2 5 2 2" xfId="52491"/>
    <cellStyle name="Normal 4 2 2 4 3 2 2 5 3" xfId="20768"/>
    <cellStyle name="Normal 4 2 2 4 3 2 2 5 4" xfId="41919"/>
    <cellStyle name="Normal 4 2 2 4 3 2 2 6" xfId="23325"/>
    <cellStyle name="Normal 4 2 2 4 3 2 2 6 2" xfId="44476"/>
    <cellStyle name="Normal 4 2 2 4 3 2 2 7" xfId="12753"/>
    <cellStyle name="Normal 4 2 2 4 3 2 2 8" xfId="33904"/>
    <cellStyle name="Normal 4 2 2 4 3 2 3" xfId="1826"/>
    <cellStyle name="Normal 4 2 2 4 3 2 3 2" xfId="4393"/>
    <cellStyle name="Normal 4 2 2 4 3 2 3 2 2" xfId="26529"/>
    <cellStyle name="Normal 4 2 2 4 3 2 3 2 2 2" xfId="47680"/>
    <cellStyle name="Normal 4 2 2 4 3 2 3 2 3" xfId="15957"/>
    <cellStyle name="Normal 4 2 2 4 3 2 3 2 4" xfId="37108"/>
    <cellStyle name="Normal 4 2 2 4 3 2 3 3" xfId="8269"/>
    <cellStyle name="Normal 4 2 2 4 3 2 3 3 2" xfId="29418"/>
    <cellStyle name="Normal 4 2 2 4 3 2 3 3 2 2" xfId="50569"/>
    <cellStyle name="Normal 4 2 2 4 3 2 3 3 3" xfId="18846"/>
    <cellStyle name="Normal 4 2 2 4 3 2 3 3 4" xfId="39997"/>
    <cellStyle name="Normal 4 2 2 4 3 2 3 4" xfId="10831"/>
    <cellStyle name="Normal 4 2 2 4 3 2 3 4 2" xfId="31980"/>
    <cellStyle name="Normal 4 2 2 4 3 2 3 4 2 2" xfId="53131"/>
    <cellStyle name="Normal 4 2 2 4 3 2 3 4 3" xfId="21408"/>
    <cellStyle name="Normal 4 2 2 4 3 2 3 4 4" xfId="42559"/>
    <cellStyle name="Normal 4 2 2 4 3 2 3 5" xfId="23965"/>
    <cellStyle name="Normal 4 2 2 4 3 2 3 5 2" xfId="45116"/>
    <cellStyle name="Normal 4 2 2 4 3 2 3 6" xfId="13393"/>
    <cellStyle name="Normal 4 2 2 4 3 2 3 7" xfId="34544"/>
    <cellStyle name="Normal 4 2 2 4 3 2 4" xfId="3113"/>
    <cellStyle name="Normal 4 2 2 4 3 2 4 2" xfId="25249"/>
    <cellStyle name="Normal 4 2 2 4 3 2 4 2 2" xfId="46400"/>
    <cellStyle name="Normal 4 2 2 4 3 2 4 3" xfId="14677"/>
    <cellStyle name="Normal 4 2 2 4 3 2 4 4" xfId="35828"/>
    <cellStyle name="Normal 4 2 2 4 3 2 5" xfId="6989"/>
    <cellStyle name="Normal 4 2 2 4 3 2 5 2" xfId="28138"/>
    <cellStyle name="Normal 4 2 2 4 3 2 5 2 2" xfId="49289"/>
    <cellStyle name="Normal 4 2 2 4 3 2 5 3" xfId="17566"/>
    <cellStyle name="Normal 4 2 2 4 3 2 5 4" xfId="38717"/>
    <cellStyle name="Normal 4 2 2 4 3 2 6" xfId="9551"/>
    <cellStyle name="Normal 4 2 2 4 3 2 6 2" xfId="30700"/>
    <cellStyle name="Normal 4 2 2 4 3 2 6 2 2" xfId="51851"/>
    <cellStyle name="Normal 4 2 2 4 3 2 6 3" xfId="20128"/>
    <cellStyle name="Normal 4 2 2 4 3 2 6 4" xfId="41279"/>
    <cellStyle name="Normal 4 2 2 4 3 2 7" xfId="22685"/>
    <cellStyle name="Normal 4 2 2 4 3 2 7 2" xfId="43836"/>
    <cellStyle name="Normal 4 2 2 4 3 2 8" xfId="12113"/>
    <cellStyle name="Normal 4 2 2 4 3 2 9" xfId="33264"/>
    <cellStyle name="Normal 4 2 2 4 3 3" xfId="866"/>
    <cellStyle name="Normal 4 2 2 4 3 3 2" xfId="2146"/>
    <cellStyle name="Normal 4 2 2 4 3 3 2 2" xfId="4713"/>
    <cellStyle name="Normal 4 2 2 4 3 3 2 2 2" xfId="26849"/>
    <cellStyle name="Normal 4 2 2 4 3 3 2 2 2 2" xfId="48000"/>
    <cellStyle name="Normal 4 2 2 4 3 3 2 2 3" xfId="16277"/>
    <cellStyle name="Normal 4 2 2 4 3 3 2 2 4" xfId="37428"/>
    <cellStyle name="Normal 4 2 2 4 3 3 2 3" xfId="8589"/>
    <cellStyle name="Normal 4 2 2 4 3 3 2 3 2" xfId="29738"/>
    <cellStyle name="Normal 4 2 2 4 3 3 2 3 2 2" xfId="50889"/>
    <cellStyle name="Normal 4 2 2 4 3 3 2 3 3" xfId="19166"/>
    <cellStyle name="Normal 4 2 2 4 3 3 2 3 4" xfId="40317"/>
    <cellStyle name="Normal 4 2 2 4 3 3 2 4" xfId="11151"/>
    <cellStyle name="Normal 4 2 2 4 3 3 2 4 2" xfId="32300"/>
    <cellStyle name="Normal 4 2 2 4 3 3 2 4 2 2" xfId="53451"/>
    <cellStyle name="Normal 4 2 2 4 3 3 2 4 3" xfId="21728"/>
    <cellStyle name="Normal 4 2 2 4 3 3 2 4 4" xfId="42879"/>
    <cellStyle name="Normal 4 2 2 4 3 3 2 5" xfId="24285"/>
    <cellStyle name="Normal 4 2 2 4 3 3 2 5 2" xfId="45436"/>
    <cellStyle name="Normal 4 2 2 4 3 3 2 6" xfId="13713"/>
    <cellStyle name="Normal 4 2 2 4 3 3 2 7" xfId="34864"/>
    <cellStyle name="Normal 4 2 2 4 3 3 3" xfId="3433"/>
    <cellStyle name="Normal 4 2 2 4 3 3 3 2" xfId="25569"/>
    <cellStyle name="Normal 4 2 2 4 3 3 3 2 2" xfId="46720"/>
    <cellStyle name="Normal 4 2 2 4 3 3 3 3" xfId="14997"/>
    <cellStyle name="Normal 4 2 2 4 3 3 3 4" xfId="36148"/>
    <cellStyle name="Normal 4 2 2 4 3 3 4" xfId="7309"/>
    <cellStyle name="Normal 4 2 2 4 3 3 4 2" xfId="28458"/>
    <cellStyle name="Normal 4 2 2 4 3 3 4 2 2" xfId="49609"/>
    <cellStyle name="Normal 4 2 2 4 3 3 4 3" xfId="17886"/>
    <cellStyle name="Normal 4 2 2 4 3 3 4 4" xfId="39037"/>
    <cellStyle name="Normal 4 2 2 4 3 3 5" xfId="9871"/>
    <cellStyle name="Normal 4 2 2 4 3 3 5 2" xfId="31020"/>
    <cellStyle name="Normal 4 2 2 4 3 3 5 2 2" xfId="52171"/>
    <cellStyle name="Normal 4 2 2 4 3 3 5 3" xfId="20448"/>
    <cellStyle name="Normal 4 2 2 4 3 3 5 4" xfId="41599"/>
    <cellStyle name="Normal 4 2 2 4 3 3 6" xfId="23005"/>
    <cellStyle name="Normal 4 2 2 4 3 3 6 2" xfId="44156"/>
    <cellStyle name="Normal 4 2 2 4 3 3 7" xfId="12433"/>
    <cellStyle name="Normal 4 2 2 4 3 3 8" xfId="33584"/>
    <cellStyle name="Normal 4 2 2 4 3 4" xfId="1506"/>
    <cellStyle name="Normal 4 2 2 4 3 4 2" xfId="4073"/>
    <cellStyle name="Normal 4 2 2 4 3 4 2 2" xfId="26209"/>
    <cellStyle name="Normal 4 2 2 4 3 4 2 2 2" xfId="47360"/>
    <cellStyle name="Normal 4 2 2 4 3 4 2 3" xfId="15637"/>
    <cellStyle name="Normal 4 2 2 4 3 4 2 4" xfId="36788"/>
    <cellStyle name="Normal 4 2 2 4 3 4 3" xfId="7949"/>
    <cellStyle name="Normal 4 2 2 4 3 4 3 2" xfId="29098"/>
    <cellStyle name="Normal 4 2 2 4 3 4 3 2 2" xfId="50249"/>
    <cellStyle name="Normal 4 2 2 4 3 4 3 3" xfId="18526"/>
    <cellStyle name="Normal 4 2 2 4 3 4 3 4" xfId="39677"/>
    <cellStyle name="Normal 4 2 2 4 3 4 4" xfId="10511"/>
    <cellStyle name="Normal 4 2 2 4 3 4 4 2" xfId="31660"/>
    <cellStyle name="Normal 4 2 2 4 3 4 4 2 2" xfId="52811"/>
    <cellStyle name="Normal 4 2 2 4 3 4 4 3" xfId="21088"/>
    <cellStyle name="Normal 4 2 2 4 3 4 4 4" xfId="42239"/>
    <cellStyle name="Normal 4 2 2 4 3 4 5" xfId="23645"/>
    <cellStyle name="Normal 4 2 2 4 3 4 5 2" xfId="44796"/>
    <cellStyle name="Normal 4 2 2 4 3 4 6" xfId="13073"/>
    <cellStyle name="Normal 4 2 2 4 3 4 7" xfId="34224"/>
    <cellStyle name="Normal 4 2 2 4 3 5" xfId="2792"/>
    <cellStyle name="Normal 4 2 2 4 3 5 2" xfId="24928"/>
    <cellStyle name="Normal 4 2 2 4 3 5 2 2" xfId="46079"/>
    <cellStyle name="Normal 4 2 2 4 3 5 3" xfId="14356"/>
    <cellStyle name="Normal 4 2 2 4 3 5 4" xfId="35507"/>
    <cellStyle name="Normal 4 2 2 4 3 6" xfId="6669"/>
    <cellStyle name="Normal 4 2 2 4 3 6 2" xfId="27818"/>
    <cellStyle name="Normal 4 2 2 4 3 6 2 2" xfId="48969"/>
    <cellStyle name="Normal 4 2 2 4 3 6 3" xfId="17246"/>
    <cellStyle name="Normal 4 2 2 4 3 6 4" xfId="38397"/>
    <cellStyle name="Normal 4 2 2 4 3 7" xfId="9231"/>
    <cellStyle name="Normal 4 2 2 4 3 7 2" xfId="30380"/>
    <cellStyle name="Normal 4 2 2 4 3 7 2 2" xfId="51531"/>
    <cellStyle name="Normal 4 2 2 4 3 7 3" xfId="19808"/>
    <cellStyle name="Normal 4 2 2 4 3 7 4" xfId="40959"/>
    <cellStyle name="Normal 4 2 2 4 3 8" xfId="22365"/>
    <cellStyle name="Normal 4 2 2 4 3 8 2" xfId="43516"/>
    <cellStyle name="Normal 4 2 2 4 3 9" xfId="11793"/>
    <cellStyle name="Normal 4 2 2 4 4" xfId="386"/>
    <cellStyle name="Normal 4 2 2 4 4 2" xfId="1026"/>
    <cellStyle name="Normal 4 2 2 4 4 2 2" xfId="2306"/>
    <cellStyle name="Normal 4 2 2 4 4 2 2 2" xfId="4873"/>
    <cellStyle name="Normal 4 2 2 4 4 2 2 2 2" xfId="27009"/>
    <cellStyle name="Normal 4 2 2 4 4 2 2 2 2 2" xfId="48160"/>
    <cellStyle name="Normal 4 2 2 4 4 2 2 2 3" xfId="16437"/>
    <cellStyle name="Normal 4 2 2 4 4 2 2 2 4" xfId="37588"/>
    <cellStyle name="Normal 4 2 2 4 4 2 2 3" xfId="8749"/>
    <cellStyle name="Normal 4 2 2 4 4 2 2 3 2" xfId="29898"/>
    <cellStyle name="Normal 4 2 2 4 4 2 2 3 2 2" xfId="51049"/>
    <cellStyle name="Normal 4 2 2 4 4 2 2 3 3" xfId="19326"/>
    <cellStyle name="Normal 4 2 2 4 4 2 2 3 4" xfId="40477"/>
    <cellStyle name="Normal 4 2 2 4 4 2 2 4" xfId="11311"/>
    <cellStyle name="Normal 4 2 2 4 4 2 2 4 2" xfId="32460"/>
    <cellStyle name="Normal 4 2 2 4 4 2 2 4 2 2" xfId="53611"/>
    <cellStyle name="Normal 4 2 2 4 4 2 2 4 3" xfId="21888"/>
    <cellStyle name="Normal 4 2 2 4 4 2 2 4 4" xfId="43039"/>
    <cellStyle name="Normal 4 2 2 4 4 2 2 5" xfId="24445"/>
    <cellStyle name="Normal 4 2 2 4 4 2 2 5 2" xfId="45596"/>
    <cellStyle name="Normal 4 2 2 4 4 2 2 6" xfId="13873"/>
    <cellStyle name="Normal 4 2 2 4 4 2 2 7" xfId="35024"/>
    <cellStyle name="Normal 4 2 2 4 4 2 3" xfId="3593"/>
    <cellStyle name="Normal 4 2 2 4 4 2 3 2" xfId="25729"/>
    <cellStyle name="Normal 4 2 2 4 4 2 3 2 2" xfId="46880"/>
    <cellStyle name="Normal 4 2 2 4 4 2 3 3" xfId="15157"/>
    <cellStyle name="Normal 4 2 2 4 4 2 3 4" xfId="36308"/>
    <cellStyle name="Normal 4 2 2 4 4 2 4" xfId="7469"/>
    <cellStyle name="Normal 4 2 2 4 4 2 4 2" xfId="28618"/>
    <cellStyle name="Normal 4 2 2 4 4 2 4 2 2" xfId="49769"/>
    <cellStyle name="Normal 4 2 2 4 4 2 4 3" xfId="18046"/>
    <cellStyle name="Normal 4 2 2 4 4 2 4 4" xfId="39197"/>
    <cellStyle name="Normal 4 2 2 4 4 2 5" xfId="10031"/>
    <cellStyle name="Normal 4 2 2 4 4 2 5 2" xfId="31180"/>
    <cellStyle name="Normal 4 2 2 4 4 2 5 2 2" xfId="52331"/>
    <cellStyle name="Normal 4 2 2 4 4 2 5 3" xfId="20608"/>
    <cellStyle name="Normal 4 2 2 4 4 2 5 4" xfId="41759"/>
    <cellStyle name="Normal 4 2 2 4 4 2 6" xfId="23165"/>
    <cellStyle name="Normal 4 2 2 4 4 2 6 2" xfId="44316"/>
    <cellStyle name="Normal 4 2 2 4 4 2 7" xfId="12593"/>
    <cellStyle name="Normal 4 2 2 4 4 2 8" xfId="33744"/>
    <cellStyle name="Normal 4 2 2 4 4 3" xfId="1666"/>
    <cellStyle name="Normal 4 2 2 4 4 3 2" xfId="4233"/>
    <cellStyle name="Normal 4 2 2 4 4 3 2 2" xfId="26369"/>
    <cellStyle name="Normal 4 2 2 4 4 3 2 2 2" xfId="47520"/>
    <cellStyle name="Normal 4 2 2 4 4 3 2 3" xfId="15797"/>
    <cellStyle name="Normal 4 2 2 4 4 3 2 4" xfId="36948"/>
    <cellStyle name="Normal 4 2 2 4 4 3 3" xfId="8109"/>
    <cellStyle name="Normal 4 2 2 4 4 3 3 2" xfId="29258"/>
    <cellStyle name="Normal 4 2 2 4 4 3 3 2 2" xfId="50409"/>
    <cellStyle name="Normal 4 2 2 4 4 3 3 3" xfId="18686"/>
    <cellStyle name="Normal 4 2 2 4 4 3 3 4" xfId="39837"/>
    <cellStyle name="Normal 4 2 2 4 4 3 4" xfId="10671"/>
    <cellStyle name="Normal 4 2 2 4 4 3 4 2" xfId="31820"/>
    <cellStyle name="Normal 4 2 2 4 4 3 4 2 2" xfId="52971"/>
    <cellStyle name="Normal 4 2 2 4 4 3 4 3" xfId="21248"/>
    <cellStyle name="Normal 4 2 2 4 4 3 4 4" xfId="42399"/>
    <cellStyle name="Normal 4 2 2 4 4 3 5" xfId="23805"/>
    <cellStyle name="Normal 4 2 2 4 4 3 5 2" xfId="44956"/>
    <cellStyle name="Normal 4 2 2 4 4 3 6" xfId="13233"/>
    <cellStyle name="Normal 4 2 2 4 4 3 7" xfId="34384"/>
    <cellStyle name="Normal 4 2 2 4 4 4" xfId="2953"/>
    <cellStyle name="Normal 4 2 2 4 4 4 2" xfId="25089"/>
    <cellStyle name="Normal 4 2 2 4 4 4 2 2" xfId="46240"/>
    <cellStyle name="Normal 4 2 2 4 4 4 3" xfId="14517"/>
    <cellStyle name="Normal 4 2 2 4 4 4 4" xfId="35668"/>
    <cellStyle name="Normal 4 2 2 4 4 5" xfId="6829"/>
    <cellStyle name="Normal 4 2 2 4 4 5 2" xfId="27978"/>
    <cellStyle name="Normal 4 2 2 4 4 5 2 2" xfId="49129"/>
    <cellStyle name="Normal 4 2 2 4 4 5 3" xfId="17406"/>
    <cellStyle name="Normal 4 2 2 4 4 5 4" xfId="38557"/>
    <cellStyle name="Normal 4 2 2 4 4 6" xfId="9391"/>
    <cellStyle name="Normal 4 2 2 4 4 6 2" xfId="30540"/>
    <cellStyle name="Normal 4 2 2 4 4 6 2 2" xfId="51691"/>
    <cellStyle name="Normal 4 2 2 4 4 6 3" xfId="19968"/>
    <cellStyle name="Normal 4 2 2 4 4 6 4" xfId="41119"/>
    <cellStyle name="Normal 4 2 2 4 4 7" xfId="22525"/>
    <cellStyle name="Normal 4 2 2 4 4 7 2" xfId="43676"/>
    <cellStyle name="Normal 4 2 2 4 4 8" xfId="11953"/>
    <cellStyle name="Normal 4 2 2 4 4 9" xfId="33104"/>
    <cellStyle name="Normal 4 2 2 4 5" xfId="706"/>
    <cellStyle name="Normal 4 2 2 4 5 2" xfId="1986"/>
    <cellStyle name="Normal 4 2 2 4 5 2 2" xfId="4553"/>
    <cellStyle name="Normal 4 2 2 4 5 2 2 2" xfId="26689"/>
    <cellStyle name="Normal 4 2 2 4 5 2 2 2 2" xfId="47840"/>
    <cellStyle name="Normal 4 2 2 4 5 2 2 3" xfId="16117"/>
    <cellStyle name="Normal 4 2 2 4 5 2 2 4" xfId="37268"/>
    <cellStyle name="Normal 4 2 2 4 5 2 3" xfId="8429"/>
    <cellStyle name="Normal 4 2 2 4 5 2 3 2" xfId="29578"/>
    <cellStyle name="Normal 4 2 2 4 5 2 3 2 2" xfId="50729"/>
    <cellStyle name="Normal 4 2 2 4 5 2 3 3" xfId="19006"/>
    <cellStyle name="Normal 4 2 2 4 5 2 3 4" xfId="40157"/>
    <cellStyle name="Normal 4 2 2 4 5 2 4" xfId="10991"/>
    <cellStyle name="Normal 4 2 2 4 5 2 4 2" xfId="32140"/>
    <cellStyle name="Normal 4 2 2 4 5 2 4 2 2" xfId="53291"/>
    <cellStyle name="Normal 4 2 2 4 5 2 4 3" xfId="21568"/>
    <cellStyle name="Normal 4 2 2 4 5 2 4 4" xfId="42719"/>
    <cellStyle name="Normal 4 2 2 4 5 2 5" xfId="24125"/>
    <cellStyle name="Normal 4 2 2 4 5 2 5 2" xfId="45276"/>
    <cellStyle name="Normal 4 2 2 4 5 2 6" xfId="13553"/>
    <cellStyle name="Normal 4 2 2 4 5 2 7" xfId="34704"/>
    <cellStyle name="Normal 4 2 2 4 5 3" xfId="3273"/>
    <cellStyle name="Normal 4 2 2 4 5 3 2" xfId="25409"/>
    <cellStyle name="Normal 4 2 2 4 5 3 2 2" xfId="46560"/>
    <cellStyle name="Normal 4 2 2 4 5 3 3" xfId="14837"/>
    <cellStyle name="Normal 4 2 2 4 5 3 4" xfId="35988"/>
    <cellStyle name="Normal 4 2 2 4 5 4" xfId="7149"/>
    <cellStyle name="Normal 4 2 2 4 5 4 2" xfId="28298"/>
    <cellStyle name="Normal 4 2 2 4 5 4 2 2" xfId="49449"/>
    <cellStyle name="Normal 4 2 2 4 5 4 3" xfId="17726"/>
    <cellStyle name="Normal 4 2 2 4 5 4 4" xfId="38877"/>
    <cellStyle name="Normal 4 2 2 4 5 5" xfId="9711"/>
    <cellStyle name="Normal 4 2 2 4 5 5 2" xfId="30860"/>
    <cellStyle name="Normal 4 2 2 4 5 5 2 2" xfId="52011"/>
    <cellStyle name="Normal 4 2 2 4 5 5 3" xfId="20288"/>
    <cellStyle name="Normal 4 2 2 4 5 5 4" xfId="41439"/>
    <cellStyle name="Normal 4 2 2 4 5 6" xfId="22845"/>
    <cellStyle name="Normal 4 2 2 4 5 6 2" xfId="43996"/>
    <cellStyle name="Normal 4 2 2 4 5 7" xfId="12273"/>
    <cellStyle name="Normal 4 2 2 4 5 8" xfId="33424"/>
    <cellStyle name="Normal 4 2 2 4 6" xfId="1346"/>
    <cellStyle name="Normal 4 2 2 4 6 2" xfId="3913"/>
    <cellStyle name="Normal 4 2 2 4 6 2 2" xfId="26049"/>
    <cellStyle name="Normal 4 2 2 4 6 2 2 2" xfId="47200"/>
    <cellStyle name="Normal 4 2 2 4 6 2 3" xfId="15477"/>
    <cellStyle name="Normal 4 2 2 4 6 2 4" xfId="36628"/>
    <cellStyle name="Normal 4 2 2 4 6 3" xfId="7789"/>
    <cellStyle name="Normal 4 2 2 4 6 3 2" xfId="28938"/>
    <cellStyle name="Normal 4 2 2 4 6 3 2 2" xfId="50089"/>
    <cellStyle name="Normal 4 2 2 4 6 3 3" xfId="18366"/>
    <cellStyle name="Normal 4 2 2 4 6 3 4" xfId="39517"/>
    <cellStyle name="Normal 4 2 2 4 6 4" xfId="10351"/>
    <cellStyle name="Normal 4 2 2 4 6 4 2" xfId="31500"/>
    <cellStyle name="Normal 4 2 2 4 6 4 2 2" xfId="52651"/>
    <cellStyle name="Normal 4 2 2 4 6 4 3" xfId="20928"/>
    <cellStyle name="Normal 4 2 2 4 6 4 4" xfId="42079"/>
    <cellStyle name="Normal 4 2 2 4 6 5" xfId="23485"/>
    <cellStyle name="Normal 4 2 2 4 6 5 2" xfId="44636"/>
    <cellStyle name="Normal 4 2 2 4 6 6" xfId="12913"/>
    <cellStyle name="Normal 4 2 2 4 6 7" xfId="34064"/>
    <cellStyle name="Normal 4 2 2 4 7" xfId="2631"/>
    <cellStyle name="Normal 4 2 2 4 7 2" xfId="24767"/>
    <cellStyle name="Normal 4 2 2 4 7 2 2" xfId="45918"/>
    <cellStyle name="Normal 4 2 2 4 7 3" xfId="14195"/>
    <cellStyle name="Normal 4 2 2 4 7 4" xfId="35346"/>
    <cellStyle name="Normal 4 2 2 4 8" xfId="6509"/>
    <cellStyle name="Normal 4 2 2 4 8 2" xfId="27658"/>
    <cellStyle name="Normal 4 2 2 4 8 2 2" xfId="48809"/>
    <cellStyle name="Normal 4 2 2 4 8 3" xfId="17086"/>
    <cellStyle name="Normal 4 2 2 4 8 4" xfId="38237"/>
    <cellStyle name="Normal 4 2 2 4 9" xfId="9071"/>
    <cellStyle name="Normal 4 2 2 4 9 2" xfId="30220"/>
    <cellStyle name="Normal 4 2 2 4 9 2 2" xfId="51371"/>
    <cellStyle name="Normal 4 2 2 4 9 3" xfId="19648"/>
    <cellStyle name="Normal 4 2 2 4 9 4" xfId="40799"/>
    <cellStyle name="Normal 4 2 2 5" xfId="82"/>
    <cellStyle name="Normal 4 2 2 5 10" xfId="22227"/>
    <cellStyle name="Normal 4 2 2 5 10 2" xfId="43378"/>
    <cellStyle name="Normal 4 2 2 5 11" xfId="11655"/>
    <cellStyle name="Normal 4 2 2 5 12" xfId="32806"/>
    <cellStyle name="Normal 4 2 2 5 2" xfId="166"/>
    <cellStyle name="Normal 4 2 2 5 2 10" xfId="11735"/>
    <cellStyle name="Normal 4 2 2 5 2 11" xfId="32886"/>
    <cellStyle name="Normal 4 2 2 5 2 2" xfId="327"/>
    <cellStyle name="Normal 4 2 2 5 2 2 10" xfId="33046"/>
    <cellStyle name="Normal 4 2 2 5 2 2 2" xfId="648"/>
    <cellStyle name="Normal 4 2 2 5 2 2 2 2" xfId="1288"/>
    <cellStyle name="Normal 4 2 2 5 2 2 2 2 2" xfId="2568"/>
    <cellStyle name="Normal 4 2 2 5 2 2 2 2 2 2" xfId="5135"/>
    <cellStyle name="Normal 4 2 2 5 2 2 2 2 2 2 2" xfId="27271"/>
    <cellStyle name="Normal 4 2 2 5 2 2 2 2 2 2 2 2" xfId="48422"/>
    <cellStyle name="Normal 4 2 2 5 2 2 2 2 2 2 3" xfId="16699"/>
    <cellStyle name="Normal 4 2 2 5 2 2 2 2 2 2 4" xfId="37850"/>
    <cellStyle name="Normal 4 2 2 5 2 2 2 2 2 3" xfId="9011"/>
    <cellStyle name="Normal 4 2 2 5 2 2 2 2 2 3 2" xfId="30160"/>
    <cellStyle name="Normal 4 2 2 5 2 2 2 2 2 3 2 2" xfId="51311"/>
    <cellStyle name="Normal 4 2 2 5 2 2 2 2 2 3 3" xfId="19588"/>
    <cellStyle name="Normal 4 2 2 5 2 2 2 2 2 3 4" xfId="40739"/>
    <cellStyle name="Normal 4 2 2 5 2 2 2 2 2 4" xfId="11573"/>
    <cellStyle name="Normal 4 2 2 5 2 2 2 2 2 4 2" xfId="32722"/>
    <cellStyle name="Normal 4 2 2 5 2 2 2 2 2 4 2 2" xfId="53873"/>
    <cellStyle name="Normal 4 2 2 5 2 2 2 2 2 4 3" xfId="22150"/>
    <cellStyle name="Normal 4 2 2 5 2 2 2 2 2 4 4" xfId="43301"/>
    <cellStyle name="Normal 4 2 2 5 2 2 2 2 2 5" xfId="24707"/>
    <cellStyle name="Normal 4 2 2 5 2 2 2 2 2 5 2" xfId="45858"/>
    <cellStyle name="Normal 4 2 2 5 2 2 2 2 2 6" xfId="14135"/>
    <cellStyle name="Normal 4 2 2 5 2 2 2 2 2 7" xfId="35286"/>
    <cellStyle name="Normal 4 2 2 5 2 2 2 2 3" xfId="3855"/>
    <cellStyle name="Normal 4 2 2 5 2 2 2 2 3 2" xfId="25991"/>
    <cellStyle name="Normal 4 2 2 5 2 2 2 2 3 2 2" xfId="47142"/>
    <cellStyle name="Normal 4 2 2 5 2 2 2 2 3 3" xfId="15419"/>
    <cellStyle name="Normal 4 2 2 5 2 2 2 2 3 4" xfId="36570"/>
    <cellStyle name="Normal 4 2 2 5 2 2 2 2 4" xfId="7731"/>
    <cellStyle name="Normal 4 2 2 5 2 2 2 2 4 2" xfId="28880"/>
    <cellStyle name="Normal 4 2 2 5 2 2 2 2 4 2 2" xfId="50031"/>
    <cellStyle name="Normal 4 2 2 5 2 2 2 2 4 3" xfId="18308"/>
    <cellStyle name="Normal 4 2 2 5 2 2 2 2 4 4" xfId="39459"/>
    <cellStyle name="Normal 4 2 2 5 2 2 2 2 5" xfId="10293"/>
    <cellStyle name="Normal 4 2 2 5 2 2 2 2 5 2" xfId="31442"/>
    <cellStyle name="Normal 4 2 2 5 2 2 2 2 5 2 2" xfId="52593"/>
    <cellStyle name="Normal 4 2 2 5 2 2 2 2 5 3" xfId="20870"/>
    <cellStyle name="Normal 4 2 2 5 2 2 2 2 5 4" xfId="42021"/>
    <cellStyle name="Normal 4 2 2 5 2 2 2 2 6" xfId="23427"/>
    <cellStyle name="Normal 4 2 2 5 2 2 2 2 6 2" xfId="44578"/>
    <cellStyle name="Normal 4 2 2 5 2 2 2 2 7" xfId="12855"/>
    <cellStyle name="Normal 4 2 2 5 2 2 2 2 8" xfId="34006"/>
    <cellStyle name="Normal 4 2 2 5 2 2 2 3" xfId="1928"/>
    <cellStyle name="Normal 4 2 2 5 2 2 2 3 2" xfId="4495"/>
    <cellStyle name="Normal 4 2 2 5 2 2 2 3 2 2" xfId="26631"/>
    <cellStyle name="Normal 4 2 2 5 2 2 2 3 2 2 2" xfId="47782"/>
    <cellStyle name="Normal 4 2 2 5 2 2 2 3 2 3" xfId="16059"/>
    <cellStyle name="Normal 4 2 2 5 2 2 2 3 2 4" xfId="37210"/>
    <cellStyle name="Normal 4 2 2 5 2 2 2 3 3" xfId="8371"/>
    <cellStyle name="Normal 4 2 2 5 2 2 2 3 3 2" xfId="29520"/>
    <cellStyle name="Normal 4 2 2 5 2 2 2 3 3 2 2" xfId="50671"/>
    <cellStyle name="Normal 4 2 2 5 2 2 2 3 3 3" xfId="18948"/>
    <cellStyle name="Normal 4 2 2 5 2 2 2 3 3 4" xfId="40099"/>
    <cellStyle name="Normal 4 2 2 5 2 2 2 3 4" xfId="10933"/>
    <cellStyle name="Normal 4 2 2 5 2 2 2 3 4 2" xfId="32082"/>
    <cellStyle name="Normal 4 2 2 5 2 2 2 3 4 2 2" xfId="53233"/>
    <cellStyle name="Normal 4 2 2 5 2 2 2 3 4 3" xfId="21510"/>
    <cellStyle name="Normal 4 2 2 5 2 2 2 3 4 4" xfId="42661"/>
    <cellStyle name="Normal 4 2 2 5 2 2 2 3 5" xfId="24067"/>
    <cellStyle name="Normal 4 2 2 5 2 2 2 3 5 2" xfId="45218"/>
    <cellStyle name="Normal 4 2 2 5 2 2 2 3 6" xfId="13495"/>
    <cellStyle name="Normal 4 2 2 5 2 2 2 3 7" xfId="34646"/>
    <cellStyle name="Normal 4 2 2 5 2 2 2 4" xfId="3215"/>
    <cellStyle name="Normal 4 2 2 5 2 2 2 4 2" xfId="25351"/>
    <cellStyle name="Normal 4 2 2 5 2 2 2 4 2 2" xfId="46502"/>
    <cellStyle name="Normal 4 2 2 5 2 2 2 4 3" xfId="14779"/>
    <cellStyle name="Normal 4 2 2 5 2 2 2 4 4" xfId="35930"/>
    <cellStyle name="Normal 4 2 2 5 2 2 2 5" xfId="7091"/>
    <cellStyle name="Normal 4 2 2 5 2 2 2 5 2" xfId="28240"/>
    <cellStyle name="Normal 4 2 2 5 2 2 2 5 2 2" xfId="49391"/>
    <cellStyle name="Normal 4 2 2 5 2 2 2 5 3" xfId="17668"/>
    <cellStyle name="Normal 4 2 2 5 2 2 2 5 4" xfId="38819"/>
    <cellStyle name="Normal 4 2 2 5 2 2 2 6" xfId="9653"/>
    <cellStyle name="Normal 4 2 2 5 2 2 2 6 2" xfId="30802"/>
    <cellStyle name="Normal 4 2 2 5 2 2 2 6 2 2" xfId="51953"/>
    <cellStyle name="Normal 4 2 2 5 2 2 2 6 3" xfId="20230"/>
    <cellStyle name="Normal 4 2 2 5 2 2 2 6 4" xfId="41381"/>
    <cellStyle name="Normal 4 2 2 5 2 2 2 7" xfId="22787"/>
    <cellStyle name="Normal 4 2 2 5 2 2 2 7 2" xfId="43938"/>
    <cellStyle name="Normal 4 2 2 5 2 2 2 8" xfId="12215"/>
    <cellStyle name="Normal 4 2 2 5 2 2 2 9" xfId="33366"/>
    <cellStyle name="Normal 4 2 2 5 2 2 3" xfId="968"/>
    <cellStyle name="Normal 4 2 2 5 2 2 3 2" xfId="2248"/>
    <cellStyle name="Normal 4 2 2 5 2 2 3 2 2" xfId="4815"/>
    <cellStyle name="Normal 4 2 2 5 2 2 3 2 2 2" xfId="26951"/>
    <cellStyle name="Normal 4 2 2 5 2 2 3 2 2 2 2" xfId="48102"/>
    <cellStyle name="Normal 4 2 2 5 2 2 3 2 2 3" xfId="16379"/>
    <cellStyle name="Normal 4 2 2 5 2 2 3 2 2 4" xfId="37530"/>
    <cellStyle name="Normal 4 2 2 5 2 2 3 2 3" xfId="8691"/>
    <cellStyle name="Normal 4 2 2 5 2 2 3 2 3 2" xfId="29840"/>
    <cellStyle name="Normal 4 2 2 5 2 2 3 2 3 2 2" xfId="50991"/>
    <cellStyle name="Normal 4 2 2 5 2 2 3 2 3 3" xfId="19268"/>
    <cellStyle name="Normal 4 2 2 5 2 2 3 2 3 4" xfId="40419"/>
    <cellStyle name="Normal 4 2 2 5 2 2 3 2 4" xfId="11253"/>
    <cellStyle name="Normal 4 2 2 5 2 2 3 2 4 2" xfId="32402"/>
    <cellStyle name="Normal 4 2 2 5 2 2 3 2 4 2 2" xfId="53553"/>
    <cellStyle name="Normal 4 2 2 5 2 2 3 2 4 3" xfId="21830"/>
    <cellStyle name="Normal 4 2 2 5 2 2 3 2 4 4" xfId="42981"/>
    <cellStyle name="Normal 4 2 2 5 2 2 3 2 5" xfId="24387"/>
    <cellStyle name="Normal 4 2 2 5 2 2 3 2 5 2" xfId="45538"/>
    <cellStyle name="Normal 4 2 2 5 2 2 3 2 6" xfId="13815"/>
    <cellStyle name="Normal 4 2 2 5 2 2 3 2 7" xfId="34966"/>
    <cellStyle name="Normal 4 2 2 5 2 2 3 3" xfId="3535"/>
    <cellStyle name="Normal 4 2 2 5 2 2 3 3 2" xfId="25671"/>
    <cellStyle name="Normal 4 2 2 5 2 2 3 3 2 2" xfId="46822"/>
    <cellStyle name="Normal 4 2 2 5 2 2 3 3 3" xfId="15099"/>
    <cellStyle name="Normal 4 2 2 5 2 2 3 3 4" xfId="36250"/>
    <cellStyle name="Normal 4 2 2 5 2 2 3 4" xfId="7411"/>
    <cellStyle name="Normal 4 2 2 5 2 2 3 4 2" xfId="28560"/>
    <cellStyle name="Normal 4 2 2 5 2 2 3 4 2 2" xfId="49711"/>
    <cellStyle name="Normal 4 2 2 5 2 2 3 4 3" xfId="17988"/>
    <cellStyle name="Normal 4 2 2 5 2 2 3 4 4" xfId="39139"/>
    <cellStyle name="Normal 4 2 2 5 2 2 3 5" xfId="9973"/>
    <cellStyle name="Normal 4 2 2 5 2 2 3 5 2" xfId="31122"/>
    <cellStyle name="Normal 4 2 2 5 2 2 3 5 2 2" xfId="52273"/>
    <cellStyle name="Normal 4 2 2 5 2 2 3 5 3" xfId="20550"/>
    <cellStyle name="Normal 4 2 2 5 2 2 3 5 4" xfId="41701"/>
    <cellStyle name="Normal 4 2 2 5 2 2 3 6" xfId="23107"/>
    <cellStyle name="Normal 4 2 2 5 2 2 3 6 2" xfId="44258"/>
    <cellStyle name="Normal 4 2 2 5 2 2 3 7" xfId="12535"/>
    <cellStyle name="Normal 4 2 2 5 2 2 3 8" xfId="33686"/>
    <cellStyle name="Normal 4 2 2 5 2 2 4" xfId="1608"/>
    <cellStyle name="Normal 4 2 2 5 2 2 4 2" xfId="4175"/>
    <cellStyle name="Normal 4 2 2 5 2 2 4 2 2" xfId="26311"/>
    <cellStyle name="Normal 4 2 2 5 2 2 4 2 2 2" xfId="47462"/>
    <cellStyle name="Normal 4 2 2 5 2 2 4 2 3" xfId="15739"/>
    <cellStyle name="Normal 4 2 2 5 2 2 4 2 4" xfId="36890"/>
    <cellStyle name="Normal 4 2 2 5 2 2 4 3" xfId="8051"/>
    <cellStyle name="Normal 4 2 2 5 2 2 4 3 2" xfId="29200"/>
    <cellStyle name="Normal 4 2 2 5 2 2 4 3 2 2" xfId="50351"/>
    <cellStyle name="Normal 4 2 2 5 2 2 4 3 3" xfId="18628"/>
    <cellStyle name="Normal 4 2 2 5 2 2 4 3 4" xfId="39779"/>
    <cellStyle name="Normal 4 2 2 5 2 2 4 4" xfId="10613"/>
    <cellStyle name="Normal 4 2 2 5 2 2 4 4 2" xfId="31762"/>
    <cellStyle name="Normal 4 2 2 5 2 2 4 4 2 2" xfId="52913"/>
    <cellStyle name="Normal 4 2 2 5 2 2 4 4 3" xfId="21190"/>
    <cellStyle name="Normal 4 2 2 5 2 2 4 4 4" xfId="42341"/>
    <cellStyle name="Normal 4 2 2 5 2 2 4 5" xfId="23747"/>
    <cellStyle name="Normal 4 2 2 5 2 2 4 5 2" xfId="44898"/>
    <cellStyle name="Normal 4 2 2 5 2 2 4 6" xfId="13175"/>
    <cellStyle name="Normal 4 2 2 5 2 2 4 7" xfId="34326"/>
    <cellStyle name="Normal 4 2 2 5 2 2 5" xfId="2895"/>
    <cellStyle name="Normal 4 2 2 5 2 2 5 2" xfId="25031"/>
    <cellStyle name="Normal 4 2 2 5 2 2 5 2 2" xfId="46182"/>
    <cellStyle name="Normal 4 2 2 5 2 2 5 3" xfId="14459"/>
    <cellStyle name="Normal 4 2 2 5 2 2 5 4" xfId="35610"/>
    <cellStyle name="Normal 4 2 2 5 2 2 6" xfId="6771"/>
    <cellStyle name="Normal 4 2 2 5 2 2 6 2" xfId="27920"/>
    <cellStyle name="Normal 4 2 2 5 2 2 6 2 2" xfId="49071"/>
    <cellStyle name="Normal 4 2 2 5 2 2 6 3" xfId="17348"/>
    <cellStyle name="Normal 4 2 2 5 2 2 6 4" xfId="38499"/>
    <cellStyle name="Normal 4 2 2 5 2 2 7" xfId="9333"/>
    <cellStyle name="Normal 4 2 2 5 2 2 7 2" xfId="30482"/>
    <cellStyle name="Normal 4 2 2 5 2 2 7 2 2" xfId="51633"/>
    <cellStyle name="Normal 4 2 2 5 2 2 7 3" xfId="19910"/>
    <cellStyle name="Normal 4 2 2 5 2 2 7 4" xfId="41061"/>
    <cellStyle name="Normal 4 2 2 5 2 2 8" xfId="22467"/>
    <cellStyle name="Normal 4 2 2 5 2 2 8 2" xfId="43618"/>
    <cellStyle name="Normal 4 2 2 5 2 2 9" xfId="11895"/>
    <cellStyle name="Normal 4 2 2 5 2 3" xfId="488"/>
    <cellStyle name="Normal 4 2 2 5 2 3 2" xfId="1128"/>
    <cellStyle name="Normal 4 2 2 5 2 3 2 2" xfId="2408"/>
    <cellStyle name="Normal 4 2 2 5 2 3 2 2 2" xfId="4975"/>
    <cellStyle name="Normal 4 2 2 5 2 3 2 2 2 2" xfId="27111"/>
    <cellStyle name="Normal 4 2 2 5 2 3 2 2 2 2 2" xfId="48262"/>
    <cellStyle name="Normal 4 2 2 5 2 3 2 2 2 3" xfId="16539"/>
    <cellStyle name="Normal 4 2 2 5 2 3 2 2 2 4" xfId="37690"/>
    <cellStyle name="Normal 4 2 2 5 2 3 2 2 3" xfId="8851"/>
    <cellStyle name="Normal 4 2 2 5 2 3 2 2 3 2" xfId="30000"/>
    <cellStyle name="Normal 4 2 2 5 2 3 2 2 3 2 2" xfId="51151"/>
    <cellStyle name="Normal 4 2 2 5 2 3 2 2 3 3" xfId="19428"/>
    <cellStyle name="Normal 4 2 2 5 2 3 2 2 3 4" xfId="40579"/>
    <cellStyle name="Normal 4 2 2 5 2 3 2 2 4" xfId="11413"/>
    <cellStyle name="Normal 4 2 2 5 2 3 2 2 4 2" xfId="32562"/>
    <cellStyle name="Normal 4 2 2 5 2 3 2 2 4 2 2" xfId="53713"/>
    <cellStyle name="Normal 4 2 2 5 2 3 2 2 4 3" xfId="21990"/>
    <cellStyle name="Normal 4 2 2 5 2 3 2 2 4 4" xfId="43141"/>
    <cellStyle name="Normal 4 2 2 5 2 3 2 2 5" xfId="24547"/>
    <cellStyle name="Normal 4 2 2 5 2 3 2 2 5 2" xfId="45698"/>
    <cellStyle name="Normal 4 2 2 5 2 3 2 2 6" xfId="13975"/>
    <cellStyle name="Normal 4 2 2 5 2 3 2 2 7" xfId="35126"/>
    <cellStyle name="Normal 4 2 2 5 2 3 2 3" xfId="3695"/>
    <cellStyle name="Normal 4 2 2 5 2 3 2 3 2" xfId="25831"/>
    <cellStyle name="Normal 4 2 2 5 2 3 2 3 2 2" xfId="46982"/>
    <cellStyle name="Normal 4 2 2 5 2 3 2 3 3" xfId="15259"/>
    <cellStyle name="Normal 4 2 2 5 2 3 2 3 4" xfId="36410"/>
    <cellStyle name="Normal 4 2 2 5 2 3 2 4" xfId="7571"/>
    <cellStyle name="Normal 4 2 2 5 2 3 2 4 2" xfId="28720"/>
    <cellStyle name="Normal 4 2 2 5 2 3 2 4 2 2" xfId="49871"/>
    <cellStyle name="Normal 4 2 2 5 2 3 2 4 3" xfId="18148"/>
    <cellStyle name="Normal 4 2 2 5 2 3 2 4 4" xfId="39299"/>
    <cellStyle name="Normal 4 2 2 5 2 3 2 5" xfId="10133"/>
    <cellStyle name="Normal 4 2 2 5 2 3 2 5 2" xfId="31282"/>
    <cellStyle name="Normal 4 2 2 5 2 3 2 5 2 2" xfId="52433"/>
    <cellStyle name="Normal 4 2 2 5 2 3 2 5 3" xfId="20710"/>
    <cellStyle name="Normal 4 2 2 5 2 3 2 5 4" xfId="41861"/>
    <cellStyle name="Normal 4 2 2 5 2 3 2 6" xfId="23267"/>
    <cellStyle name="Normal 4 2 2 5 2 3 2 6 2" xfId="44418"/>
    <cellStyle name="Normal 4 2 2 5 2 3 2 7" xfId="12695"/>
    <cellStyle name="Normal 4 2 2 5 2 3 2 8" xfId="33846"/>
    <cellStyle name="Normal 4 2 2 5 2 3 3" xfId="1768"/>
    <cellStyle name="Normal 4 2 2 5 2 3 3 2" xfId="4335"/>
    <cellStyle name="Normal 4 2 2 5 2 3 3 2 2" xfId="26471"/>
    <cellStyle name="Normal 4 2 2 5 2 3 3 2 2 2" xfId="47622"/>
    <cellStyle name="Normal 4 2 2 5 2 3 3 2 3" xfId="15899"/>
    <cellStyle name="Normal 4 2 2 5 2 3 3 2 4" xfId="37050"/>
    <cellStyle name="Normal 4 2 2 5 2 3 3 3" xfId="8211"/>
    <cellStyle name="Normal 4 2 2 5 2 3 3 3 2" xfId="29360"/>
    <cellStyle name="Normal 4 2 2 5 2 3 3 3 2 2" xfId="50511"/>
    <cellStyle name="Normal 4 2 2 5 2 3 3 3 3" xfId="18788"/>
    <cellStyle name="Normal 4 2 2 5 2 3 3 3 4" xfId="39939"/>
    <cellStyle name="Normal 4 2 2 5 2 3 3 4" xfId="10773"/>
    <cellStyle name="Normal 4 2 2 5 2 3 3 4 2" xfId="31922"/>
    <cellStyle name="Normal 4 2 2 5 2 3 3 4 2 2" xfId="53073"/>
    <cellStyle name="Normal 4 2 2 5 2 3 3 4 3" xfId="21350"/>
    <cellStyle name="Normal 4 2 2 5 2 3 3 4 4" xfId="42501"/>
    <cellStyle name="Normal 4 2 2 5 2 3 3 5" xfId="23907"/>
    <cellStyle name="Normal 4 2 2 5 2 3 3 5 2" xfId="45058"/>
    <cellStyle name="Normal 4 2 2 5 2 3 3 6" xfId="13335"/>
    <cellStyle name="Normal 4 2 2 5 2 3 3 7" xfId="34486"/>
    <cellStyle name="Normal 4 2 2 5 2 3 4" xfId="3055"/>
    <cellStyle name="Normal 4 2 2 5 2 3 4 2" xfId="25191"/>
    <cellStyle name="Normal 4 2 2 5 2 3 4 2 2" xfId="46342"/>
    <cellStyle name="Normal 4 2 2 5 2 3 4 3" xfId="14619"/>
    <cellStyle name="Normal 4 2 2 5 2 3 4 4" xfId="35770"/>
    <cellStyle name="Normal 4 2 2 5 2 3 5" xfId="6931"/>
    <cellStyle name="Normal 4 2 2 5 2 3 5 2" xfId="28080"/>
    <cellStyle name="Normal 4 2 2 5 2 3 5 2 2" xfId="49231"/>
    <cellStyle name="Normal 4 2 2 5 2 3 5 3" xfId="17508"/>
    <cellStyle name="Normal 4 2 2 5 2 3 5 4" xfId="38659"/>
    <cellStyle name="Normal 4 2 2 5 2 3 6" xfId="9493"/>
    <cellStyle name="Normal 4 2 2 5 2 3 6 2" xfId="30642"/>
    <cellStyle name="Normal 4 2 2 5 2 3 6 2 2" xfId="51793"/>
    <cellStyle name="Normal 4 2 2 5 2 3 6 3" xfId="20070"/>
    <cellStyle name="Normal 4 2 2 5 2 3 6 4" xfId="41221"/>
    <cellStyle name="Normal 4 2 2 5 2 3 7" xfId="22627"/>
    <cellStyle name="Normal 4 2 2 5 2 3 7 2" xfId="43778"/>
    <cellStyle name="Normal 4 2 2 5 2 3 8" xfId="12055"/>
    <cellStyle name="Normal 4 2 2 5 2 3 9" xfId="33206"/>
    <cellStyle name="Normal 4 2 2 5 2 4" xfId="808"/>
    <cellStyle name="Normal 4 2 2 5 2 4 2" xfId="2088"/>
    <cellStyle name="Normal 4 2 2 5 2 4 2 2" xfId="4655"/>
    <cellStyle name="Normal 4 2 2 5 2 4 2 2 2" xfId="26791"/>
    <cellStyle name="Normal 4 2 2 5 2 4 2 2 2 2" xfId="47942"/>
    <cellStyle name="Normal 4 2 2 5 2 4 2 2 3" xfId="16219"/>
    <cellStyle name="Normal 4 2 2 5 2 4 2 2 4" xfId="37370"/>
    <cellStyle name="Normal 4 2 2 5 2 4 2 3" xfId="8531"/>
    <cellStyle name="Normal 4 2 2 5 2 4 2 3 2" xfId="29680"/>
    <cellStyle name="Normal 4 2 2 5 2 4 2 3 2 2" xfId="50831"/>
    <cellStyle name="Normal 4 2 2 5 2 4 2 3 3" xfId="19108"/>
    <cellStyle name="Normal 4 2 2 5 2 4 2 3 4" xfId="40259"/>
    <cellStyle name="Normal 4 2 2 5 2 4 2 4" xfId="11093"/>
    <cellStyle name="Normal 4 2 2 5 2 4 2 4 2" xfId="32242"/>
    <cellStyle name="Normal 4 2 2 5 2 4 2 4 2 2" xfId="53393"/>
    <cellStyle name="Normal 4 2 2 5 2 4 2 4 3" xfId="21670"/>
    <cellStyle name="Normal 4 2 2 5 2 4 2 4 4" xfId="42821"/>
    <cellStyle name="Normal 4 2 2 5 2 4 2 5" xfId="24227"/>
    <cellStyle name="Normal 4 2 2 5 2 4 2 5 2" xfId="45378"/>
    <cellStyle name="Normal 4 2 2 5 2 4 2 6" xfId="13655"/>
    <cellStyle name="Normal 4 2 2 5 2 4 2 7" xfId="34806"/>
    <cellStyle name="Normal 4 2 2 5 2 4 3" xfId="3375"/>
    <cellStyle name="Normal 4 2 2 5 2 4 3 2" xfId="25511"/>
    <cellStyle name="Normal 4 2 2 5 2 4 3 2 2" xfId="46662"/>
    <cellStyle name="Normal 4 2 2 5 2 4 3 3" xfId="14939"/>
    <cellStyle name="Normal 4 2 2 5 2 4 3 4" xfId="36090"/>
    <cellStyle name="Normal 4 2 2 5 2 4 4" xfId="7251"/>
    <cellStyle name="Normal 4 2 2 5 2 4 4 2" xfId="28400"/>
    <cellStyle name="Normal 4 2 2 5 2 4 4 2 2" xfId="49551"/>
    <cellStyle name="Normal 4 2 2 5 2 4 4 3" xfId="17828"/>
    <cellStyle name="Normal 4 2 2 5 2 4 4 4" xfId="38979"/>
    <cellStyle name="Normal 4 2 2 5 2 4 5" xfId="9813"/>
    <cellStyle name="Normal 4 2 2 5 2 4 5 2" xfId="30962"/>
    <cellStyle name="Normal 4 2 2 5 2 4 5 2 2" xfId="52113"/>
    <cellStyle name="Normal 4 2 2 5 2 4 5 3" xfId="20390"/>
    <cellStyle name="Normal 4 2 2 5 2 4 5 4" xfId="41541"/>
    <cellStyle name="Normal 4 2 2 5 2 4 6" xfId="22947"/>
    <cellStyle name="Normal 4 2 2 5 2 4 6 2" xfId="44098"/>
    <cellStyle name="Normal 4 2 2 5 2 4 7" xfId="12375"/>
    <cellStyle name="Normal 4 2 2 5 2 4 8" xfId="33526"/>
    <cellStyle name="Normal 4 2 2 5 2 5" xfId="1448"/>
    <cellStyle name="Normal 4 2 2 5 2 5 2" xfId="4015"/>
    <cellStyle name="Normal 4 2 2 5 2 5 2 2" xfId="26151"/>
    <cellStyle name="Normal 4 2 2 5 2 5 2 2 2" xfId="47302"/>
    <cellStyle name="Normal 4 2 2 5 2 5 2 3" xfId="15579"/>
    <cellStyle name="Normal 4 2 2 5 2 5 2 4" xfId="36730"/>
    <cellStyle name="Normal 4 2 2 5 2 5 3" xfId="7891"/>
    <cellStyle name="Normal 4 2 2 5 2 5 3 2" xfId="29040"/>
    <cellStyle name="Normal 4 2 2 5 2 5 3 2 2" xfId="50191"/>
    <cellStyle name="Normal 4 2 2 5 2 5 3 3" xfId="18468"/>
    <cellStyle name="Normal 4 2 2 5 2 5 3 4" xfId="39619"/>
    <cellStyle name="Normal 4 2 2 5 2 5 4" xfId="10453"/>
    <cellStyle name="Normal 4 2 2 5 2 5 4 2" xfId="31602"/>
    <cellStyle name="Normal 4 2 2 5 2 5 4 2 2" xfId="52753"/>
    <cellStyle name="Normal 4 2 2 5 2 5 4 3" xfId="21030"/>
    <cellStyle name="Normal 4 2 2 5 2 5 4 4" xfId="42181"/>
    <cellStyle name="Normal 4 2 2 5 2 5 5" xfId="23587"/>
    <cellStyle name="Normal 4 2 2 5 2 5 5 2" xfId="44738"/>
    <cellStyle name="Normal 4 2 2 5 2 5 6" xfId="13015"/>
    <cellStyle name="Normal 4 2 2 5 2 5 7" xfId="34166"/>
    <cellStyle name="Normal 4 2 2 5 2 6" xfId="2734"/>
    <cellStyle name="Normal 4 2 2 5 2 6 2" xfId="24870"/>
    <cellStyle name="Normal 4 2 2 5 2 6 2 2" xfId="46021"/>
    <cellStyle name="Normal 4 2 2 5 2 6 3" xfId="14298"/>
    <cellStyle name="Normal 4 2 2 5 2 6 4" xfId="35449"/>
    <cellStyle name="Normal 4 2 2 5 2 7" xfId="6611"/>
    <cellStyle name="Normal 4 2 2 5 2 7 2" xfId="27760"/>
    <cellStyle name="Normal 4 2 2 5 2 7 2 2" xfId="48911"/>
    <cellStyle name="Normal 4 2 2 5 2 7 3" xfId="17188"/>
    <cellStyle name="Normal 4 2 2 5 2 7 4" xfId="38339"/>
    <cellStyle name="Normal 4 2 2 5 2 8" xfId="9173"/>
    <cellStyle name="Normal 4 2 2 5 2 8 2" xfId="30322"/>
    <cellStyle name="Normal 4 2 2 5 2 8 2 2" xfId="51473"/>
    <cellStyle name="Normal 4 2 2 5 2 8 3" xfId="19750"/>
    <cellStyle name="Normal 4 2 2 5 2 8 4" xfId="40901"/>
    <cellStyle name="Normal 4 2 2 5 2 9" xfId="22307"/>
    <cellStyle name="Normal 4 2 2 5 2 9 2" xfId="43458"/>
    <cellStyle name="Normal 4 2 2 5 3" xfId="246"/>
    <cellStyle name="Normal 4 2 2 5 3 10" xfId="32966"/>
    <cellStyle name="Normal 4 2 2 5 3 2" xfId="568"/>
    <cellStyle name="Normal 4 2 2 5 3 2 2" xfId="1208"/>
    <cellStyle name="Normal 4 2 2 5 3 2 2 2" xfId="2488"/>
    <cellStyle name="Normal 4 2 2 5 3 2 2 2 2" xfId="5055"/>
    <cellStyle name="Normal 4 2 2 5 3 2 2 2 2 2" xfId="27191"/>
    <cellStyle name="Normal 4 2 2 5 3 2 2 2 2 2 2" xfId="48342"/>
    <cellStyle name="Normal 4 2 2 5 3 2 2 2 2 3" xfId="16619"/>
    <cellStyle name="Normal 4 2 2 5 3 2 2 2 2 4" xfId="37770"/>
    <cellStyle name="Normal 4 2 2 5 3 2 2 2 3" xfId="8931"/>
    <cellStyle name="Normal 4 2 2 5 3 2 2 2 3 2" xfId="30080"/>
    <cellStyle name="Normal 4 2 2 5 3 2 2 2 3 2 2" xfId="51231"/>
    <cellStyle name="Normal 4 2 2 5 3 2 2 2 3 3" xfId="19508"/>
    <cellStyle name="Normal 4 2 2 5 3 2 2 2 3 4" xfId="40659"/>
    <cellStyle name="Normal 4 2 2 5 3 2 2 2 4" xfId="11493"/>
    <cellStyle name="Normal 4 2 2 5 3 2 2 2 4 2" xfId="32642"/>
    <cellStyle name="Normal 4 2 2 5 3 2 2 2 4 2 2" xfId="53793"/>
    <cellStyle name="Normal 4 2 2 5 3 2 2 2 4 3" xfId="22070"/>
    <cellStyle name="Normal 4 2 2 5 3 2 2 2 4 4" xfId="43221"/>
    <cellStyle name="Normal 4 2 2 5 3 2 2 2 5" xfId="24627"/>
    <cellStyle name="Normal 4 2 2 5 3 2 2 2 5 2" xfId="45778"/>
    <cellStyle name="Normal 4 2 2 5 3 2 2 2 6" xfId="14055"/>
    <cellStyle name="Normal 4 2 2 5 3 2 2 2 7" xfId="35206"/>
    <cellStyle name="Normal 4 2 2 5 3 2 2 3" xfId="3775"/>
    <cellStyle name="Normal 4 2 2 5 3 2 2 3 2" xfId="25911"/>
    <cellStyle name="Normal 4 2 2 5 3 2 2 3 2 2" xfId="47062"/>
    <cellStyle name="Normal 4 2 2 5 3 2 2 3 3" xfId="15339"/>
    <cellStyle name="Normal 4 2 2 5 3 2 2 3 4" xfId="36490"/>
    <cellStyle name="Normal 4 2 2 5 3 2 2 4" xfId="7651"/>
    <cellStyle name="Normal 4 2 2 5 3 2 2 4 2" xfId="28800"/>
    <cellStyle name="Normal 4 2 2 5 3 2 2 4 2 2" xfId="49951"/>
    <cellStyle name="Normal 4 2 2 5 3 2 2 4 3" xfId="18228"/>
    <cellStyle name="Normal 4 2 2 5 3 2 2 4 4" xfId="39379"/>
    <cellStyle name="Normal 4 2 2 5 3 2 2 5" xfId="10213"/>
    <cellStyle name="Normal 4 2 2 5 3 2 2 5 2" xfId="31362"/>
    <cellStyle name="Normal 4 2 2 5 3 2 2 5 2 2" xfId="52513"/>
    <cellStyle name="Normal 4 2 2 5 3 2 2 5 3" xfId="20790"/>
    <cellStyle name="Normal 4 2 2 5 3 2 2 5 4" xfId="41941"/>
    <cellStyle name="Normal 4 2 2 5 3 2 2 6" xfId="23347"/>
    <cellStyle name="Normal 4 2 2 5 3 2 2 6 2" xfId="44498"/>
    <cellStyle name="Normal 4 2 2 5 3 2 2 7" xfId="12775"/>
    <cellStyle name="Normal 4 2 2 5 3 2 2 8" xfId="33926"/>
    <cellStyle name="Normal 4 2 2 5 3 2 3" xfId="1848"/>
    <cellStyle name="Normal 4 2 2 5 3 2 3 2" xfId="4415"/>
    <cellStyle name="Normal 4 2 2 5 3 2 3 2 2" xfId="26551"/>
    <cellStyle name="Normal 4 2 2 5 3 2 3 2 2 2" xfId="47702"/>
    <cellStyle name="Normal 4 2 2 5 3 2 3 2 3" xfId="15979"/>
    <cellStyle name="Normal 4 2 2 5 3 2 3 2 4" xfId="37130"/>
    <cellStyle name="Normal 4 2 2 5 3 2 3 3" xfId="8291"/>
    <cellStyle name="Normal 4 2 2 5 3 2 3 3 2" xfId="29440"/>
    <cellStyle name="Normal 4 2 2 5 3 2 3 3 2 2" xfId="50591"/>
    <cellStyle name="Normal 4 2 2 5 3 2 3 3 3" xfId="18868"/>
    <cellStyle name="Normal 4 2 2 5 3 2 3 3 4" xfId="40019"/>
    <cellStyle name="Normal 4 2 2 5 3 2 3 4" xfId="10853"/>
    <cellStyle name="Normal 4 2 2 5 3 2 3 4 2" xfId="32002"/>
    <cellStyle name="Normal 4 2 2 5 3 2 3 4 2 2" xfId="53153"/>
    <cellStyle name="Normal 4 2 2 5 3 2 3 4 3" xfId="21430"/>
    <cellStyle name="Normal 4 2 2 5 3 2 3 4 4" xfId="42581"/>
    <cellStyle name="Normal 4 2 2 5 3 2 3 5" xfId="23987"/>
    <cellStyle name="Normal 4 2 2 5 3 2 3 5 2" xfId="45138"/>
    <cellStyle name="Normal 4 2 2 5 3 2 3 6" xfId="13415"/>
    <cellStyle name="Normal 4 2 2 5 3 2 3 7" xfId="34566"/>
    <cellStyle name="Normal 4 2 2 5 3 2 4" xfId="3135"/>
    <cellStyle name="Normal 4 2 2 5 3 2 4 2" xfId="25271"/>
    <cellStyle name="Normal 4 2 2 5 3 2 4 2 2" xfId="46422"/>
    <cellStyle name="Normal 4 2 2 5 3 2 4 3" xfId="14699"/>
    <cellStyle name="Normal 4 2 2 5 3 2 4 4" xfId="35850"/>
    <cellStyle name="Normal 4 2 2 5 3 2 5" xfId="7011"/>
    <cellStyle name="Normal 4 2 2 5 3 2 5 2" xfId="28160"/>
    <cellStyle name="Normal 4 2 2 5 3 2 5 2 2" xfId="49311"/>
    <cellStyle name="Normal 4 2 2 5 3 2 5 3" xfId="17588"/>
    <cellStyle name="Normal 4 2 2 5 3 2 5 4" xfId="38739"/>
    <cellStyle name="Normal 4 2 2 5 3 2 6" xfId="9573"/>
    <cellStyle name="Normal 4 2 2 5 3 2 6 2" xfId="30722"/>
    <cellStyle name="Normal 4 2 2 5 3 2 6 2 2" xfId="51873"/>
    <cellStyle name="Normal 4 2 2 5 3 2 6 3" xfId="20150"/>
    <cellStyle name="Normal 4 2 2 5 3 2 6 4" xfId="41301"/>
    <cellStyle name="Normal 4 2 2 5 3 2 7" xfId="22707"/>
    <cellStyle name="Normal 4 2 2 5 3 2 7 2" xfId="43858"/>
    <cellStyle name="Normal 4 2 2 5 3 2 8" xfId="12135"/>
    <cellStyle name="Normal 4 2 2 5 3 2 9" xfId="33286"/>
    <cellStyle name="Normal 4 2 2 5 3 3" xfId="888"/>
    <cellStyle name="Normal 4 2 2 5 3 3 2" xfId="2168"/>
    <cellStyle name="Normal 4 2 2 5 3 3 2 2" xfId="4735"/>
    <cellStyle name="Normal 4 2 2 5 3 3 2 2 2" xfId="26871"/>
    <cellStyle name="Normal 4 2 2 5 3 3 2 2 2 2" xfId="48022"/>
    <cellStyle name="Normal 4 2 2 5 3 3 2 2 3" xfId="16299"/>
    <cellStyle name="Normal 4 2 2 5 3 3 2 2 4" xfId="37450"/>
    <cellStyle name="Normal 4 2 2 5 3 3 2 3" xfId="8611"/>
    <cellStyle name="Normal 4 2 2 5 3 3 2 3 2" xfId="29760"/>
    <cellStyle name="Normal 4 2 2 5 3 3 2 3 2 2" xfId="50911"/>
    <cellStyle name="Normal 4 2 2 5 3 3 2 3 3" xfId="19188"/>
    <cellStyle name="Normal 4 2 2 5 3 3 2 3 4" xfId="40339"/>
    <cellStyle name="Normal 4 2 2 5 3 3 2 4" xfId="11173"/>
    <cellStyle name="Normal 4 2 2 5 3 3 2 4 2" xfId="32322"/>
    <cellStyle name="Normal 4 2 2 5 3 3 2 4 2 2" xfId="53473"/>
    <cellStyle name="Normal 4 2 2 5 3 3 2 4 3" xfId="21750"/>
    <cellStyle name="Normal 4 2 2 5 3 3 2 4 4" xfId="42901"/>
    <cellStyle name="Normal 4 2 2 5 3 3 2 5" xfId="24307"/>
    <cellStyle name="Normal 4 2 2 5 3 3 2 5 2" xfId="45458"/>
    <cellStyle name="Normal 4 2 2 5 3 3 2 6" xfId="13735"/>
    <cellStyle name="Normal 4 2 2 5 3 3 2 7" xfId="34886"/>
    <cellStyle name="Normal 4 2 2 5 3 3 3" xfId="3455"/>
    <cellStyle name="Normal 4 2 2 5 3 3 3 2" xfId="25591"/>
    <cellStyle name="Normal 4 2 2 5 3 3 3 2 2" xfId="46742"/>
    <cellStyle name="Normal 4 2 2 5 3 3 3 3" xfId="15019"/>
    <cellStyle name="Normal 4 2 2 5 3 3 3 4" xfId="36170"/>
    <cellStyle name="Normal 4 2 2 5 3 3 4" xfId="7331"/>
    <cellStyle name="Normal 4 2 2 5 3 3 4 2" xfId="28480"/>
    <cellStyle name="Normal 4 2 2 5 3 3 4 2 2" xfId="49631"/>
    <cellStyle name="Normal 4 2 2 5 3 3 4 3" xfId="17908"/>
    <cellStyle name="Normal 4 2 2 5 3 3 4 4" xfId="39059"/>
    <cellStyle name="Normal 4 2 2 5 3 3 5" xfId="9893"/>
    <cellStyle name="Normal 4 2 2 5 3 3 5 2" xfId="31042"/>
    <cellStyle name="Normal 4 2 2 5 3 3 5 2 2" xfId="52193"/>
    <cellStyle name="Normal 4 2 2 5 3 3 5 3" xfId="20470"/>
    <cellStyle name="Normal 4 2 2 5 3 3 5 4" xfId="41621"/>
    <cellStyle name="Normal 4 2 2 5 3 3 6" xfId="23027"/>
    <cellStyle name="Normal 4 2 2 5 3 3 6 2" xfId="44178"/>
    <cellStyle name="Normal 4 2 2 5 3 3 7" xfId="12455"/>
    <cellStyle name="Normal 4 2 2 5 3 3 8" xfId="33606"/>
    <cellStyle name="Normal 4 2 2 5 3 4" xfId="1528"/>
    <cellStyle name="Normal 4 2 2 5 3 4 2" xfId="4095"/>
    <cellStyle name="Normal 4 2 2 5 3 4 2 2" xfId="26231"/>
    <cellStyle name="Normal 4 2 2 5 3 4 2 2 2" xfId="47382"/>
    <cellStyle name="Normal 4 2 2 5 3 4 2 3" xfId="15659"/>
    <cellStyle name="Normal 4 2 2 5 3 4 2 4" xfId="36810"/>
    <cellStyle name="Normal 4 2 2 5 3 4 3" xfId="7971"/>
    <cellStyle name="Normal 4 2 2 5 3 4 3 2" xfId="29120"/>
    <cellStyle name="Normal 4 2 2 5 3 4 3 2 2" xfId="50271"/>
    <cellStyle name="Normal 4 2 2 5 3 4 3 3" xfId="18548"/>
    <cellStyle name="Normal 4 2 2 5 3 4 3 4" xfId="39699"/>
    <cellStyle name="Normal 4 2 2 5 3 4 4" xfId="10533"/>
    <cellStyle name="Normal 4 2 2 5 3 4 4 2" xfId="31682"/>
    <cellStyle name="Normal 4 2 2 5 3 4 4 2 2" xfId="52833"/>
    <cellStyle name="Normal 4 2 2 5 3 4 4 3" xfId="21110"/>
    <cellStyle name="Normal 4 2 2 5 3 4 4 4" xfId="42261"/>
    <cellStyle name="Normal 4 2 2 5 3 4 5" xfId="23667"/>
    <cellStyle name="Normal 4 2 2 5 3 4 5 2" xfId="44818"/>
    <cellStyle name="Normal 4 2 2 5 3 4 6" xfId="13095"/>
    <cellStyle name="Normal 4 2 2 5 3 4 7" xfId="34246"/>
    <cellStyle name="Normal 4 2 2 5 3 5" xfId="2814"/>
    <cellStyle name="Normal 4 2 2 5 3 5 2" xfId="24950"/>
    <cellStyle name="Normal 4 2 2 5 3 5 2 2" xfId="46101"/>
    <cellStyle name="Normal 4 2 2 5 3 5 3" xfId="14378"/>
    <cellStyle name="Normal 4 2 2 5 3 5 4" xfId="35529"/>
    <cellStyle name="Normal 4 2 2 5 3 6" xfId="6691"/>
    <cellStyle name="Normal 4 2 2 5 3 6 2" xfId="27840"/>
    <cellStyle name="Normal 4 2 2 5 3 6 2 2" xfId="48991"/>
    <cellStyle name="Normal 4 2 2 5 3 6 3" xfId="17268"/>
    <cellStyle name="Normal 4 2 2 5 3 6 4" xfId="38419"/>
    <cellStyle name="Normal 4 2 2 5 3 7" xfId="9253"/>
    <cellStyle name="Normal 4 2 2 5 3 7 2" xfId="30402"/>
    <cellStyle name="Normal 4 2 2 5 3 7 2 2" xfId="51553"/>
    <cellStyle name="Normal 4 2 2 5 3 7 3" xfId="19830"/>
    <cellStyle name="Normal 4 2 2 5 3 7 4" xfId="40981"/>
    <cellStyle name="Normal 4 2 2 5 3 8" xfId="22387"/>
    <cellStyle name="Normal 4 2 2 5 3 8 2" xfId="43538"/>
    <cellStyle name="Normal 4 2 2 5 3 9" xfId="11815"/>
    <cellStyle name="Normal 4 2 2 5 4" xfId="408"/>
    <cellStyle name="Normal 4 2 2 5 4 2" xfId="1048"/>
    <cellStyle name="Normal 4 2 2 5 4 2 2" xfId="2328"/>
    <cellStyle name="Normal 4 2 2 5 4 2 2 2" xfId="4895"/>
    <cellStyle name="Normal 4 2 2 5 4 2 2 2 2" xfId="27031"/>
    <cellStyle name="Normal 4 2 2 5 4 2 2 2 2 2" xfId="48182"/>
    <cellStyle name="Normal 4 2 2 5 4 2 2 2 3" xfId="16459"/>
    <cellStyle name="Normal 4 2 2 5 4 2 2 2 4" xfId="37610"/>
    <cellStyle name="Normal 4 2 2 5 4 2 2 3" xfId="8771"/>
    <cellStyle name="Normal 4 2 2 5 4 2 2 3 2" xfId="29920"/>
    <cellStyle name="Normal 4 2 2 5 4 2 2 3 2 2" xfId="51071"/>
    <cellStyle name="Normal 4 2 2 5 4 2 2 3 3" xfId="19348"/>
    <cellStyle name="Normal 4 2 2 5 4 2 2 3 4" xfId="40499"/>
    <cellStyle name="Normal 4 2 2 5 4 2 2 4" xfId="11333"/>
    <cellStyle name="Normal 4 2 2 5 4 2 2 4 2" xfId="32482"/>
    <cellStyle name="Normal 4 2 2 5 4 2 2 4 2 2" xfId="53633"/>
    <cellStyle name="Normal 4 2 2 5 4 2 2 4 3" xfId="21910"/>
    <cellStyle name="Normal 4 2 2 5 4 2 2 4 4" xfId="43061"/>
    <cellStyle name="Normal 4 2 2 5 4 2 2 5" xfId="24467"/>
    <cellStyle name="Normal 4 2 2 5 4 2 2 5 2" xfId="45618"/>
    <cellStyle name="Normal 4 2 2 5 4 2 2 6" xfId="13895"/>
    <cellStyle name="Normal 4 2 2 5 4 2 2 7" xfId="35046"/>
    <cellStyle name="Normal 4 2 2 5 4 2 3" xfId="3615"/>
    <cellStyle name="Normal 4 2 2 5 4 2 3 2" xfId="25751"/>
    <cellStyle name="Normal 4 2 2 5 4 2 3 2 2" xfId="46902"/>
    <cellStyle name="Normal 4 2 2 5 4 2 3 3" xfId="15179"/>
    <cellStyle name="Normal 4 2 2 5 4 2 3 4" xfId="36330"/>
    <cellStyle name="Normal 4 2 2 5 4 2 4" xfId="7491"/>
    <cellStyle name="Normal 4 2 2 5 4 2 4 2" xfId="28640"/>
    <cellStyle name="Normal 4 2 2 5 4 2 4 2 2" xfId="49791"/>
    <cellStyle name="Normal 4 2 2 5 4 2 4 3" xfId="18068"/>
    <cellStyle name="Normal 4 2 2 5 4 2 4 4" xfId="39219"/>
    <cellStyle name="Normal 4 2 2 5 4 2 5" xfId="10053"/>
    <cellStyle name="Normal 4 2 2 5 4 2 5 2" xfId="31202"/>
    <cellStyle name="Normal 4 2 2 5 4 2 5 2 2" xfId="52353"/>
    <cellStyle name="Normal 4 2 2 5 4 2 5 3" xfId="20630"/>
    <cellStyle name="Normal 4 2 2 5 4 2 5 4" xfId="41781"/>
    <cellStyle name="Normal 4 2 2 5 4 2 6" xfId="23187"/>
    <cellStyle name="Normal 4 2 2 5 4 2 6 2" xfId="44338"/>
    <cellStyle name="Normal 4 2 2 5 4 2 7" xfId="12615"/>
    <cellStyle name="Normal 4 2 2 5 4 2 8" xfId="33766"/>
    <cellStyle name="Normal 4 2 2 5 4 3" xfId="1688"/>
    <cellStyle name="Normal 4 2 2 5 4 3 2" xfId="4255"/>
    <cellStyle name="Normal 4 2 2 5 4 3 2 2" xfId="26391"/>
    <cellStyle name="Normal 4 2 2 5 4 3 2 2 2" xfId="47542"/>
    <cellStyle name="Normal 4 2 2 5 4 3 2 3" xfId="15819"/>
    <cellStyle name="Normal 4 2 2 5 4 3 2 4" xfId="36970"/>
    <cellStyle name="Normal 4 2 2 5 4 3 3" xfId="8131"/>
    <cellStyle name="Normal 4 2 2 5 4 3 3 2" xfId="29280"/>
    <cellStyle name="Normal 4 2 2 5 4 3 3 2 2" xfId="50431"/>
    <cellStyle name="Normal 4 2 2 5 4 3 3 3" xfId="18708"/>
    <cellStyle name="Normal 4 2 2 5 4 3 3 4" xfId="39859"/>
    <cellStyle name="Normal 4 2 2 5 4 3 4" xfId="10693"/>
    <cellStyle name="Normal 4 2 2 5 4 3 4 2" xfId="31842"/>
    <cellStyle name="Normal 4 2 2 5 4 3 4 2 2" xfId="52993"/>
    <cellStyle name="Normal 4 2 2 5 4 3 4 3" xfId="21270"/>
    <cellStyle name="Normal 4 2 2 5 4 3 4 4" xfId="42421"/>
    <cellStyle name="Normal 4 2 2 5 4 3 5" xfId="23827"/>
    <cellStyle name="Normal 4 2 2 5 4 3 5 2" xfId="44978"/>
    <cellStyle name="Normal 4 2 2 5 4 3 6" xfId="13255"/>
    <cellStyle name="Normal 4 2 2 5 4 3 7" xfId="34406"/>
    <cellStyle name="Normal 4 2 2 5 4 4" xfId="2975"/>
    <cellStyle name="Normal 4 2 2 5 4 4 2" xfId="25111"/>
    <cellStyle name="Normal 4 2 2 5 4 4 2 2" xfId="46262"/>
    <cellStyle name="Normal 4 2 2 5 4 4 3" xfId="14539"/>
    <cellStyle name="Normal 4 2 2 5 4 4 4" xfId="35690"/>
    <cellStyle name="Normal 4 2 2 5 4 5" xfId="6851"/>
    <cellStyle name="Normal 4 2 2 5 4 5 2" xfId="28000"/>
    <cellStyle name="Normal 4 2 2 5 4 5 2 2" xfId="49151"/>
    <cellStyle name="Normal 4 2 2 5 4 5 3" xfId="17428"/>
    <cellStyle name="Normal 4 2 2 5 4 5 4" xfId="38579"/>
    <cellStyle name="Normal 4 2 2 5 4 6" xfId="9413"/>
    <cellStyle name="Normal 4 2 2 5 4 6 2" xfId="30562"/>
    <cellStyle name="Normal 4 2 2 5 4 6 2 2" xfId="51713"/>
    <cellStyle name="Normal 4 2 2 5 4 6 3" xfId="19990"/>
    <cellStyle name="Normal 4 2 2 5 4 6 4" xfId="41141"/>
    <cellStyle name="Normal 4 2 2 5 4 7" xfId="22547"/>
    <cellStyle name="Normal 4 2 2 5 4 7 2" xfId="43698"/>
    <cellStyle name="Normal 4 2 2 5 4 8" xfId="11975"/>
    <cellStyle name="Normal 4 2 2 5 4 9" xfId="33126"/>
    <cellStyle name="Normal 4 2 2 5 5" xfId="728"/>
    <cellStyle name="Normal 4 2 2 5 5 2" xfId="2008"/>
    <cellStyle name="Normal 4 2 2 5 5 2 2" xfId="4575"/>
    <cellStyle name="Normal 4 2 2 5 5 2 2 2" xfId="26711"/>
    <cellStyle name="Normal 4 2 2 5 5 2 2 2 2" xfId="47862"/>
    <cellStyle name="Normal 4 2 2 5 5 2 2 3" xfId="16139"/>
    <cellStyle name="Normal 4 2 2 5 5 2 2 4" xfId="37290"/>
    <cellStyle name="Normal 4 2 2 5 5 2 3" xfId="8451"/>
    <cellStyle name="Normal 4 2 2 5 5 2 3 2" xfId="29600"/>
    <cellStyle name="Normal 4 2 2 5 5 2 3 2 2" xfId="50751"/>
    <cellStyle name="Normal 4 2 2 5 5 2 3 3" xfId="19028"/>
    <cellStyle name="Normal 4 2 2 5 5 2 3 4" xfId="40179"/>
    <cellStyle name="Normal 4 2 2 5 5 2 4" xfId="11013"/>
    <cellStyle name="Normal 4 2 2 5 5 2 4 2" xfId="32162"/>
    <cellStyle name="Normal 4 2 2 5 5 2 4 2 2" xfId="53313"/>
    <cellStyle name="Normal 4 2 2 5 5 2 4 3" xfId="21590"/>
    <cellStyle name="Normal 4 2 2 5 5 2 4 4" xfId="42741"/>
    <cellStyle name="Normal 4 2 2 5 5 2 5" xfId="24147"/>
    <cellStyle name="Normal 4 2 2 5 5 2 5 2" xfId="45298"/>
    <cellStyle name="Normal 4 2 2 5 5 2 6" xfId="13575"/>
    <cellStyle name="Normal 4 2 2 5 5 2 7" xfId="34726"/>
    <cellStyle name="Normal 4 2 2 5 5 3" xfId="3295"/>
    <cellStyle name="Normal 4 2 2 5 5 3 2" xfId="25431"/>
    <cellStyle name="Normal 4 2 2 5 5 3 2 2" xfId="46582"/>
    <cellStyle name="Normal 4 2 2 5 5 3 3" xfId="14859"/>
    <cellStyle name="Normal 4 2 2 5 5 3 4" xfId="36010"/>
    <cellStyle name="Normal 4 2 2 5 5 4" xfId="7171"/>
    <cellStyle name="Normal 4 2 2 5 5 4 2" xfId="28320"/>
    <cellStyle name="Normal 4 2 2 5 5 4 2 2" xfId="49471"/>
    <cellStyle name="Normal 4 2 2 5 5 4 3" xfId="17748"/>
    <cellStyle name="Normal 4 2 2 5 5 4 4" xfId="38899"/>
    <cellStyle name="Normal 4 2 2 5 5 5" xfId="9733"/>
    <cellStyle name="Normal 4 2 2 5 5 5 2" xfId="30882"/>
    <cellStyle name="Normal 4 2 2 5 5 5 2 2" xfId="52033"/>
    <cellStyle name="Normal 4 2 2 5 5 5 3" xfId="20310"/>
    <cellStyle name="Normal 4 2 2 5 5 5 4" xfId="41461"/>
    <cellStyle name="Normal 4 2 2 5 5 6" xfId="22867"/>
    <cellStyle name="Normal 4 2 2 5 5 6 2" xfId="44018"/>
    <cellStyle name="Normal 4 2 2 5 5 7" xfId="12295"/>
    <cellStyle name="Normal 4 2 2 5 5 8" xfId="33446"/>
    <cellStyle name="Normal 4 2 2 5 6" xfId="1368"/>
    <cellStyle name="Normal 4 2 2 5 6 2" xfId="3935"/>
    <cellStyle name="Normal 4 2 2 5 6 2 2" xfId="26071"/>
    <cellStyle name="Normal 4 2 2 5 6 2 2 2" xfId="47222"/>
    <cellStyle name="Normal 4 2 2 5 6 2 3" xfId="15499"/>
    <cellStyle name="Normal 4 2 2 5 6 2 4" xfId="36650"/>
    <cellStyle name="Normal 4 2 2 5 6 3" xfId="7811"/>
    <cellStyle name="Normal 4 2 2 5 6 3 2" xfId="28960"/>
    <cellStyle name="Normal 4 2 2 5 6 3 2 2" xfId="50111"/>
    <cellStyle name="Normal 4 2 2 5 6 3 3" xfId="18388"/>
    <cellStyle name="Normal 4 2 2 5 6 3 4" xfId="39539"/>
    <cellStyle name="Normal 4 2 2 5 6 4" xfId="10373"/>
    <cellStyle name="Normal 4 2 2 5 6 4 2" xfId="31522"/>
    <cellStyle name="Normal 4 2 2 5 6 4 2 2" xfId="52673"/>
    <cellStyle name="Normal 4 2 2 5 6 4 3" xfId="20950"/>
    <cellStyle name="Normal 4 2 2 5 6 4 4" xfId="42101"/>
    <cellStyle name="Normal 4 2 2 5 6 5" xfId="23507"/>
    <cellStyle name="Normal 4 2 2 5 6 5 2" xfId="44658"/>
    <cellStyle name="Normal 4 2 2 5 6 6" xfId="12935"/>
    <cellStyle name="Normal 4 2 2 5 6 7" xfId="34086"/>
    <cellStyle name="Normal 4 2 2 5 7" xfId="2653"/>
    <cellStyle name="Normal 4 2 2 5 7 2" xfId="24789"/>
    <cellStyle name="Normal 4 2 2 5 7 2 2" xfId="45940"/>
    <cellStyle name="Normal 4 2 2 5 7 3" xfId="14217"/>
    <cellStyle name="Normal 4 2 2 5 7 4" xfId="35368"/>
    <cellStyle name="Normal 4 2 2 5 8" xfId="6531"/>
    <cellStyle name="Normal 4 2 2 5 8 2" xfId="27680"/>
    <cellStyle name="Normal 4 2 2 5 8 2 2" xfId="48831"/>
    <cellStyle name="Normal 4 2 2 5 8 3" xfId="17108"/>
    <cellStyle name="Normal 4 2 2 5 8 4" xfId="38259"/>
    <cellStyle name="Normal 4 2 2 5 9" xfId="9093"/>
    <cellStyle name="Normal 4 2 2 5 9 2" xfId="30242"/>
    <cellStyle name="Normal 4 2 2 5 9 2 2" xfId="51393"/>
    <cellStyle name="Normal 4 2 2 5 9 3" xfId="19670"/>
    <cellStyle name="Normal 4 2 2 5 9 4" xfId="40821"/>
    <cellStyle name="Normal 4 2 2 6" xfId="111"/>
    <cellStyle name="Normal 4 2 2 6 10" xfId="11680"/>
    <cellStyle name="Normal 4 2 2 6 11" xfId="32831"/>
    <cellStyle name="Normal 4 2 2 6 2" xfId="272"/>
    <cellStyle name="Normal 4 2 2 6 2 10" xfId="32991"/>
    <cellStyle name="Normal 4 2 2 6 2 2" xfId="593"/>
    <cellStyle name="Normal 4 2 2 6 2 2 2" xfId="1233"/>
    <cellStyle name="Normal 4 2 2 6 2 2 2 2" xfId="2513"/>
    <cellStyle name="Normal 4 2 2 6 2 2 2 2 2" xfId="5080"/>
    <cellStyle name="Normal 4 2 2 6 2 2 2 2 2 2" xfId="27216"/>
    <cellStyle name="Normal 4 2 2 6 2 2 2 2 2 2 2" xfId="48367"/>
    <cellStyle name="Normal 4 2 2 6 2 2 2 2 2 3" xfId="16644"/>
    <cellStyle name="Normal 4 2 2 6 2 2 2 2 2 4" xfId="37795"/>
    <cellStyle name="Normal 4 2 2 6 2 2 2 2 3" xfId="8956"/>
    <cellStyle name="Normal 4 2 2 6 2 2 2 2 3 2" xfId="30105"/>
    <cellStyle name="Normal 4 2 2 6 2 2 2 2 3 2 2" xfId="51256"/>
    <cellStyle name="Normal 4 2 2 6 2 2 2 2 3 3" xfId="19533"/>
    <cellStyle name="Normal 4 2 2 6 2 2 2 2 3 4" xfId="40684"/>
    <cellStyle name="Normal 4 2 2 6 2 2 2 2 4" xfId="11518"/>
    <cellStyle name="Normal 4 2 2 6 2 2 2 2 4 2" xfId="32667"/>
    <cellStyle name="Normal 4 2 2 6 2 2 2 2 4 2 2" xfId="53818"/>
    <cellStyle name="Normal 4 2 2 6 2 2 2 2 4 3" xfId="22095"/>
    <cellStyle name="Normal 4 2 2 6 2 2 2 2 4 4" xfId="43246"/>
    <cellStyle name="Normal 4 2 2 6 2 2 2 2 5" xfId="24652"/>
    <cellStyle name="Normal 4 2 2 6 2 2 2 2 5 2" xfId="45803"/>
    <cellStyle name="Normal 4 2 2 6 2 2 2 2 6" xfId="14080"/>
    <cellStyle name="Normal 4 2 2 6 2 2 2 2 7" xfId="35231"/>
    <cellStyle name="Normal 4 2 2 6 2 2 2 3" xfId="3800"/>
    <cellStyle name="Normal 4 2 2 6 2 2 2 3 2" xfId="25936"/>
    <cellStyle name="Normal 4 2 2 6 2 2 2 3 2 2" xfId="47087"/>
    <cellStyle name="Normal 4 2 2 6 2 2 2 3 3" xfId="15364"/>
    <cellStyle name="Normal 4 2 2 6 2 2 2 3 4" xfId="36515"/>
    <cellStyle name="Normal 4 2 2 6 2 2 2 4" xfId="7676"/>
    <cellStyle name="Normal 4 2 2 6 2 2 2 4 2" xfId="28825"/>
    <cellStyle name="Normal 4 2 2 6 2 2 2 4 2 2" xfId="49976"/>
    <cellStyle name="Normal 4 2 2 6 2 2 2 4 3" xfId="18253"/>
    <cellStyle name="Normal 4 2 2 6 2 2 2 4 4" xfId="39404"/>
    <cellStyle name="Normal 4 2 2 6 2 2 2 5" xfId="10238"/>
    <cellStyle name="Normal 4 2 2 6 2 2 2 5 2" xfId="31387"/>
    <cellStyle name="Normal 4 2 2 6 2 2 2 5 2 2" xfId="52538"/>
    <cellStyle name="Normal 4 2 2 6 2 2 2 5 3" xfId="20815"/>
    <cellStyle name="Normal 4 2 2 6 2 2 2 5 4" xfId="41966"/>
    <cellStyle name="Normal 4 2 2 6 2 2 2 6" xfId="23372"/>
    <cellStyle name="Normal 4 2 2 6 2 2 2 6 2" xfId="44523"/>
    <cellStyle name="Normal 4 2 2 6 2 2 2 7" xfId="12800"/>
    <cellStyle name="Normal 4 2 2 6 2 2 2 8" xfId="33951"/>
    <cellStyle name="Normal 4 2 2 6 2 2 3" xfId="1873"/>
    <cellStyle name="Normal 4 2 2 6 2 2 3 2" xfId="4440"/>
    <cellStyle name="Normal 4 2 2 6 2 2 3 2 2" xfId="26576"/>
    <cellStyle name="Normal 4 2 2 6 2 2 3 2 2 2" xfId="47727"/>
    <cellStyle name="Normal 4 2 2 6 2 2 3 2 3" xfId="16004"/>
    <cellStyle name="Normal 4 2 2 6 2 2 3 2 4" xfId="37155"/>
    <cellStyle name="Normal 4 2 2 6 2 2 3 3" xfId="8316"/>
    <cellStyle name="Normal 4 2 2 6 2 2 3 3 2" xfId="29465"/>
    <cellStyle name="Normal 4 2 2 6 2 2 3 3 2 2" xfId="50616"/>
    <cellStyle name="Normal 4 2 2 6 2 2 3 3 3" xfId="18893"/>
    <cellStyle name="Normal 4 2 2 6 2 2 3 3 4" xfId="40044"/>
    <cellStyle name="Normal 4 2 2 6 2 2 3 4" xfId="10878"/>
    <cellStyle name="Normal 4 2 2 6 2 2 3 4 2" xfId="32027"/>
    <cellStyle name="Normal 4 2 2 6 2 2 3 4 2 2" xfId="53178"/>
    <cellStyle name="Normal 4 2 2 6 2 2 3 4 3" xfId="21455"/>
    <cellStyle name="Normal 4 2 2 6 2 2 3 4 4" xfId="42606"/>
    <cellStyle name="Normal 4 2 2 6 2 2 3 5" xfId="24012"/>
    <cellStyle name="Normal 4 2 2 6 2 2 3 5 2" xfId="45163"/>
    <cellStyle name="Normal 4 2 2 6 2 2 3 6" xfId="13440"/>
    <cellStyle name="Normal 4 2 2 6 2 2 3 7" xfId="34591"/>
    <cellStyle name="Normal 4 2 2 6 2 2 4" xfId="3160"/>
    <cellStyle name="Normal 4 2 2 6 2 2 4 2" xfId="25296"/>
    <cellStyle name="Normal 4 2 2 6 2 2 4 2 2" xfId="46447"/>
    <cellStyle name="Normal 4 2 2 6 2 2 4 3" xfId="14724"/>
    <cellStyle name="Normal 4 2 2 6 2 2 4 4" xfId="35875"/>
    <cellStyle name="Normal 4 2 2 6 2 2 5" xfId="7036"/>
    <cellStyle name="Normal 4 2 2 6 2 2 5 2" xfId="28185"/>
    <cellStyle name="Normal 4 2 2 6 2 2 5 2 2" xfId="49336"/>
    <cellStyle name="Normal 4 2 2 6 2 2 5 3" xfId="17613"/>
    <cellStyle name="Normal 4 2 2 6 2 2 5 4" xfId="38764"/>
    <cellStyle name="Normal 4 2 2 6 2 2 6" xfId="9598"/>
    <cellStyle name="Normal 4 2 2 6 2 2 6 2" xfId="30747"/>
    <cellStyle name="Normal 4 2 2 6 2 2 6 2 2" xfId="51898"/>
    <cellStyle name="Normal 4 2 2 6 2 2 6 3" xfId="20175"/>
    <cellStyle name="Normal 4 2 2 6 2 2 6 4" xfId="41326"/>
    <cellStyle name="Normal 4 2 2 6 2 2 7" xfId="22732"/>
    <cellStyle name="Normal 4 2 2 6 2 2 7 2" xfId="43883"/>
    <cellStyle name="Normal 4 2 2 6 2 2 8" xfId="12160"/>
    <cellStyle name="Normal 4 2 2 6 2 2 9" xfId="33311"/>
    <cellStyle name="Normal 4 2 2 6 2 3" xfId="913"/>
    <cellStyle name="Normal 4 2 2 6 2 3 2" xfId="2193"/>
    <cellStyle name="Normal 4 2 2 6 2 3 2 2" xfId="4760"/>
    <cellStyle name="Normal 4 2 2 6 2 3 2 2 2" xfId="26896"/>
    <cellStyle name="Normal 4 2 2 6 2 3 2 2 2 2" xfId="48047"/>
    <cellStyle name="Normal 4 2 2 6 2 3 2 2 3" xfId="16324"/>
    <cellStyle name="Normal 4 2 2 6 2 3 2 2 4" xfId="37475"/>
    <cellStyle name="Normal 4 2 2 6 2 3 2 3" xfId="8636"/>
    <cellStyle name="Normal 4 2 2 6 2 3 2 3 2" xfId="29785"/>
    <cellStyle name="Normal 4 2 2 6 2 3 2 3 2 2" xfId="50936"/>
    <cellStyle name="Normal 4 2 2 6 2 3 2 3 3" xfId="19213"/>
    <cellStyle name="Normal 4 2 2 6 2 3 2 3 4" xfId="40364"/>
    <cellStyle name="Normal 4 2 2 6 2 3 2 4" xfId="11198"/>
    <cellStyle name="Normal 4 2 2 6 2 3 2 4 2" xfId="32347"/>
    <cellStyle name="Normal 4 2 2 6 2 3 2 4 2 2" xfId="53498"/>
    <cellStyle name="Normal 4 2 2 6 2 3 2 4 3" xfId="21775"/>
    <cellStyle name="Normal 4 2 2 6 2 3 2 4 4" xfId="42926"/>
    <cellStyle name="Normal 4 2 2 6 2 3 2 5" xfId="24332"/>
    <cellStyle name="Normal 4 2 2 6 2 3 2 5 2" xfId="45483"/>
    <cellStyle name="Normal 4 2 2 6 2 3 2 6" xfId="13760"/>
    <cellStyle name="Normal 4 2 2 6 2 3 2 7" xfId="34911"/>
    <cellStyle name="Normal 4 2 2 6 2 3 3" xfId="3480"/>
    <cellStyle name="Normal 4 2 2 6 2 3 3 2" xfId="25616"/>
    <cellStyle name="Normal 4 2 2 6 2 3 3 2 2" xfId="46767"/>
    <cellStyle name="Normal 4 2 2 6 2 3 3 3" xfId="15044"/>
    <cellStyle name="Normal 4 2 2 6 2 3 3 4" xfId="36195"/>
    <cellStyle name="Normal 4 2 2 6 2 3 4" xfId="7356"/>
    <cellStyle name="Normal 4 2 2 6 2 3 4 2" xfId="28505"/>
    <cellStyle name="Normal 4 2 2 6 2 3 4 2 2" xfId="49656"/>
    <cellStyle name="Normal 4 2 2 6 2 3 4 3" xfId="17933"/>
    <cellStyle name="Normal 4 2 2 6 2 3 4 4" xfId="39084"/>
    <cellStyle name="Normal 4 2 2 6 2 3 5" xfId="9918"/>
    <cellStyle name="Normal 4 2 2 6 2 3 5 2" xfId="31067"/>
    <cellStyle name="Normal 4 2 2 6 2 3 5 2 2" xfId="52218"/>
    <cellStyle name="Normal 4 2 2 6 2 3 5 3" xfId="20495"/>
    <cellStyle name="Normal 4 2 2 6 2 3 5 4" xfId="41646"/>
    <cellStyle name="Normal 4 2 2 6 2 3 6" xfId="23052"/>
    <cellStyle name="Normal 4 2 2 6 2 3 6 2" xfId="44203"/>
    <cellStyle name="Normal 4 2 2 6 2 3 7" xfId="12480"/>
    <cellStyle name="Normal 4 2 2 6 2 3 8" xfId="33631"/>
    <cellStyle name="Normal 4 2 2 6 2 4" xfId="1553"/>
    <cellStyle name="Normal 4 2 2 6 2 4 2" xfId="4120"/>
    <cellStyle name="Normal 4 2 2 6 2 4 2 2" xfId="26256"/>
    <cellStyle name="Normal 4 2 2 6 2 4 2 2 2" xfId="47407"/>
    <cellStyle name="Normal 4 2 2 6 2 4 2 3" xfId="15684"/>
    <cellStyle name="Normal 4 2 2 6 2 4 2 4" xfId="36835"/>
    <cellStyle name="Normal 4 2 2 6 2 4 3" xfId="7996"/>
    <cellStyle name="Normal 4 2 2 6 2 4 3 2" xfId="29145"/>
    <cellStyle name="Normal 4 2 2 6 2 4 3 2 2" xfId="50296"/>
    <cellStyle name="Normal 4 2 2 6 2 4 3 3" xfId="18573"/>
    <cellStyle name="Normal 4 2 2 6 2 4 3 4" xfId="39724"/>
    <cellStyle name="Normal 4 2 2 6 2 4 4" xfId="10558"/>
    <cellStyle name="Normal 4 2 2 6 2 4 4 2" xfId="31707"/>
    <cellStyle name="Normal 4 2 2 6 2 4 4 2 2" xfId="52858"/>
    <cellStyle name="Normal 4 2 2 6 2 4 4 3" xfId="21135"/>
    <cellStyle name="Normal 4 2 2 6 2 4 4 4" xfId="42286"/>
    <cellStyle name="Normal 4 2 2 6 2 4 5" xfId="23692"/>
    <cellStyle name="Normal 4 2 2 6 2 4 5 2" xfId="44843"/>
    <cellStyle name="Normal 4 2 2 6 2 4 6" xfId="13120"/>
    <cellStyle name="Normal 4 2 2 6 2 4 7" xfId="34271"/>
    <cellStyle name="Normal 4 2 2 6 2 5" xfId="2840"/>
    <cellStyle name="Normal 4 2 2 6 2 5 2" xfId="24976"/>
    <cellStyle name="Normal 4 2 2 6 2 5 2 2" xfId="46127"/>
    <cellStyle name="Normal 4 2 2 6 2 5 3" xfId="14404"/>
    <cellStyle name="Normal 4 2 2 6 2 5 4" xfId="35555"/>
    <cellStyle name="Normal 4 2 2 6 2 6" xfId="6716"/>
    <cellStyle name="Normal 4 2 2 6 2 6 2" xfId="27865"/>
    <cellStyle name="Normal 4 2 2 6 2 6 2 2" xfId="49016"/>
    <cellStyle name="Normal 4 2 2 6 2 6 3" xfId="17293"/>
    <cellStyle name="Normal 4 2 2 6 2 6 4" xfId="38444"/>
    <cellStyle name="Normal 4 2 2 6 2 7" xfId="9278"/>
    <cellStyle name="Normal 4 2 2 6 2 7 2" xfId="30427"/>
    <cellStyle name="Normal 4 2 2 6 2 7 2 2" xfId="51578"/>
    <cellStyle name="Normal 4 2 2 6 2 7 3" xfId="19855"/>
    <cellStyle name="Normal 4 2 2 6 2 7 4" xfId="41006"/>
    <cellStyle name="Normal 4 2 2 6 2 8" xfId="22412"/>
    <cellStyle name="Normal 4 2 2 6 2 8 2" xfId="43563"/>
    <cellStyle name="Normal 4 2 2 6 2 9" xfId="11840"/>
    <cellStyle name="Normal 4 2 2 6 3" xfId="433"/>
    <cellStyle name="Normal 4 2 2 6 3 2" xfId="1073"/>
    <cellStyle name="Normal 4 2 2 6 3 2 2" xfId="2353"/>
    <cellStyle name="Normal 4 2 2 6 3 2 2 2" xfId="4920"/>
    <cellStyle name="Normal 4 2 2 6 3 2 2 2 2" xfId="27056"/>
    <cellStyle name="Normal 4 2 2 6 3 2 2 2 2 2" xfId="48207"/>
    <cellStyle name="Normal 4 2 2 6 3 2 2 2 3" xfId="16484"/>
    <cellStyle name="Normal 4 2 2 6 3 2 2 2 4" xfId="37635"/>
    <cellStyle name="Normal 4 2 2 6 3 2 2 3" xfId="8796"/>
    <cellStyle name="Normal 4 2 2 6 3 2 2 3 2" xfId="29945"/>
    <cellStyle name="Normal 4 2 2 6 3 2 2 3 2 2" xfId="51096"/>
    <cellStyle name="Normal 4 2 2 6 3 2 2 3 3" xfId="19373"/>
    <cellStyle name="Normal 4 2 2 6 3 2 2 3 4" xfId="40524"/>
    <cellStyle name="Normal 4 2 2 6 3 2 2 4" xfId="11358"/>
    <cellStyle name="Normal 4 2 2 6 3 2 2 4 2" xfId="32507"/>
    <cellStyle name="Normal 4 2 2 6 3 2 2 4 2 2" xfId="53658"/>
    <cellStyle name="Normal 4 2 2 6 3 2 2 4 3" xfId="21935"/>
    <cellStyle name="Normal 4 2 2 6 3 2 2 4 4" xfId="43086"/>
    <cellStyle name="Normal 4 2 2 6 3 2 2 5" xfId="24492"/>
    <cellStyle name="Normal 4 2 2 6 3 2 2 5 2" xfId="45643"/>
    <cellStyle name="Normal 4 2 2 6 3 2 2 6" xfId="13920"/>
    <cellStyle name="Normal 4 2 2 6 3 2 2 7" xfId="35071"/>
    <cellStyle name="Normal 4 2 2 6 3 2 3" xfId="3640"/>
    <cellStyle name="Normal 4 2 2 6 3 2 3 2" xfId="25776"/>
    <cellStyle name="Normal 4 2 2 6 3 2 3 2 2" xfId="46927"/>
    <cellStyle name="Normal 4 2 2 6 3 2 3 3" xfId="15204"/>
    <cellStyle name="Normal 4 2 2 6 3 2 3 4" xfId="36355"/>
    <cellStyle name="Normal 4 2 2 6 3 2 4" xfId="7516"/>
    <cellStyle name="Normal 4 2 2 6 3 2 4 2" xfId="28665"/>
    <cellStyle name="Normal 4 2 2 6 3 2 4 2 2" xfId="49816"/>
    <cellStyle name="Normal 4 2 2 6 3 2 4 3" xfId="18093"/>
    <cellStyle name="Normal 4 2 2 6 3 2 4 4" xfId="39244"/>
    <cellStyle name="Normal 4 2 2 6 3 2 5" xfId="10078"/>
    <cellStyle name="Normal 4 2 2 6 3 2 5 2" xfId="31227"/>
    <cellStyle name="Normal 4 2 2 6 3 2 5 2 2" xfId="52378"/>
    <cellStyle name="Normal 4 2 2 6 3 2 5 3" xfId="20655"/>
    <cellStyle name="Normal 4 2 2 6 3 2 5 4" xfId="41806"/>
    <cellStyle name="Normal 4 2 2 6 3 2 6" xfId="23212"/>
    <cellStyle name="Normal 4 2 2 6 3 2 6 2" xfId="44363"/>
    <cellStyle name="Normal 4 2 2 6 3 2 7" xfId="12640"/>
    <cellStyle name="Normal 4 2 2 6 3 2 8" xfId="33791"/>
    <cellStyle name="Normal 4 2 2 6 3 3" xfId="1713"/>
    <cellStyle name="Normal 4 2 2 6 3 3 2" xfId="4280"/>
    <cellStyle name="Normal 4 2 2 6 3 3 2 2" xfId="26416"/>
    <cellStyle name="Normal 4 2 2 6 3 3 2 2 2" xfId="47567"/>
    <cellStyle name="Normal 4 2 2 6 3 3 2 3" xfId="15844"/>
    <cellStyle name="Normal 4 2 2 6 3 3 2 4" xfId="36995"/>
    <cellStyle name="Normal 4 2 2 6 3 3 3" xfId="8156"/>
    <cellStyle name="Normal 4 2 2 6 3 3 3 2" xfId="29305"/>
    <cellStyle name="Normal 4 2 2 6 3 3 3 2 2" xfId="50456"/>
    <cellStyle name="Normal 4 2 2 6 3 3 3 3" xfId="18733"/>
    <cellStyle name="Normal 4 2 2 6 3 3 3 4" xfId="39884"/>
    <cellStyle name="Normal 4 2 2 6 3 3 4" xfId="10718"/>
    <cellStyle name="Normal 4 2 2 6 3 3 4 2" xfId="31867"/>
    <cellStyle name="Normal 4 2 2 6 3 3 4 2 2" xfId="53018"/>
    <cellStyle name="Normal 4 2 2 6 3 3 4 3" xfId="21295"/>
    <cellStyle name="Normal 4 2 2 6 3 3 4 4" xfId="42446"/>
    <cellStyle name="Normal 4 2 2 6 3 3 5" xfId="23852"/>
    <cellStyle name="Normal 4 2 2 6 3 3 5 2" xfId="45003"/>
    <cellStyle name="Normal 4 2 2 6 3 3 6" xfId="13280"/>
    <cellStyle name="Normal 4 2 2 6 3 3 7" xfId="34431"/>
    <cellStyle name="Normal 4 2 2 6 3 4" xfId="3000"/>
    <cellStyle name="Normal 4 2 2 6 3 4 2" xfId="25136"/>
    <cellStyle name="Normal 4 2 2 6 3 4 2 2" xfId="46287"/>
    <cellStyle name="Normal 4 2 2 6 3 4 3" xfId="14564"/>
    <cellStyle name="Normal 4 2 2 6 3 4 4" xfId="35715"/>
    <cellStyle name="Normal 4 2 2 6 3 5" xfId="6876"/>
    <cellStyle name="Normal 4 2 2 6 3 5 2" xfId="28025"/>
    <cellStyle name="Normal 4 2 2 6 3 5 2 2" xfId="49176"/>
    <cellStyle name="Normal 4 2 2 6 3 5 3" xfId="17453"/>
    <cellStyle name="Normal 4 2 2 6 3 5 4" xfId="38604"/>
    <cellStyle name="Normal 4 2 2 6 3 6" xfId="9438"/>
    <cellStyle name="Normal 4 2 2 6 3 6 2" xfId="30587"/>
    <cellStyle name="Normal 4 2 2 6 3 6 2 2" xfId="51738"/>
    <cellStyle name="Normal 4 2 2 6 3 6 3" xfId="20015"/>
    <cellStyle name="Normal 4 2 2 6 3 6 4" xfId="41166"/>
    <cellStyle name="Normal 4 2 2 6 3 7" xfId="22572"/>
    <cellStyle name="Normal 4 2 2 6 3 7 2" xfId="43723"/>
    <cellStyle name="Normal 4 2 2 6 3 8" xfId="12000"/>
    <cellStyle name="Normal 4 2 2 6 3 9" xfId="33151"/>
    <cellStyle name="Normal 4 2 2 6 4" xfId="753"/>
    <cellStyle name="Normal 4 2 2 6 4 2" xfId="2033"/>
    <cellStyle name="Normal 4 2 2 6 4 2 2" xfId="4600"/>
    <cellStyle name="Normal 4 2 2 6 4 2 2 2" xfId="26736"/>
    <cellStyle name="Normal 4 2 2 6 4 2 2 2 2" xfId="47887"/>
    <cellStyle name="Normal 4 2 2 6 4 2 2 3" xfId="16164"/>
    <cellStyle name="Normal 4 2 2 6 4 2 2 4" xfId="37315"/>
    <cellStyle name="Normal 4 2 2 6 4 2 3" xfId="8476"/>
    <cellStyle name="Normal 4 2 2 6 4 2 3 2" xfId="29625"/>
    <cellStyle name="Normal 4 2 2 6 4 2 3 2 2" xfId="50776"/>
    <cellStyle name="Normal 4 2 2 6 4 2 3 3" xfId="19053"/>
    <cellStyle name="Normal 4 2 2 6 4 2 3 4" xfId="40204"/>
    <cellStyle name="Normal 4 2 2 6 4 2 4" xfId="11038"/>
    <cellStyle name="Normal 4 2 2 6 4 2 4 2" xfId="32187"/>
    <cellStyle name="Normal 4 2 2 6 4 2 4 2 2" xfId="53338"/>
    <cellStyle name="Normal 4 2 2 6 4 2 4 3" xfId="21615"/>
    <cellStyle name="Normal 4 2 2 6 4 2 4 4" xfId="42766"/>
    <cellStyle name="Normal 4 2 2 6 4 2 5" xfId="24172"/>
    <cellStyle name="Normal 4 2 2 6 4 2 5 2" xfId="45323"/>
    <cellStyle name="Normal 4 2 2 6 4 2 6" xfId="13600"/>
    <cellStyle name="Normal 4 2 2 6 4 2 7" xfId="34751"/>
    <cellStyle name="Normal 4 2 2 6 4 3" xfId="3320"/>
    <cellStyle name="Normal 4 2 2 6 4 3 2" xfId="25456"/>
    <cellStyle name="Normal 4 2 2 6 4 3 2 2" xfId="46607"/>
    <cellStyle name="Normal 4 2 2 6 4 3 3" xfId="14884"/>
    <cellStyle name="Normal 4 2 2 6 4 3 4" xfId="36035"/>
    <cellStyle name="Normal 4 2 2 6 4 4" xfId="7196"/>
    <cellStyle name="Normal 4 2 2 6 4 4 2" xfId="28345"/>
    <cellStyle name="Normal 4 2 2 6 4 4 2 2" xfId="49496"/>
    <cellStyle name="Normal 4 2 2 6 4 4 3" xfId="17773"/>
    <cellStyle name="Normal 4 2 2 6 4 4 4" xfId="38924"/>
    <cellStyle name="Normal 4 2 2 6 4 5" xfId="9758"/>
    <cellStyle name="Normal 4 2 2 6 4 5 2" xfId="30907"/>
    <cellStyle name="Normal 4 2 2 6 4 5 2 2" xfId="52058"/>
    <cellStyle name="Normal 4 2 2 6 4 5 3" xfId="20335"/>
    <cellStyle name="Normal 4 2 2 6 4 5 4" xfId="41486"/>
    <cellStyle name="Normal 4 2 2 6 4 6" xfId="22892"/>
    <cellStyle name="Normal 4 2 2 6 4 6 2" xfId="44043"/>
    <cellStyle name="Normal 4 2 2 6 4 7" xfId="12320"/>
    <cellStyle name="Normal 4 2 2 6 4 8" xfId="33471"/>
    <cellStyle name="Normal 4 2 2 6 5" xfId="1393"/>
    <cellStyle name="Normal 4 2 2 6 5 2" xfId="3960"/>
    <cellStyle name="Normal 4 2 2 6 5 2 2" xfId="26096"/>
    <cellStyle name="Normal 4 2 2 6 5 2 2 2" xfId="47247"/>
    <cellStyle name="Normal 4 2 2 6 5 2 3" xfId="15524"/>
    <cellStyle name="Normal 4 2 2 6 5 2 4" xfId="36675"/>
    <cellStyle name="Normal 4 2 2 6 5 3" xfId="7836"/>
    <cellStyle name="Normal 4 2 2 6 5 3 2" xfId="28985"/>
    <cellStyle name="Normal 4 2 2 6 5 3 2 2" xfId="50136"/>
    <cellStyle name="Normal 4 2 2 6 5 3 3" xfId="18413"/>
    <cellStyle name="Normal 4 2 2 6 5 3 4" xfId="39564"/>
    <cellStyle name="Normal 4 2 2 6 5 4" xfId="10398"/>
    <cellStyle name="Normal 4 2 2 6 5 4 2" xfId="31547"/>
    <cellStyle name="Normal 4 2 2 6 5 4 2 2" xfId="52698"/>
    <cellStyle name="Normal 4 2 2 6 5 4 3" xfId="20975"/>
    <cellStyle name="Normal 4 2 2 6 5 4 4" xfId="42126"/>
    <cellStyle name="Normal 4 2 2 6 5 5" xfId="23532"/>
    <cellStyle name="Normal 4 2 2 6 5 5 2" xfId="44683"/>
    <cellStyle name="Normal 4 2 2 6 5 6" xfId="12960"/>
    <cellStyle name="Normal 4 2 2 6 5 7" xfId="34111"/>
    <cellStyle name="Normal 4 2 2 6 6" xfId="2679"/>
    <cellStyle name="Normal 4 2 2 6 6 2" xfId="24815"/>
    <cellStyle name="Normal 4 2 2 6 6 2 2" xfId="45966"/>
    <cellStyle name="Normal 4 2 2 6 6 3" xfId="14243"/>
    <cellStyle name="Normal 4 2 2 6 6 4" xfId="35394"/>
    <cellStyle name="Normal 4 2 2 6 7" xfId="6556"/>
    <cellStyle name="Normal 4 2 2 6 7 2" xfId="27705"/>
    <cellStyle name="Normal 4 2 2 6 7 2 2" xfId="48856"/>
    <cellStyle name="Normal 4 2 2 6 7 3" xfId="17133"/>
    <cellStyle name="Normal 4 2 2 6 7 4" xfId="38284"/>
    <cellStyle name="Normal 4 2 2 6 8" xfId="9118"/>
    <cellStyle name="Normal 4 2 2 6 8 2" xfId="30267"/>
    <cellStyle name="Normal 4 2 2 6 8 2 2" xfId="51418"/>
    <cellStyle name="Normal 4 2 2 6 8 3" xfId="19695"/>
    <cellStyle name="Normal 4 2 2 6 8 4" xfId="40846"/>
    <cellStyle name="Normal 4 2 2 6 9" xfId="22252"/>
    <cellStyle name="Normal 4 2 2 6 9 2" xfId="43403"/>
    <cellStyle name="Normal 4 2 2 7" xfId="191"/>
    <cellStyle name="Normal 4 2 2 7 10" xfId="32911"/>
    <cellStyle name="Normal 4 2 2 7 2" xfId="513"/>
    <cellStyle name="Normal 4 2 2 7 2 2" xfId="1153"/>
    <cellStyle name="Normal 4 2 2 7 2 2 2" xfId="2433"/>
    <cellStyle name="Normal 4 2 2 7 2 2 2 2" xfId="5000"/>
    <cellStyle name="Normal 4 2 2 7 2 2 2 2 2" xfId="27136"/>
    <cellStyle name="Normal 4 2 2 7 2 2 2 2 2 2" xfId="48287"/>
    <cellStyle name="Normal 4 2 2 7 2 2 2 2 3" xfId="16564"/>
    <cellStyle name="Normal 4 2 2 7 2 2 2 2 4" xfId="37715"/>
    <cellStyle name="Normal 4 2 2 7 2 2 2 3" xfId="8876"/>
    <cellStyle name="Normal 4 2 2 7 2 2 2 3 2" xfId="30025"/>
    <cellStyle name="Normal 4 2 2 7 2 2 2 3 2 2" xfId="51176"/>
    <cellStyle name="Normal 4 2 2 7 2 2 2 3 3" xfId="19453"/>
    <cellStyle name="Normal 4 2 2 7 2 2 2 3 4" xfId="40604"/>
    <cellStyle name="Normal 4 2 2 7 2 2 2 4" xfId="11438"/>
    <cellStyle name="Normal 4 2 2 7 2 2 2 4 2" xfId="32587"/>
    <cellStyle name="Normal 4 2 2 7 2 2 2 4 2 2" xfId="53738"/>
    <cellStyle name="Normal 4 2 2 7 2 2 2 4 3" xfId="22015"/>
    <cellStyle name="Normal 4 2 2 7 2 2 2 4 4" xfId="43166"/>
    <cellStyle name="Normal 4 2 2 7 2 2 2 5" xfId="24572"/>
    <cellStyle name="Normal 4 2 2 7 2 2 2 5 2" xfId="45723"/>
    <cellStyle name="Normal 4 2 2 7 2 2 2 6" xfId="14000"/>
    <cellStyle name="Normal 4 2 2 7 2 2 2 7" xfId="35151"/>
    <cellStyle name="Normal 4 2 2 7 2 2 3" xfId="3720"/>
    <cellStyle name="Normal 4 2 2 7 2 2 3 2" xfId="25856"/>
    <cellStyle name="Normal 4 2 2 7 2 2 3 2 2" xfId="47007"/>
    <cellStyle name="Normal 4 2 2 7 2 2 3 3" xfId="15284"/>
    <cellStyle name="Normal 4 2 2 7 2 2 3 4" xfId="36435"/>
    <cellStyle name="Normal 4 2 2 7 2 2 4" xfId="7596"/>
    <cellStyle name="Normal 4 2 2 7 2 2 4 2" xfId="28745"/>
    <cellStyle name="Normal 4 2 2 7 2 2 4 2 2" xfId="49896"/>
    <cellStyle name="Normal 4 2 2 7 2 2 4 3" xfId="18173"/>
    <cellStyle name="Normal 4 2 2 7 2 2 4 4" xfId="39324"/>
    <cellStyle name="Normal 4 2 2 7 2 2 5" xfId="10158"/>
    <cellStyle name="Normal 4 2 2 7 2 2 5 2" xfId="31307"/>
    <cellStyle name="Normal 4 2 2 7 2 2 5 2 2" xfId="52458"/>
    <cellStyle name="Normal 4 2 2 7 2 2 5 3" xfId="20735"/>
    <cellStyle name="Normal 4 2 2 7 2 2 5 4" xfId="41886"/>
    <cellStyle name="Normal 4 2 2 7 2 2 6" xfId="23292"/>
    <cellStyle name="Normal 4 2 2 7 2 2 6 2" xfId="44443"/>
    <cellStyle name="Normal 4 2 2 7 2 2 7" xfId="12720"/>
    <cellStyle name="Normal 4 2 2 7 2 2 8" xfId="33871"/>
    <cellStyle name="Normal 4 2 2 7 2 3" xfId="1793"/>
    <cellStyle name="Normal 4 2 2 7 2 3 2" xfId="4360"/>
    <cellStyle name="Normal 4 2 2 7 2 3 2 2" xfId="26496"/>
    <cellStyle name="Normal 4 2 2 7 2 3 2 2 2" xfId="47647"/>
    <cellStyle name="Normal 4 2 2 7 2 3 2 3" xfId="15924"/>
    <cellStyle name="Normal 4 2 2 7 2 3 2 4" xfId="37075"/>
    <cellStyle name="Normal 4 2 2 7 2 3 3" xfId="8236"/>
    <cellStyle name="Normal 4 2 2 7 2 3 3 2" xfId="29385"/>
    <cellStyle name="Normal 4 2 2 7 2 3 3 2 2" xfId="50536"/>
    <cellStyle name="Normal 4 2 2 7 2 3 3 3" xfId="18813"/>
    <cellStyle name="Normal 4 2 2 7 2 3 3 4" xfId="39964"/>
    <cellStyle name="Normal 4 2 2 7 2 3 4" xfId="10798"/>
    <cellStyle name="Normal 4 2 2 7 2 3 4 2" xfId="31947"/>
    <cellStyle name="Normal 4 2 2 7 2 3 4 2 2" xfId="53098"/>
    <cellStyle name="Normal 4 2 2 7 2 3 4 3" xfId="21375"/>
    <cellStyle name="Normal 4 2 2 7 2 3 4 4" xfId="42526"/>
    <cellStyle name="Normal 4 2 2 7 2 3 5" xfId="23932"/>
    <cellStyle name="Normal 4 2 2 7 2 3 5 2" xfId="45083"/>
    <cellStyle name="Normal 4 2 2 7 2 3 6" xfId="13360"/>
    <cellStyle name="Normal 4 2 2 7 2 3 7" xfId="34511"/>
    <cellStyle name="Normal 4 2 2 7 2 4" xfId="3080"/>
    <cellStyle name="Normal 4 2 2 7 2 4 2" xfId="25216"/>
    <cellStyle name="Normal 4 2 2 7 2 4 2 2" xfId="46367"/>
    <cellStyle name="Normal 4 2 2 7 2 4 3" xfId="14644"/>
    <cellStyle name="Normal 4 2 2 7 2 4 4" xfId="35795"/>
    <cellStyle name="Normal 4 2 2 7 2 5" xfId="6956"/>
    <cellStyle name="Normal 4 2 2 7 2 5 2" xfId="28105"/>
    <cellStyle name="Normal 4 2 2 7 2 5 2 2" xfId="49256"/>
    <cellStyle name="Normal 4 2 2 7 2 5 3" xfId="17533"/>
    <cellStyle name="Normal 4 2 2 7 2 5 4" xfId="38684"/>
    <cellStyle name="Normal 4 2 2 7 2 6" xfId="9518"/>
    <cellStyle name="Normal 4 2 2 7 2 6 2" xfId="30667"/>
    <cellStyle name="Normal 4 2 2 7 2 6 2 2" xfId="51818"/>
    <cellStyle name="Normal 4 2 2 7 2 6 3" xfId="20095"/>
    <cellStyle name="Normal 4 2 2 7 2 6 4" xfId="41246"/>
    <cellStyle name="Normal 4 2 2 7 2 7" xfId="22652"/>
    <cellStyle name="Normal 4 2 2 7 2 7 2" xfId="43803"/>
    <cellStyle name="Normal 4 2 2 7 2 8" xfId="12080"/>
    <cellStyle name="Normal 4 2 2 7 2 9" xfId="33231"/>
    <cellStyle name="Normal 4 2 2 7 3" xfId="833"/>
    <cellStyle name="Normal 4 2 2 7 3 2" xfId="2113"/>
    <cellStyle name="Normal 4 2 2 7 3 2 2" xfId="4680"/>
    <cellStyle name="Normal 4 2 2 7 3 2 2 2" xfId="26816"/>
    <cellStyle name="Normal 4 2 2 7 3 2 2 2 2" xfId="47967"/>
    <cellStyle name="Normal 4 2 2 7 3 2 2 3" xfId="16244"/>
    <cellStyle name="Normal 4 2 2 7 3 2 2 4" xfId="37395"/>
    <cellStyle name="Normal 4 2 2 7 3 2 3" xfId="8556"/>
    <cellStyle name="Normal 4 2 2 7 3 2 3 2" xfId="29705"/>
    <cellStyle name="Normal 4 2 2 7 3 2 3 2 2" xfId="50856"/>
    <cellStyle name="Normal 4 2 2 7 3 2 3 3" xfId="19133"/>
    <cellStyle name="Normal 4 2 2 7 3 2 3 4" xfId="40284"/>
    <cellStyle name="Normal 4 2 2 7 3 2 4" xfId="11118"/>
    <cellStyle name="Normal 4 2 2 7 3 2 4 2" xfId="32267"/>
    <cellStyle name="Normal 4 2 2 7 3 2 4 2 2" xfId="53418"/>
    <cellStyle name="Normal 4 2 2 7 3 2 4 3" xfId="21695"/>
    <cellStyle name="Normal 4 2 2 7 3 2 4 4" xfId="42846"/>
    <cellStyle name="Normal 4 2 2 7 3 2 5" xfId="24252"/>
    <cellStyle name="Normal 4 2 2 7 3 2 5 2" xfId="45403"/>
    <cellStyle name="Normal 4 2 2 7 3 2 6" xfId="13680"/>
    <cellStyle name="Normal 4 2 2 7 3 2 7" xfId="34831"/>
    <cellStyle name="Normal 4 2 2 7 3 3" xfId="3400"/>
    <cellStyle name="Normal 4 2 2 7 3 3 2" xfId="25536"/>
    <cellStyle name="Normal 4 2 2 7 3 3 2 2" xfId="46687"/>
    <cellStyle name="Normal 4 2 2 7 3 3 3" xfId="14964"/>
    <cellStyle name="Normal 4 2 2 7 3 3 4" xfId="36115"/>
    <cellStyle name="Normal 4 2 2 7 3 4" xfId="7276"/>
    <cellStyle name="Normal 4 2 2 7 3 4 2" xfId="28425"/>
    <cellStyle name="Normal 4 2 2 7 3 4 2 2" xfId="49576"/>
    <cellStyle name="Normal 4 2 2 7 3 4 3" xfId="17853"/>
    <cellStyle name="Normal 4 2 2 7 3 4 4" xfId="39004"/>
    <cellStyle name="Normal 4 2 2 7 3 5" xfId="9838"/>
    <cellStyle name="Normal 4 2 2 7 3 5 2" xfId="30987"/>
    <cellStyle name="Normal 4 2 2 7 3 5 2 2" xfId="52138"/>
    <cellStyle name="Normal 4 2 2 7 3 5 3" xfId="20415"/>
    <cellStyle name="Normal 4 2 2 7 3 5 4" xfId="41566"/>
    <cellStyle name="Normal 4 2 2 7 3 6" xfId="22972"/>
    <cellStyle name="Normal 4 2 2 7 3 6 2" xfId="44123"/>
    <cellStyle name="Normal 4 2 2 7 3 7" xfId="12400"/>
    <cellStyle name="Normal 4 2 2 7 3 8" xfId="33551"/>
    <cellStyle name="Normal 4 2 2 7 4" xfId="1473"/>
    <cellStyle name="Normal 4 2 2 7 4 2" xfId="4040"/>
    <cellStyle name="Normal 4 2 2 7 4 2 2" xfId="26176"/>
    <cellStyle name="Normal 4 2 2 7 4 2 2 2" xfId="47327"/>
    <cellStyle name="Normal 4 2 2 7 4 2 3" xfId="15604"/>
    <cellStyle name="Normal 4 2 2 7 4 2 4" xfId="36755"/>
    <cellStyle name="Normal 4 2 2 7 4 3" xfId="7916"/>
    <cellStyle name="Normal 4 2 2 7 4 3 2" xfId="29065"/>
    <cellStyle name="Normal 4 2 2 7 4 3 2 2" xfId="50216"/>
    <cellStyle name="Normal 4 2 2 7 4 3 3" xfId="18493"/>
    <cellStyle name="Normal 4 2 2 7 4 3 4" xfId="39644"/>
    <cellStyle name="Normal 4 2 2 7 4 4" xfId="10478"/>
    <cellStyle name="Normal 4 2 2 7 4 4 2" xfId="31627"/>
    <cellStyle name="Normal 4 2 2 7 4 4 2 2" xfId="52778"/>
    <cellStyle name="Normal 4 2 2 7 4 4 3" xfId="21055"/>
    <cellStyle name="Normal 4 2 2 7 4 4 4" xfId="42206"/>
    <cellStyle name="Normal 4 2 2 7 4 5" xfId="23612"/>
    <cellStyle name="Normal 4 2 2 7 4 5 2" xfId="44763"/>
    <cellStyle name="Normal 4 2 2 7 4 6" xfId="13040"/>
    <cellStyle name="Normal 4 2 2 7 4 7" xfId="34191"/>
    <cellStyle name="Normal 4 2 2 7 5" xfId="2759"/>
    <cellStyle name="Normal 4 2 2 7 5 2" xfId="24895"/>
    <cellStyle name="Normal 4 2 2 7 5 2 2" xfId="46046"/>
    <cellStyle name="Normal 4 2 2 7 5 3" xfId="14323"/>
    <cellStyle name="Normal 4 2 2 7 5 4" xfId="35474"/>
    <cellStyle name="Normal 4 2 2 7 6" xfId="6636"/>
    <cellStyle name="Normal 4 2 2 7 6 2" xfId="27785"/>
    <cellStyle name="Normal 4 2 2 7 6 2 2" xfId="48936"/>
    <cellStyle name="Normal 4 2 2 7 6 3" xfId="17213"/>
    <cellStyle name="Normal 4 2 2 7 6 4" xfId="38364"/>
    <cellStyle name="Normal 4 2 2 7 7" xfId="9198"/>
    <cellStyle name="Normal 4 2 2 7 7 2" xfId="30347"/>
    <cellStyle name="Normal 4 2 2 7 7 2 2" xfId="51498"/>
    <cellStyle name="Normal 4 2 2 7 7 3" xfId="19775"/>
    <cellStyle name="Normal 4 2 2 7 7 4" xfId="40926"/>
    <cellStyle name="Normal 4 2 2 7 8" xfId="22332"/>
    <cellStyle name="Normal 4 2 2 7 8 2" xfId="43483"/>
    <cellStyle name="Normal 4 2 2 7 9" xfId="11760"/>
    <cellStyle name="Normal 4 2 2 8" xfId="353"/>
    <cellStyle name="Normal 4 2 2 8 2" xfId="993"/>
    <cellStyle name="Normal 4 2 2 8 2 2" xfId="2273"/>
    <cellStyle name="Normal 4 2 2 8 2 2 2" xfId="4840"/>
    <cellStyle name="Normal 4 2 2 8 2 2 2 2" xfId="26976"/>
    <cellStyle name="Normal 4 2 2 8 2 2 2 2 2" xfId="48127"/>
    <cellStyle name="Normal 4 2 2 8 2 2 2 3" xfId="16404"/>
    <cellStyle name="Normal 4 2 2 8 2 2 2 4" xfId="37555"/>
    <cellStyle name="Normal 4 2 2 8 2 2 3" xfId="8716"/>
    <cellStyle name="Normal 4 2 2 8 2 2 3 2" xfId="29865"/>
    <cellStyle name="Normal 4 2 2 8 2 2 3 2 2" xfId="51016"/>
    <cellStyle name="Normal 4 2 2 8 2 2 3 3" xfId="19293"/>
    <cellStyle name="Normal 4 2 2 8 2 2 3 4" xfId="40444"/>
    <cellStyle name="Normal 4 2 2 8 2 2 4" xfId="11278"/>
    <cellStyle name="Normal 4 2 2 8 2 2 4 2" xfId="32427"/>
    <cellStyle name="Normal 4 2 2 8 2 2 4 2 2" xfId="53578"/>
    <cellStyle name="Normal 4 2 2 8 2 2 4 3" xfId="21855"/>
    <cellStyle name="Normal 4 2 2 8 2 2 4 4" xfId="43006"/>
    <cellStyle name="Normal 4 2 2 8 2 2 5" xfId="24412"/>
    <cellStyle name="Normal 4 2 2 8 2 2 5 2" xfId="45563"/>
    <cellStyle name="Normal 4 2 2 8 2 2 6" xfId="13840"/>
    <cellStyle name="Normal 4 2 2 8 2 2 7" xfId="34991"/>
    <cellStyle name="Normal 4 2 2 8 2 3" xfId="3560"/>
    <cellStyle name="Normal 4 2 2 8 2 3 2" xfId="25696"/>
    <cellStyle name="Normal 4 2 2 8 2 3 2 2" xfId="46847"/>
    <cellStyle name="Normal 4 2 2 8 2 3 3" xfId="15124"/>
    <cellStyle name="Normal 4 2 2 8 2 3 4" xfId="36275"/>
    <cellStyle name="Normal 4 2 2 8 2 4" xfId="7436"/>
    <cellStyle name="Normal 4 2 2 8 2 4 2" xfId="28585"/>
    <cellStyle name="Normal 4 2 2 8 2 4 2 2" xfId="49736"/>
    <cellStyle name="Normal 4 2 2 8 2 4 3" xfId="18013"/>
    <cellStyle name="Normal 4 2 2 8 2 4 4" xfId="39164"/>
    <cellStyle name="Normal 4 2 2 8 2 5" xfId="9998"/>
    <cellStyle name="Normal 4 2 2 8 2 5 2" xfId="31147"/>
    <cellStyle name="Normal 4 2 2 8 2 5 2 2" xfId="52298"/>
    <cellStyle name="Normal 4 2 2 8 2 5 3" xfId="20575"/>
    <cellStyle name="Normal 4 2 2 8 2 5 4" xfId="41726"/>
    <cellStyle name="Normal 4 2 2 8 2 6" xfId="23132"/>
    <cellStyle name="Normal 4 2 2 8 2 6 2" xfId="44283"/>
    <cellStyle name="Normal 4 2 2 8 2 7" xfId="12560"/>
    <cellStyle name="Normal 4 2 2 8 2 8" xfId="33711"/>
    <cellStyle name="Normal 4 2 2 8 3" xfId="1633"/>
    <cellStyle name="Normal 4 2 2 8 3 2" xfId="4200"/>
    <cellStyle name="Normal 4 2 2 8 3 2 2" xfId="26336"/>
    <cellStyle name="Normal 4 2 2 8 3 2 2 2" xfId="47487"/>
    <cellStyle name="Normal 4 2 2 8 3 2 3" xfId="15764"/>
    <cellStyle name="Normal 4 2 2 8 3 2 4" xfId="36915"/>
    <cellStyle name="Normal 4 2 2 8 3 3" xfId="8076"/>
    <cellStyle name="Normal 4 2 2 8 3 3 2" xfId="29225"/>
    <cellStyle name="Normal 4 2 2 8 3 3 2 2" xfId="50376"/>
    <cellStyle name="Normal 4 2 2 8 3 3 3" xfId="18653"/>
    <cellStyle name="Normal 4 2 2 8 3 3 4" xfId="39804"/>
    <cellStyle name="Normal 4 2 2 8 3 4" xfId="10638"/>
    <cellStyle name="Normal 4 2 2 8 3 4 2" xfId="31787"/>
    <cellStyle name="Normal 4 2 2 8 3 4 2 2" xfId="52938"/>
    <cellStyle name="Normal 4 2 2 8 3 4 3" xfId="21215"/>
    <cellStyle name="Normal 4 2 2 8 3 4 4" xfId="42366"/>
    <cellStyle name="Normal 4 2 2 8 3 5" xfId="23772"/>
    <cellStyle name="Normal 4 2 2 8 3 5 2" xfId="44923"/>
    <cellStyle name="Normal 4 2 2 8 3 6" xfId="13200"/>
    <cellStyle name="Normal 4 2 2 8 3 7" xfId="34351"/>
    <cellStyle name="Normal 4 2 2 8 4" xfId="2920"/>
    <cellStyle name="Normal 4 2 2 8 4 2" xfId="25056"/>
    <cellStyle name="Normal 4 2 2 8 4 2 2" xfId="46207"/>
    <cellStyle name="Normal 4 2 2 8 4 3" xfId="14484"/>
    <cellStyle name="Normal 4 2 2 8 4 4" xfId="35635"/>
    <cellStyle name="Normal 4 2 2 8 5" xfId="6796"/>
    <cellStyle name="Normal 4 2 2 8 5 2" xfId="27945"/>
    <cellStyle name="Normal 4 2 2 8 5 2 2" xfId="49096"/>
    <cellStyle name="Normal 4 2 2 8 5 3" xfId="17373"/>
    <cellStyle name="Normal 4 2 2 8 5 4" xfId="38524"/>
    <cellStyle name="Normal 4 2 2 8 6" xfId="9358"/>
    <cellStyle name="Normal 4 2 2 8 6 2" xfId="30507"/>
    <cellStyle name="Normal 4 2 2 8 6 2 2" xfId="51658"/>
    <cellStyle name="Normal 4 2 2 8 6 3" xfId="19935"/>
    <cellStyle name="Normal 4 2 2 8 6 4" xfId="41086"/>
    <cellStyle name="Normal 4 2 2 8 7" xfId="22492"/>
    <cellStyle name="Normal 4 2 2 8 7 2" xfId="43643"/>
    <cellStyle name="Normal 4 2 2 8 8" xfId="11920"/>
    <cellStyle name="Normal 4 2 2 8 9" xfId="33071"/>
    <cellStyle name="Normal 4 2 2 9" xfId="673"/>
    <cellStyle name="Normal 4 2 2 9 2" xfId="1953"/>
    <cellStyle name="Normal 4 2 2 9 2 2" xfId="4520"/>
    <cellStyle name="Normal 4 2 2 9 2 2 2" xfId="26656"/>
    <cellStyle name="Normal 4 2 2 9 2 2 2 2" xfId="47807"/>
    <cellStyle name="Normal 4 2 2 9 2 2 3" xfId="16084"/>
    <cellStyle name="Normal 4 2 2 9 2 2 4" xfId="37235"/>
    <cellStyle name="Normal 4 2 2 9 2 3" xfId="8396"/>
    <cellStyle name="Normal 4 2 2 9 2 3 2" xfId="29545"/>
    <cellStyle name="Normal 4 2 2 9 2 3 2 2" xfId="50696"/>
    <cellStyle name="Normal 4 2 2 9 2 3 3" xfId="18973"/>
    <cellStyle name="Normal 4 2 2 9 2 3 4" xfId="40124"/>
    <cellStyle name="Normal 4 2 2 9 2 4" xfId="10958"/>
    <cellStyle name="Normal 4 2 2 9 2 4 2" xfId="32107"/>
    <cellStyle name="Normal 4 2 2 9 2 4 2 2" xfId="53258"/>
    <cellStyle name="Normal 4 2 2 9 2 4 3" xfId="21535"/>
    <cellStyle name="Normal 4 2 2 9 2 4 4" xfId="42686"/>
    <cellStyle name="Normal 4 2 2 9 2 5" xfId="24092"/>
    <cellStyle name="Normal 4 2 2 9 2 5 2" xfId="45243"/>
    <cellStyle name="Normal 4 2 2 9 2 6" xfId="13520"/>
    <cellStyle name="Normal 4 2 2 9 2 7" xfId="34671"/>
    <cellStyle name="Normal 4 2 2 9 3" xfId="3240"/>
    <cellStyle name="Normal 4 2 2 9 3 2" xfId="25376"/>
    <cellStyle name="Normal 4 2 2 9 3 2 2" xfId="46527"/>
    <cellStyle name="Normal 4 2 2 9 3 3" xfId="14804"/>
    <cellStyle name="Normal 4 2 2 9 3 4" xfId="35955"/>
    <cellStyle name="Normal 4 2 2 9 4" xfId="7116"/>
    <cellStyle name="Normal 4 2 2 9 4 2" xfId="28265"/>
    <cellStyle name="Normal 4 2 2 9 4 2 2" xfId="49416"/>
    <cellStyle name="Normal 4 2 2 9 4 3" xfId="17693"/>
    <cellStyle name="Normal 4 2 2 9 4 4" xfId="38844"/>
    <cellStyle name="Normal 4 2 2 9 5" xfId="9678"/>
    <cellStyle name="Normal 4 2 2 9 5 2" xfId="30827"/>
    <cellStyle name="Normal 4 2 2 9 5 2 2" xfId="51978"/>
    <cellStyle name="Normal 4 2 2 9 5 3" xfId="20255"/>
    <cellStyle name="Normal 4 2 2 9 5 4" xfId="41406"/>
    <cellStyle name="Normal 4 2 2 9 6" xfId="22812"/>
    <cellStyle name="Normal 4 2 2 9 6 2" xfId="43963"/>
    <cellStyle name="Normal 4 2 2 9 7" xfId="12240"/>
    <cellStyle name="Normal 4 2 2 9 8" xfId="33391"/>
    <cellStyle name="Normal 4 2 3" xfId="43"/>
    <cellStyle name="Normal 4 2 3 10" xfId="6492"/>
    <cellStyle name="Normal 4 2 3 10 2" xfId="27641"/>
    <cellStyle name="Normal 4 2 3 10 2 2" xfId="48792"/>
    <cellStyle name="Normal 4 2 3 10 3" xfId="17069"/>
    <cellStyle name="Normal 4 2 3 10 4" xfId="38220"/>
    <cellStyle name="Normal 4 2 3 11" xfId="9054"/>
    <cellStyle name="Normal 4 2 3 11 2" xfId="30203"/>
    <cellStyle name="Normal 4 2 3 11 2 2" xfId="51354"/>
    <cellStyle name="Normal 4 2 3 11 3" xfId="19631"/>
    <cellStyle name="Normal 4 2 3 11 4" xfId="40782"/>
    <cellStyle name="Normal 4 2 3 12" xfId="22188"/>
    <cellStyle name="Normal 4 2 3 12 2" xfId="43339"/>
    <cellStyle name="Normal 4 2 3 13" xfId="11616"/>
    <cellStyle name="Normal 4 2 3 14" xfId="32767"/>
    <cellStyle name="Normal 4 2 3 2" xfId="65"/>
    <cellStyle name="Normal 4 2 3 2 10" xfId="22210"/>
    <cellStyle name="Normal 4 2 3 2 10 2" xfId="43361"/>
    <cellStyle name="Normal 4 2 3 2 11" xfId="11638"/>
    <cellStyle name="Normal 4 2 3 2 12" xfId="32789"/>
    <cellStyle name="Normal 4 2 3 2 2" xfId="149"/>
    <cellStyle name="Normal 4 2 3 2 2 10" xfId="11718"/>
    <cellStyle name="Normal 4 2 3 2 2 11" xfId="32869"/>
    <cellStyle name="Normal 4 2 3 2 2 2" xfId="310"/>
    <cellStyle name="Normal 4 2 3 2 2 2 10" xfId="33029"/>
    <cellStyle name="Normal 4 2 3 2 2 2 2" xfId="631"/>
    <cellStyle name="Normal 4 2 3 2 2 2 2 2" xfId="1271"/>
    <cellStyle name="Normal 4 2 3 2 2 2 2 2 2" xfId="2551"/>
    <cellStyle name="Normal 4 2 3 2 2 2 2 2 2 2" xfId="5118"/>
    <cellStyle name="Normal 4 2 3 2 2 2 2 2 2 2 2" xfId="27254"/>
    <cellStyle name="Normal 4 2 3 2 2 2 2 2 2 2 2 2" xfId="48405"/>
    <cellStyle name="Normal 4 2 3 2 2 2 2 2 2 2 3" xfId="16682"/>
    <cellStyle name="Normal 4 2 3 2 2 2 2 2 2 2 4" xfId="37833"/>
    <cellStyle name="Normal 4 2 3 2 2 2 2 2 2 3" xfId="8994"/>
    <cellStyle name="Normal 4 2 3 2 2 2 2 2 2 3 2" xfId="30143"/>
    <cellStyle name="Normal 4 2 3 2 2 2 2 2 2 3 2 2" xfId="51294"/>
    <cellStyle name="Normal 4 2 3 2 2 2 2 2 2 3 3" xfId="19571"/>
    <cellStyle name="Normal 4 2 3 2 2 2 2 2 2 3 4" xfId="40722"/>
    <cellStyle name="Normal 4 2 3 2 2 2 2 2 2 4" xfId="11556"/>
    <cellStyle name="Normal 4 2 3 2 2 2 2 2 2 4 2" xfId="32705"/>
    <cellStyle name="Normal 4 2 3 2 2 2 2 2 2 4 2 2" xfId="53856"/>
    <cellStyle name="Normal 4 2 3 2 2 2 2 2 2 4 3" xfId="22133"/>
    <cellStyle name="Normal 4 2 3 2 2 2 2 2 2 4 4" xfId="43284"/>
    <cellStyle name="Normal 4 2 3 2 2 2 2 2 2 5" xfId="24690"/>
    <cellStyle name="Normal 4 2 3 2 2 2 2 2 2 5 2" xfId="45841"/>
    <cellStyle name="Normal 4 2 3 2 2 2 2 2 2 6" xfId="14118"/>
    <cellStyle name="Normal 4 2 3 2 2 2 2 2 2 7" xfId="35269"/>
    <cellStyle name="Normal 4 2 3 2 2 2 2 2 3" xfId="3838"/>
    <cellStyle name="Normal 4 2 3 2 2 2 2 2 3 2" xfId="25974"/>
    <cellStyle name="Normal 4 2 3 2 2 2 2 2 3 2 2" xfId="47125"/>
    <cellStyle name="Normal 4 2 3 2 2 2 2 2 3 3" xfId="15402"/>
    <cellStyle name="Normal 4 2 3 2 2 2 2 2 3 4" xfId="36553"/>
    <cellStyle name="Normal 4 2 3 2 2 2 2 2 4" xfId="7714"/>
    <cellStyle name="Normal 4 2 3 2 2 2 2 2 4 2" xfId="28863"/>
    <cellStyle name="Normal 4 2 3 2 2 2 2 2 4 2 2" xfId="50014"/>
    <cellStyle name="Normal 4 2 3 2 2 2 2 2 4 3" xfId="18291"/>
    <cellStyle name="Normal 4 2 3 2 2 2 2 2 4 4" xfId="39442"/>
    <cellStyle name="Normal 4 2 3 2 2 2 2 2 5" xfId="10276"/>
    <cellStyle name="Normal 4 2 3 2 2 2 2 2 5 2" xfId="31425"/>
    <cellStyle name="Normal 4 2 3 2 2 2 2 2 5 2 2" xfId="52576"/>
    <cellStyle name="Normal 4 2 3 2 2 2 2 2 5 3" xfId="20853"/>
    <cellStyle name="Normal 4 2 3 2 2 2 2 2 5 4" xfId="42004"/>
    <cellStyle name="Normal 4 2 3 2 2 2 2 2 6" xfId="23410"/>
    <cellStyle name="Normal 4 2 3 2 2 2 2 2 6 2" xfId="44561"/>
    <cellStyle name="Normal 4 2 3 2 2 2 2 2 7" xfId="12838"/>
    <cellStyle name="Normal 4 2 3 2 2 2 2 2 8" xfId="33989"/>
    <cellStyle name="Normal 4 2 3 2 2 2 2 3" xfId="1911"/>
    <cellStyle name="Normal 4 2 3 2 2 2 2 3 2" xfId="4478"/>
    <cellStyle name="Normal 4 2 3 2 2 2 2 3 2 2" xfId="26614"/>
    <cellStyle name="Normal 4 2 3 2 2 2 2 3 2 2 2" xfId="47765"/>
    <cellStyle name="Normal 4 2 3 2 2 2 2 3 2 3" xfId="16042"/>
    <cellStyle name="Normal 4 2 3 2 2 2 2 3 2 4" xfId="37193"/>
    <cellStyle name="Normal 4 2 3 2 2 2 2 3 3" xfId="8354"/>
    <cellStyle name="Normal 4 2 3 2 2 2 2 3 3 2" xfId="29503"/>
    <cellStyle name="Normal 4 2 3 2 2 2 2 3 3 2 2" xfId="50654"/>
    <cellStyle name="Normal 4 2 3 2 2 2 2 3 3 3" xfId="18931"/>
    <cellStyle name="Normal 4 2 3 2 2 2 2 3 3 4" xfId="40082"/>
    <cellStyle name="Normal 4 2 3 2 2 2 2 3 4" xfId="10916"/>
    <cellStyle name="Normal 4 2 3 2 2 2 2 3 4 2" xfId="32065"/>
    <cellStyle name="Normal 4 2 3 2 2 2 2 3 4 2 2" xfId="53216"/>
    <cellStyle name="Normal 4 2 3 2 2 2 2 3 4 3" xfId="21493"/>
    <cellStyle name="Normal 4 2 3 2 2 2 2 3 4 4" xfId="42644"/>
    <cellStyle name="Normal 4 2 3 2 2 2 2 3 5" xfId="24050"/>
    <cellStyle name="Normal 4 2 3 2 2 2 2 3 5 2" xfId="45201"/>
    <cellStyle name="Normal 4 2 3 2 2 2 2 3 6" xfId="13478"/>
    <cellStyle name="Normal 4 2 3 2 2 2 2 3 7" xfId="34629"/>
    <cellStyle name="Normal 4 2 3 2 2 2 2 4" xfId="3198"/>
    <cellStyle name="Normal 4 2 3 2 2 2 2 4 2" xfId="25334"/>
    <cellStyle name="Normal 4 2 3 2 2 2 2 4 2 2" xfId="46485"/>
    <cellStyle name="Normal 4 2 3 2 2 2 2 4 3" xfId="14762"/>
    <cellStyle name="Normal 4 2 3 2 2 2 2 4 4" xfId="35913"/>
    <cellStyle name="Normal 4 2 3 2 2 2 2 5" xfId="7074"/>
    <cellStyle name="Normal 4 2 3 2 2 2 2 5 2" xfId="28223"/>
    <cellStyle name="Normal 4 2 3 2 2 2 2 5 2 2" xfId="49374"/>
    <cellStyle name="Normal 4 2 3 2 2 2 2 5 3" xfId="17651"/>
    <cellStyle name="Normal 4 2 3 2 2 2 2 5 4" xfId="38802"/>
    <cellStyle name="Normal 4 2 3 2 2 2 2 6" xfId="9636"/>
    <cellStyle name="Normal 4 2 3 2 2 2 2 6 2" xfId="30785"/>
    <cellStyle name="Normal 4 2 3 2 2 2 2 6 2 2" xfId="51936"/>
    <cellStyle name="Normal 4 2 3 2 2 2 2 6 3" xfId="20213"/>
    <cellStyle name="Normal 4 2 3 2 2 2 2 6 4" xfId="41364"/>
    <cellStyle name="Normal 4 2 3 2 2 2 2 7" xfId="22770"/>
    <cellStyle name="Normal 4 2 3 2 2 2 2 7 2" xfId="43921"/>
    <cellStyle name="Normal 4 2 3 2 2 2 2 8" xfId="12198"/>
    <cellStyle name="Normal 4 2 3 2 2 2 2 9" xfId="33349"/>
    <cellStyle name="Normal 4 2 3 2 2 2 3" xfId="951"/>
    <cellStyle name="Normal 4 2 3 2 2 2 3 2" xfId="2231"/>
    <cellStyle name="Normal 4 2 3 2 2 2 3 2 2" xfId="4798"/>
    <cellStyle name="Normal 4 2 3 2 2 2 3 2 2 2" xfId="26934"/>
    <cellStyle name="Normal 4 2 3 2 2 2 3 2 2 2 2" xfId="48085"/>
    <cellStyle name="Normal 4 2 3 2 2 2 3 2 2 3" xfId="16362"/>
    <cellStyle name="Normal 4 2 3 2 2 2 3 2 2 4" xfId="37513"/>
    <cellStyle name="Normal 4 2 3 2 2 2 3 2 3" xfId="8674"/>
    <cellStyle name="Normal 4 2 3 2 2 2 3 2 3 2" xfId="29823"/>
    <cellStyle name="Normal 4 2 3 2 2 2 3 2 3 2 2" xfId="50974"/>
    <cellStyle name="Normal 4 2 3 2 2 2 3 2 3 3" xfId="19251"/>
    <cellStyle name="Normal 4 2 3 2 2 2 3 2 3 4" xfId="40402"/>
    <cellStyle name="Normal 4 2 3 2 2 2 3 2 4" xfId="11236"/>
    <cellStyle name="Normal 4 2 3 2 2 2 3 2 4 2" xfId="32385"/>
    <cellStyle name="Normal 4 2 3 2 2 2 3 2 4 2 2" xfId="53536"/>
    <cellStyle name="Normal 4 2 3 2 2 2 3 2 4 3" xfId="21813"/>
    <cellStyle name="Normal 4 2 3 2 2 2 3 2 4 4" xfId="42964"/>
    <cellStyle name="Normal 4 2 3 2 2 2 3 2 5" xfId="24370"/>
    <cellStyle name="Normal 4 2 3 2 2 2 3 2 5 2" xfId="45521"/>
    <cellStyle name="Normal 4 2 3 2 2 2 3 2 6" xfId="13798"/>
    <cellStyle name="Normal 4 2 3 2 2 2 3 2 7" xfId="34949"/>
    <cellStyle name="Normal 4 2 3 2 2 2 3 3" xfId="3518"/>
    <cellStyle name="Normal 4 2 3 2 2 2 3 3 2" xfId="25654"/>
    <cellStyle name="Normal 4 2 3 2 2 2 3 3 2 2" xfId="46805"/>
    <cellStyle name="Normal 4 2 3 2 2 2 3 3 3" xfId="15082"/>
    <cellStyle name="Normal 4 2 3 2 2 2 3 3 4" xfId="36233"/>
    <cellStyle name="Normal 4 2 3 2 2 2 3 4" xfId="7394"/>
    <cellStyle name="Normal 4 2 3 2 2 2 3 4 2" xfId="28543"/>
    <cellStyle name="Normal 4 2 3 2 2 2 3 4 2 2" xfId="49694"/>
    <cellStyle name="Normal 4 2 3 2 2 2 3 4 3" xfId="17971"/>
    <cellStyle name="Normal 4 2 3 2 2 2 3 4 4" xfId="39122"/>
    <cellStyle name="Normal 4 2 3 2 2 2 3 5" xfId="9956"/>
    <cellStyle name="Normal 4 2 3 2 2 2 3 5 2" xfId="31105"/>
    <cellStyle name="Normal 4 2 3 2 2 2 3 5 2 2" xfId="52256"/>
    <cellStyle name="Normal 4 2 3 2 2 2 3 5 3" xfId="20533"/>
    <cellStyle name="Normal 4 2 3 2 2 2 3 5 4" xfId="41684"/>
    <cellStyle name="Normal 4 2 3 2 2 2 3 6" xfId="23090"/>
    <cellStyle name="Normal 4 2 3 2 2 2 3 6 2" xfId="44241"/>
    <cellStyle name="Normal 4 2 3 2 2 2 3 7" xfId="12518"/>
    <cellStyle name="Normal 4 2 3 2 2 2 3 8" xfId="33669"/>
    <cellStyle name="Normal 4 2 3 2 2 2 4" xfId="1591"/>
    <cellStyle name="Normal 4 2 3 2 2 2 4 2" xfId="4158"/>
    <cellStyle name="Normal 4 2 3 2 2 2 4 2 2" xfId="26294"/>
    <cellStyle name="Normal 4 2 3 2 2 2 4 2 2 2" xfId="47445"/>
    <cellStyle name="Normal 4 2 3 2 2 2 4 2 3" xfId="15722"/>
    <cellStyle name="Normal 4 2 3 2 2 2 4 2 4" xfId="36873"/>
    <cellStyle name="Normal 4 2 3 2 2 2 4 3" xfId="8034"/>
    <cellStyle name="Normal 4 2 3 2 2 2 4 3 2" xfId="29183"/>
    <cellStyle name="Normal 4 2 3 2 2 2 4 3 2 2" xfId="50334"/>
    <cellStyle name="Normal 4 2 3 2 2 2 4 3 3" xfId="18611"/>
    <cellStyle name="Normal 4 2 3 2 2 2 4 3 4" xfId="39762"/>
    <cellStyle name="Normal 4 2 3 2 2 2 4 4" xfId="10596"/>
    <cellStyle name="Normal 4 2 3 2 2 2 4 4 2" xfId="31745"/>
    <cellStyle name="Normal 4 2 3 2 2 2 4 4 2 2" xfId="52896"/>
    <cellStyle name="Normal 4 2 3 2 2 2 4 4 3" xfId="21173"/>
    <cellStyle name="Normal 4 2 3 2 2 2 4 4 4" xfId="42324"/>
    <cellStyle name="Normal 4 2 3 2 2 2 4 5" xfId="23730"/>
    <cellStyle name="Normal 4 2 3 2 2 2 4 5 2" xfId="44881"/>
    <cellStyle name="Normal 4 2 3 2 2 2 4 6" xfId="13158"/>
    <cellStyle name="Normal 4 2 3 2 2 2 4 7" xfId="34309"/>
    <cellStyle name="Normal 4 2 3 2 2 2 5" xfId="2878"/>
    <cellStyle name="Normal 4 2 3 2 2 2 5 2" xfId="25014"/>
    <cellStyle name="Normal 4 2 3 2 2 2 5 2 2" xfId="46165"/>
    <cellStyle name="Normal 4 2 3 2 2 2 5 3" xfId="14442"/>
    <cellStyle name="Normal 4 2 3 2 2 2 5 4" xfId="35593"/>
    <cellStyle name="Normal 4 2 3 2 2 2 6" xfId="6754"/>
    <cellStyle name="Normal 4 2 3 2 2 2 6 2" xfId="27903"/>
    <cellStyle name="Normal 4 2 3 2 2 2 6 2 2" xfId="49054"/>
    <cellStyle name="Normal 4 2 3 2 2 2 6 3" xfId="17331"/>
    <cellStyle name="Normal 4 2 3 2 2 2 6 4" xfId="38482"/>
    <cellStyle name="Normal 4 2 3 2 2 2 7" xfId="9316"/>
    <cellStyle name="Normal 4 2 3 2 2 2 7 2" xfId="30465"/>
    <cellStyle name="Normal 4 2 3 2 2 2 7 2 2" xfId="51616"/>
    <cellStyle name="Normal 4 2 3 2 2 2 7 3" xfId="19893"/>
    <cellStyle name="Normal 4 2 3 2 2 2 7 4" xfId="41044"/>
    <cellStyle name="Normal 4 2 3 2 2 2 8" xfId="22450"/>
    <cellStyle name="Normal 4 2 3 2 2 2 8 2" xfId="43601"/>
    <cellStyle name="Normal 4 2 3 2 2 2 9" xfId="11878"/>
    <cellStyle name="Normal 4 2 3 2 2 3" xfId="471"/>
    <cellStyle name="Normal 4 2 3 2 2 3 2" xfId="1111"/>
    <cellStyle name="Normal 4 2 3 2 2 3 2 2" xfId="2391"/>
    <cellStyle name="Normal 4 2 3 2 2 3 2 2 2" xfId="4958"/>
    <cellStyle name="Normal 4 2 3 2 2 3 2 2 2 2" xfId="27094"/>
    <cellStyle name="Normal 4 2 3 2 2 3 2 2 2 2 2" xfId="48245"/>
    <cellStyle name="Normal 4 2 3 2 2 3 2 2 2 3" xfId="16522"/>
    <cellStyle name="Normal 4 2 3 2 2 3 2 2 2 4" xfId="37673"/>
    <cellStyle name="Normal 4 2 3 2 2 3 2 2 3" xfId="8834"/>
    <cellStyle name="Normal 4 2 3 2 2 3 2 2 3 2" xfId="29983"/>
    <cellStyle name="Normal 4 2 3 2 2 3 2 2 3 2 2" xfId="51134"/>
    <cellStyle name="Normal 4 2 3 2 2 3 2 2 3 3" xfId="19411"/>
    <cellStyle name="Normal 4 2 3 2 2 3 2 2 3 4" xfId="40562"/>
    <cellStyle name="Normal 4 2 3 2 2 3 2 2 4" xfId="11396"/>
    <cellStyle name="Normal 4 2 3 2 2 3 2 2 4 2" xfId="32545"/>
    <cellStyle name="Normal 4 2 3 2 2 3 2 2 4 2 2" xfId="53696"/>
    <cellStyle name="Normal 4 2 3 2 2 3 2 2 4 3" xfId="21973"/>
    <cellStyle name="Normal 4 2 3 2 2 3 2 2 4 4" xfId="43124"/>
    <cellStyle name="Normal 4 2 3 2 2 3 2 2 5" xfId="24530"/>
    <cellStyle name="Normal 4 2 3 2 2 3 2 2 5 2" xfId="45681"/>
    <cellStyle name="Normal 4 2 3 2 2 3 2 2 6" xfId="13958"/>
    <cellStyle name="Normal 4 2 3 2 2 3 2 2 7" xfId="35109"/>
    <cellStyle name="Normal 4 2 3 2 2 3 2 3" xfId="3678"/>
    <cellStyle name="Normal 4 2 3 2 2 3 2 3 2" xfId="25814"/>
    <cellStyle name="Normal 4 2 3 2 2 3 2 3 2 2" xfId="46965"/>
    <cellStyle name="Normal 4 2 3 2 2 3 2 3 3" xfId="15242"/>
    <cellStyle name="Normal 4 2 3 2 2 3 2 3 4" xfId="36393"/>
    <cellStyle name="Normal 4 2 3 2 2 3 2 4" xfId="7554"/>
    <cellStyle name="Normal 4 2 3 2 2 3 2 4 2" xfId="28703"/>
    <cellStyle name="Normal 4 2 3 2 2 3 2 4 2 2" xfId="49854"/>
    <cellStyle name="Normal 4 2 3 2 2 3 2 4 3" xfId="18131"/>
    <cellStyle name="Normal 4 2 3 2 2 3 2 4 4" xfId="39282"/>
    <cellStyle name="Normal 4 2 3 2 2 3 2 5" xfId="10116"/>
    <cellStyle name="Normal 4 2 3 2 2 3 2 5 2" xfId="31265"/>
    <cellStyle name="Normal 4 2 3 2 2 3 2 5 2 2" xfId="52416"/>
    <cellStyle name="Normal 4 2 3 2 2 3 2 5 3" xfId="20693"/>
    <cellStyle name="Normal 4 2 3 2 2 3 2 5 4" xfId="41844"/>
    <cellStyle name="Normal 4 2 3 2 2 3 2 6" xfId="23250"/>
    <cellStyle name="Normal 4 2 3 2 2 3 2 6 2" xfId="44401"/>
    <cellStyle name="Normal 4 2 3 2 2 3 2 7" xfId="12678"/>
    <cellStyle name="Normal 4 2 3 2 2 3 2 8" xfId="33829"/>
    <cellStyle name="Normal 4 2 3 2 2 3 3" xfId="1751"/>
    <cellStyle name="Normal 4 2 3 2 2 3 3 2" xfId="4318"/>
    <cellStyle name="Normal 4 2 3 2 2 3 3 2 2" xfId="26454"/>
    <cellStyle name="Normal 4 2 3 2 2 3 3 2 2 2" xfId="47605"/>
    <cellStyle name="Normal 4 2 3 2 2 3 3 2 3" xfId="15882"/>
    <cellStyle name="Normal 4 2 3 2 2 3 3 2 4" xfId="37033"/>
    <cellStyle name="Normal 4 2 3 2 2 3 3 3" xfId="8194"/>
    <cellStyle name="Normal 4 2 3 2 2 3 3 3 2" xfId="29343"/>
    <cellStyle name="Normal 4 2 3 2 2 3 3 3 2 2" xfId="50494"/>
    <cellStyle name="Normal 4 2 3 2 2 3 3 3 3" xfId="18771"/>
    <cellStyle name="Normal 4 2 3 2 2 3 3 3 4" xfId="39922"/>
    <cellStyle name="Normal 4 2 3 2 2 3 3 4" xfId="10756"/>
    <cellStyle name="Normal 4 2 3 2 2 3 3 4 2" xfId="31905"/>
    <cellStyle name="Normal 4 2 3 2 2 3 3 4 2 2" xfId="53056"/>
    <cellStyle name="Normal 4 2 3 2 2 3 3 4 3" xfId="21333"/>
    <cellStyle name="Normal 4 2 3 2 2 3 3 4 4" xfId="42484"/>
    <cellStyle name="Normal 4 2 3 2 2 3 3 5" xfId="23890"/>
    <cellStyle name="Normal 4 2 3 2 2 3 3 5 2" xfId="45041"/>
    <cellStyle name="Normal 4 2 3 2 2 3 3 6" xfId="13318"/>
    <cellStyle name="Normal 4 2 3 2 2 3 3 7" xfId="34469"/>
    <cellStyle name="Normal 4 2 3 2 2 3 4" xfId="3038"/>
    <cellStyle name="Normal 4 2 3 2 2 3 4 2" xfId="25174"/>
    <cellStyle name="Normal 4 2 3 2 2 3 4 2 2" xfId="46325"/>
    <cellStyle name="Normal 4 2 3 2 2 3 4 3" xfId="14602"/>
    <cellStyle name="Normal 4 2 3 2 2 3 4 4" xfId="35753"/>
    <cellStyle name="Normal 4 2 3 2 2 3 5" xfId="6914"/>
    <cellStyle name="Normal 4 2 3 2 2 3 5 2" xfId="28063"/>
    <cellStyle name="Normal 4 2 3 2 2 3 5 2 2" xfId="49214"/>
    <cellStyle name="Normal 4 2 3 2 2 3 5 3" xfId="17491"/>
    <cellStyle name="Normal 4 2 3 2 2 3 5 4" xfId="38642"/>
    <cellStyle name="Normal 4 2 3 2 2 3 6" xfId="9476"/>
    <cellStyle name="Normal 4 2 3 2 2 3 6 2" xfId="30625"/>
    <cellStyle name="Normal 4 2 3 2 2 3 6 2 2" xfId="51776"/>
    <cellStyle name="Normal 4 2 3 2 2 3 6 3" xfId="20053"/>
    <cellStyle name="Normal 4 2 3 2 2 3 6 4" xfId="41204"/>
    <cellStyle name="Normal 4 2 3 2 2 3 7" xfId="22610"/>
    <cellStyle name="Normal 4 2 3 2 2 3 7 2" xfId="43761"/>
    <cellStyle name="Normal 4 2 3 2 2 3 8" xfId="12038"/>
    <cellStyle name="Normal 4 2 3 2 2 3 9" xfId="33189"/>
    <cellStyle name="Normal 4 2 3 2 2 4" xfId="791"/>
    <cellStyle name="Normal 4 2 3 2 2 4 2" xfId="2071"/>
    <cellStyle name="Normal 4 2 3 2 2 4 2 2" xfId="4638"/>
    <cellStyle name="Normal 4 2 3 2 2 4 2 2 2" xfId="26774"/>
    <cellStyle name="Normal 4 2 3 2 2 4 2 2 2 2" xfId="47925"/>
    <cellStyle name="Normal 4 2 3 2 2 4 2 2 3" xfId="16202"/>
    <cellStyle name="Normal 4 2 3 2 2 4 2 2 4" xfId="37353"/>
    <cellStyle name="Normal 4 2 3 2 2 4 2 3" xfId="8514"/>
    <cellStyle name="Normal 4 2 3 2 2 4 2 3 2" xfId="29663"/>
    <cellStyle name="Normal 4 2 3 2 2 4 2 3 2 2" xfId="50814"/>
    <cellStyle name="Normal 4 2 3 2 2 4 2 3 3" xfId="19091"/>
    <cellStyle name="Normal 4 2 3 2 2 4 2 3 4" xfId="40242"/>
    <cellStyle name="Normal 4 2 3 2 2 4 2 4" xfId="11076"/>
    <cellStyle name="Normal 4 2 3 2 2 4 2 4 2" xfId="32225"/>
    <cellStyle name="Normal 4 2 3 2 2 4 2 4 2 2" xfId="53376"/>
    <cellStyle name="Normal 4 2 3 2 2 4 2 4 3" xfId="21653"/>
    <cellStyle name="Normal 4 2 3 2 2 4 2 4 4" xfId="42804"/>
    <cellStyle name="Normal 4 2 3 2 2 4 2 5" xfId="24210"/>
    <cellStyle name="Normal 4 2 3 2 2 4 2 5 2" xfId="45361"/>
    <cellStyle name="Normal 4 2 3 2 2 4 2 6" xfId="13638"/>
    <cellStyle name="Normal 4 2 3 2 2 4 2 7" xfId="34789"/>
    <cellStyle name="Normal 4 2 3 2 2 4 3" xfId="3358"/>
    <cellStyle name="Normal 4 2 3 2 2 4 3 2" xfId="25494"/>
    <cellStyle name="Normal 4 2 3 2 2 4 3 2 2" xfId="46645"/>
    <cellStyle name="Normal 4 2 3 2 2 4 3 3" xfId="14922"/>
    <cellStyle name="Normal 4 2 3 2 2 4 3 4" xfId="36073"/>
    <cellStyle name="Normal 4 2 3 2 2 4 4" xfId="7234"/>
    <cellStyle name="Normal 4 2 3 2 2 4 4 2" xfId="28383"/>
    <cellStyle name="Normal 4 2 3 2 2 4 4 2 2" xfId="49534"/>
    <cellStyle name="Normal 4 2 3 2 2 4 4 3" xfId="17811"/>
    <cellStyle name="Normal 4 2 3 2 2 4 4 4" xfId="38962"/>
    <cellStyle name="Normal 4 2 3 2 2 4 5" xfId="9796"/>
    <cellStyle name="Normal 4 2 3 2 2 4 5 2" xfId="30945"/>
    <cellStyle name="Normal 4 2 3 2 2 4 5 2 2" xfId="52096"/>
    <cellStyle name="Normal 4 2 3 2 2 4 5 3" xfId="20373"/>
    <cellStyle name="Normal 4 2 3 2 2 4 5 4" xfId="41524"/>
    <cellStyle name="Normal 4 2 3 2 2 4 6" xfId="22930"/>
    <cellStyle name="Normal 4 2 3 2 2 4 6 2" xfId="44081"/>
    <cellStyle name="Normal 4 2 3 2 2 4 7" xfId="12358"/>
    <cellStyle name="Normal 4 2 3 2 2 4 8" xfId="33509"/>
    <cellStyle name="Normal 4 2 3 2 2 5" xfId="1431"/>
    <cellStyle name="Normal 4 2 3 2 2 5 2" xfId="3998"/>
    <cellStyle name="Normal 4 2 3 2 2 5 2 2" xfId="26134"/>
    <cellStyle name="Normal 4 2 3 2 2 5 2 2 2" xfId="47285"/>
    <cellStyle name="Normal 4 2 3 2 2 5 2 3" xfId="15562"/>
    <cellStyle name="Normal 4 2 3 2 2 5 2 4" xfId="36713"/>
    <cellStyle name="Normal 4 2 3 2 2 5 3" xfId="7874"/>
    <cellStyle name="Normal 4 2 3 2 2 5 3 2" xfId="29023"/>
    <cellStyle name="Normal 4 2 3 2 2 5 3 2 2" xfId="50174"/>
    <cellStyle name="Normal 4 2 3 2 2 5 3 3" xfId="18451"/>
    <cellStyle name="Normal 4 2 3 2 2 5 3 4" xfId="39602"/>
    <cellStyle name="Normal 4 2 3 2 2 5 4" xfId="10436"/>
    <cellStyle name="Normal 4 2 3 2 2 5 4 2" xfId="31585"/>
    <cellStyle name="Normal 4 2 3 2 2 5 4 2 2" xfId="52736"/>
    <cellStyle name="Normal 4 2 3 2 2 5 4 3" xfId="21013"/>
    <cellStyle name="Normal 4 2 3 2 2 5 4 4" xfId="42164"/>
    <cellStyle name="Normal 4 2 3 2 2 5 5" xfId="23570"/>
    <cellStyle name="Normal 4 2 3 2 2 5 5 2" xfId="44721"/>
    <cellStyle name="Normal 4 2 3 2 2 5 6" xfId="12998"/>
    <cellStyle name="Normal 4 2 3 2 2 5 7" xfId="34149"/>
    <cellStyle name="Normal 4 2 3 2 2 6" xfId="2717"/>
    <cellStyle name="Normal 4 2 3 2 2 6 2" xfId="24853"/>
    <cellStyle name="Normal 4 2 3 2 2 6 2 2" xfId="46004"/>
    <cellStyle name="Normal 4 2 3 2 2 6 3" xfId="14281"/>
    <cellStyle name="Normal 4 2 3 2 2 6 4" xfId="35432"/>
    <cellStyle name="Normal 4 2 3 2 2 7" xfId="6594"/>
    <cellStyle name="Normal 4 2 3 2 2 7 2" xfId="27743"/>
    <cellStyle name="Normal 4 2 3 2 2 7 2 2" xfId="48894"/>
    <cellStyle name="Normal 4 2 3 2 2 7 3" xfId="17171"/>
    <cellStyle name="Normal 4 2 3 2 2 7 4" xfId="38322"/>
    <cellStyle name="Normal 4 2 3 2 2 8" xfId="9156"/>
    <cellStyle name="Normal 4 2 3 2 2 8 2" xfId="30305"/>
    <cellStyle name="Normal 4 2 3 2 2 8 2 2" xfId="51456"/>
    <cellStyle name="Normal 4 2 3 2 2 8 3" xfId="19733"/>
    <cellStyle name="Normal 4 2 3 2 2 8 4" xfId="40884"/>
    <cellStyle name="Normal 4 2 3 2 2 9" xfId="22290"/>
    <cellStyle name="Normal 4 2 3 2 2 9 2" xfId="43441"/>
    <cellStyle name="Normal 4 2 3 2 3" xfId="229"/>
    <cellStyle name="Normal 4 2 3 2 3 10" xfId="32949"/>
    <cellStyle name="Normal 4 2 3 2 3 2" xfId="551"/>
    <cellStyle name="Normal 4 2 3 2 3 2 2" xfId="1191"/>
    <cellStyle name="Normal 4 2 3 2 3 2 2 2" xfId="2471"/>
    <cellStyle name="Normal 4 2 3 2 3 2 2 2 2" xfId="5038"/>
    <cellStyle name="Normal 4 2 3 2 3 2 2 2 2 2" xfId="27174"/>
    <cellStyle name="Normal 4 2 3 2 3 2 2 2 2 2 2" xfId="48325"/>
    <cellStyle name="Normal 4 2 3 2 3 2 2 2 2 3" xfId="16602"/>
    <cellStyle name="Normal 4 2 3 2 3 2 2 2 2 4" xfId="37753"/>
    <cellStyle name="Normal 4 2 3 2 3 2 2 2 3" xfId="8914"/>
    <cellStyle name="Normal 4 2 3 2 3 2 2 2 3 2" xfId="30063"/>
    <cellStyle name="Normal 4 2 3 2 3 2 2 2 3 2 2" xfId="51214"/>
    <cellStyle name="Normal 4 2 3 2 3 2 2 2 3 3" xfId="19491"/>
    <cellStyle name="Normal 4 2 3 2 3 2 2 2 3 4" xfId="40642"/>
    <cellStyle name="Normal 4 2 3 2 3 2 2 2 4" xfId="11476"/>
    <cellStyle name="Normal 4 2 3 2 3 2 2 2 4 2" xfId="32625"/>
    <cellStyle name="Normal 4 2 3 2 3 2 2 2 4 2 2" xfId="53776"/>
    <cellStyle name="Normal 4 2 3 2 3 2 2 2 4 3" xfId="22053"/>
    <cellStyle name="Normal 4 2 3 2 3 2 2 2 4 4" xfId="43204"/>
    <cellStyle name="Normal 4 2 3 2 3 2 2 2 5" xfId="24610"/>
    <cellStyle name="Normal 4 2 3 2 3 2 2 2 5 2" xfId="45761"/>
    <cellStyle name="Normal 4 2 3 2 3 2 2 2 6" xfId="14038"/>
    <cellStyle name="Normal 4 2 3 2 3 2 2 2 7" xfId="35189"/>
    <cellStyle name="Normal 4 2 3 2 3 2 2 3" xfId="3758"/>
    <cellStyle name="Normal 4 2 3 2 3 2 2 3 2" xfId="25894"/>
    <cellStyle name="Normal 4 2 3 2 3 2 2 3 2 2" xfId="47045"/>
    <cellStyle name="Normal 4 2 3 2 3 2 2 3 3" xfId="15322"/>
    <cellStyle name="Normal 4 2 3 2 3 2 2 3 4" xfId="36473"/>
    <cellStyle name="Normal 4 2 3 2 3 2 2 4" xfId="7634"/>
    <cellStyle name="Normal 4 2 3 2 3 2 2 4 2" xfId="28783"/>
    <cellStyle name="Normal 4 2 3 2 3 2 2 4 2 2" xfId="49934"/>
    <cellStyle name="Normal 4 2 3 2 3 2 2 4 3" xfId="18211"/>
    <cellStyle name="Normal 4 2 3 2 3 2 2 4 4" xfId="39362"/>
    <cellStyle name="Normal 4 2 3 2 3 2 2 5" xfId="10196"/>
    <cellStyle name="Normal 4 2 3 2 3 2 2 5 2" xfId="31345"/>
    <cellStyle name="Normal 4 2 3 2 3 2 2 5 2 2" xfId="52496"/>
    <cellStyle name="Normal 4 2 3 2 3 2 2 5 3" xfId="20773"/>
    <cellStyle name="Normal 4 2 3 2 3 2 2 5 4" xfId="41924"/>
    <cellStyle name="Normal 4 2 3 2 3 2 2 6" xfId="23330"/>
    <cellStyle name="Normal 4 2 3 2 3 2 2 6 2" xfId="44481"/>
    <cellStyle name="Normal 4 2 3 2 3 2 2 7" xfId="12758"/>
    <cellStyle name="Normal 4 2 3 2 3 2 2 8" xfId="33909"/>
    <cellStyle name="Normal 4 2 3 2 3 2 3" xfId="1831"/>
    <cellStyle name="Normal 4 2 3 2 3 2 3 2" xfId="4398"/>
    <cellStyle name="Normal 4 2 3 2 3 2 3 2 2" xfId="26534"/>
    <cellStyle name="Normal 4 2 3 2 3 2 3 2 2 2" xfId="47685"/>
    <cellStyle name="Normal 4 2 3 2 3 2 3 2 3" xfId="15962"/>
    <cellStyle name="Normal 4 2 3 2 3 2 3 2 4" xfId="37113"/>
    <cellStyle name="Normal 4 2 3 2 3 2 3 3" xfId="8274"/>
    <cellStyle name="Normal 4 2 3 2 3 2 3 3 2" xfId="29423"/>
    <cellStyle name="Normal 4 2 3 2 3 2 3 3 2 2" xfId="50574"/>
    <cellStyle name="Normal 4 2 3 2 3 2 3 3 3" xfId="18851"/>
    <cellStyle name="Normal 4 2 3 2 3 2 3 3 4" xfId="40002"/>
    <cellStyle name="Normal 4 2 3 2 3 2 3 4" xfId="10836"/>
    <cellStyle name="Normal 4 2 3 2 3 2 3 4 2" xfId="31985"/>
    <cellStyle name="Normal 4 2 3 2 3 2 3 4 2 2" xfId="53136"/>
    <cellStyle name="Normal 4 2 3 2 3 2 3 4 3" xfId="21413"/>
    <cellStyle name="Normal 4 2 3 2 3 2 3 4 4" xfId="42564"/>
    <cellStyle name="Normal 4 2 3 2 3 2 3 5" xfId="23970"/>
    <cellStyle name="Normal 4 2 3 2 3 2 3 5 2" xfId="45121"/>
    <cellStyle name="Normal 4 2 3 2 3 2 3 6" xfId="13398"/>
    <cellStyle name="Normal 4 2 3 2 3 2 3 7" xfId="34549"/>
    <cellStyle name="Normal 4 2 3 2 3 2 4" xfId="3118"/>
    <cellStyle name="Normal 4 2 3 2 3 2 4 2" xfId="25254"/>
    <cellStyle name="Normal 4 2 3 2 3 2 4 2 2" xfId="46405"/>
    <cellStyle name="Normal 4 2 3 2 3 2 4 3" xfId="14682"/>
    <cellStyle name="Normal 4 2 3 2 3 2 4 4" xfId="35833"/>
    <cellStyle name="Normal 4 2 3 2 3 2 5" xfId="6994"/>
    <cellStyle name="Normal 4 2 3 2 3 2 5 2" xfId="28143"/>
    <cellStyle name="Normal 4 2 3 2 3 2 5 2 2" xfId="49294"/>
    <cellStyle name="Normal 4 2 3 2 3 2 5 3" xfId="17571"/>
    <cellStyle name="Normal 4 2 3 2 3 2 5 4" xfId="38722"/>
    <cellStyle name="Normal 4 2 3 2 3 2 6" xfId="9556"/>
    <cellStyle name="Normal 4 2 3 2 3 2 6 2" xfId="30705"/>
    <cellStyle name="Normal 4 2 3 2 3 2 6 2 2" xfId="51856"/>
    <cellStyle name="Normal 4 2 3 2 3 2 6 3" xfId="20133"/>
    <cellStyle name="Normal 4 2 3 2 3 2 6 4" xfId="41284"/>
    <cellStyle name="Normal 4 2 3 2 3 2 7" xfId="22690"/>
    <cellStyle name="Normal 4 2 3 2 3 2 7 2" xfId="43841"/>
    <cellStyle name="Normal 4 2 3 2 3 2 8" xfId="12118"/>
    <cellStyle name="Normal 4 2 3 2 3 2 9" xfId="33269"/>
    <cellStyle name="Normal 4 2 3 2 3 3" xfId="871"/>
    <cellStyle name="Normal 4 2 3 2 3 3 2" xfId="2151"/>
    <cellStyle name="Normal 4 2 3 2 3 3 2 2" xfId="4718"/>
    <cellStyle name="Normal 4 2 3 2 3 3 2 2 2" xfId="26854"/>
    <cellStyle name="Normal 4 2 3 2 3 3 2 2 2 2" xfId="48005"/>
    <cellStyle name="Normal 4 2 3 2 3 3 2 2 3" xfId="16282"/>
    <cellStyle name="Normal 4 2 3 2 3 3 2 2 4" xfId="37433"/>
    <cellStyle name="Normal 4 2 3 2 3 3 2 3" xfId="8594"/>
    <cellStyle name="Normal 4 2 3 2 3 3 2 3 2" xfId="29743"/>
    <cellStyle name="Normal 4 2 3 2 3 3 2 3 2 2" xfId="50894"/>
    <cellStyle name="Normal 4 2 3 2 3 3 2 3 3" xfId="19171"/>
    <cellStyle name="Normal 4 2 3 2 3 3 2 3 4" xfId="40322"/>
    <cellStyle name="Normal 4 2 3 2 3 3 2 4" xfId="11156"/>
    <cellStyle name="Normal 4 2 3 2 3 3 2 4 2" xfId="32305"/>
    <cellStyle name="Normal 4 2 3 2 3 3 2 4 2 2" xfId="53456"/>
    <cellStyle name="Normal 4 2 3 2 3 3 2 4 3" xfId="21733"/>
    <cellStyle name="Normal 4 2 3 2 3 3 2 4 4" xfId="42884"/>
    <cellStyle name="Normal 4 2 3 2 3 3 2 5" xfId="24290"/>
    <cellStyle name="Normal 4 2 3 2 3 3 2 5 2" xfId="45441"/>
    <cellStyle name="Normal 4 2 3 2 3 3 2 6" xfId="13718"/>
    <cellStyle name="Normal 4 2 3 2 3 3 2 7" xfId="34869"/>
    <cellStyle name="Normal 4 2 3 2 3 3 3" xfId="3438"/>
    <cellStyle name="Normal 4 2 3 2 3 3 3 2" xfId="25574"/>
    <cellStyle name="Normal 4 2 3 2 3 3 3 2 2" xfId="46725"/>
    <cellStyle name="Normal 4 2 3 2 3 3 3 3" xfId="15002"/>
    <cellStyle name="Normal 4 2 3 2 3 3 3 4" xfId="36153"/>
    <cellStyle name="Normal 4 2 3 2 3 3 4" xfId="7314"/>
    <cellStyle name="Normal 4 2 3 2 3 3 4 2" xfId="28463"/>
    <cellStyle name="Normal 4 2 3 2 3 3 4 2 2" xfId="49614"/>
    <cellStyle name="Normal 4 2 3 2 3 3 4 3" xfId="17891"/>
    <cellStyle name="Normal 4 2 3 2 3 3 4 4" xfId="39042"/>
    <cellStyle name="Normal 4 2 3 2 3 3 5" xfId="9876"/>
    <cellStyle name="Normal 4 2 3 2 3 3 5 2" xfId="31025"/>
    <cellStyle name="Normal 4 2 3 2 3 3 5 2 2" xfId="52176"/>
    <cellStyle name="Normal 4 2 3 2 3 3 5 3" xfId="20453"/>
    <cellStyle name="Normal 4 2 3 2 3 3 5 4" xfId="41604"/>
    <cellStyle name="Normal 4 2 3 2 3 3 6" xfId="23010"/>
    <cellStyle name="Normal 4 2 3 2 3 3 6 2" xfId="44161"/>
    <cellStyle name="Normal 4 2 3 2 3 3 7" xfId="12438"/>
    <cellStyle name="Normal 4 2 3 2 3 3 8" xfId="33589"/>
    <cellStyle name="Normal 4 2 3 2 3 4" xfId="1511"/>
    <cellStyle name="Normal 4 2 3 2 3 4 2" xfId="4078"/>
    <cellStyle name="Normal 4 2 3 2 3 4 2 2" xfId="26214"/>
    <cellStyle name="Normal 4 2 3 2 3 4 2 2 2" xfId="47365"/>
    <cellStyle name="Normal 4 2 3 2 3 4 2 3" xfId="15642"/>
    <cellStyle name="Normal 4 2 3 2 3 4 2 4" xfId="36793"/>
    <cellStyle name="Normal 4 2 3 2 3 4 3" xfId="7954"/>
    <cellStyle name="Normal 4 2 3 2 3 4 3 2" xfId="29103"/>
    <cellStyle name="Normal 4 2 3 2 3 4 3 2 2" xfId="50254"/>
    <cellStyle name="Normal 4 2 3 2 3 4 3 3" xfId="18531"/>
    <cellStyle name="Normal 4 2 3 2 3 4 3 4" xfId="39682"/>
    <cellStyle name="Normal 4 2 3 2 3 4 4" xfId="10516"/>
    <cellStyle name="Normal 4 2 3 2 3 4 4 2" xfId="31665"/>
    <cellStyle name="Normal 4 2 3 2 3 4 4 2 2" xfId="52816"/>
    <cellStyle name="Normal 4 2 3 2 3 4 4 3" xfId="21093"/>
    <cellStyle name="Normal 4 2 3 2 3 4 4 4" xfId="42244"/>
    <cellStyle name="Normal 4 2 3 2 3 4 5" xfId="23650"/>
    <cellStyle name="Normal 4 2 3 2 3 4 5 2" xfId="44801"/>
    <cellStyle name="Normal 4 2 3 2 3 4 6" xfId="13078"/>
    <cellStyle name="Normal 4 2 3 2 3 4 7" xfId="34229"/>
    <cellStyle name="Normal 4 2 3 2 3 5" xfId="2797"/>
    <cellStyle name="Normal 4 2 3 2 3 5 2" xfId="24933"/>
    <cellStyle name="Normal 4 2 3 2 3 5 2 2" xfId="46084"/>
    <cellStyle name="Normal 4 2 3 2 3 5 3" xfId="14361"/>
    <cellStyle name="Normal 4 2 3 2 3 5 4" xfId="35512"/>
    <cellStyle name="Normal 4 2 3 2 3 6" xfId="6674"/>
    <cellStyle name="Normal 4 2 3 2 3 6 2" xfId="27823"/>
    <cellStyle name="Normal 4 2 3 2 3 6 2 2" xfId="48974"/>
    <cellStyle name="Normal 4 2 3 2 3 6 3" xfId="17251"/>
    <cellStyle name="Normal 4 2 3 2 3 6 4" xfId="38402"/>
    <cellStyle name="Normal 4 2 3 2 3 7" xfId="9236"/>
    <cellStyle name="Normal 4 2 3 2 3 7 2" xfId="30385"/>
    <cellStyle name="Normal 4 2 3 2 3 7 2 2" xfId="51536"/>
    <cellStyle name="Normal 4 2 3 2 3 7 3" xfId="19813"/>
    <cellStyle name="Normal 4 2 3 2 3 7 4" xfId="40964"/>
    <cellStyle name="Normal 4 2 3 2 3 8" xfId="22370"/>
    <cellStyle name="Normal 4 2 3 2 3 8 2" xfId="43521"/>
    <cellStyle name="Normal 4 2 3 2 3 9" xfId="11798"/>
    <cellStyle name="Normal 4 2 3 2 4" xfId="391"/>
    <cellStyle name="Normal 4 2 3 2 4 2" xfId="1031"/>
    <cellStyle name="Normal 4 2 3 2 4 2 2" xfId="2311"/>
    <cellStyle name="Normal 4 2 3 2 4 2 2 2" xfId="4878"/>
    <cellStyle name="Normal 4 2 3 2 4 2 2 2 2" xfId="27014"/>
    <cellStyle name="Normal 4 2 3 2 4 2 2 2 2 2" xfId="48165"/>
    <cellStyle name="Normal 4 2 3 2 4 2 2 2 3" xfId="16442"/>
    <cellStyle name="Normal 4 2 3 2 4 2 2 2 4" xfId="37593"/>
    <cellStyle name="Normal 4 2 3 2 4 2 2 3" xfId="8754"/>
    <cellStyle name="Normal 4 2 3 2 4 2 2 3 2" xfId="29903"/>
    <cellStyle name="Normal 4 2 3 2 4 2 2 3 2 2" xfId="51054"/>
    <cellStyle name="Normal 4 2 3 2 4 2 2 3 3" xfId="19331"/>
    <cellStyle name="Normal 4 2 3 2 4 2 2 3 4" xfId="40482"/>
    <cellStyle name="Normal 4 2 3 2 4 2 2 4" xfId="11316"/>
    <cellStyle name="Normal 4 2 3 2 4 2 2 4 2" xfId="32465"/>
    <cellStyle name="Normal 4 2 3 2 4 2 2 4 2 2" xfId="53616"/>
    <cellStyle name="Normal 4 2 3 2 4 2 2 4 3" xfId="21893"/>
    <cellStyle name="Normal 4 2 3 2 4 2 2 4 4" xfId="43044"/>
    <cellStyle name="Normal 4 2 3 2 4 2 2 5" xfId="24450"/>
    <cellStyle name="Normal 4 2 3 2 4 2 2 5 2" xfId="45601"/>
    <cellStyle name="Normal 4 2 3 2 4 2 2 6" xfId="13878"/>
    <cellStyle name="Normal 4 2 3 2 4 2 2 7" xfId="35029"/>
    <cellStyle name="Normal 4 2 3 2 4 2 3" xfId="3598"/>
    <cellStyle name="Normal 4 2 3 2 4 2 3 2" xfId="25734"/>
    <cellStyle name="Normal 4 2 3 2 4 2 3 2 2" xfId="46885"/>
    <cellStyle name="Normal 4 2 3 2 4 2 3 3" xfId="15162"/>
    <cellStyle name="Normal 4 2 3 2 4 2 3 4" xfId="36313"/>
    <cellStyle name="Normal 4 2 3 2 4 2 4" xfId="7474"/>
    <cellStyle name="Normal 4 2 3 2 4 2 4 2" xfId="28623"/>
    <cellStyle name="Normal 4 2 3 2 4 2 4 2 2" xfId="49774"/>
    <cellStyle name="Normal 4 2 3 2 4 2 4 3" xfId="18051"/>
    <cellStyle name="Normal 4 2 3 2 4 2 4 4" xfId="39202"/>
    <cellStyle name="Normal 4 2 3 2 4 2 5" xfId="10036"/>
    <cellStyle name="Normal 4 2 3 2 4 2 5 2" xfId="31185"/>
    <cellStyle name="Normal 4 2 3 2 4 2 5 2 2" xfId="52336"/>
    <cellStyle name="Normal 4 2 3 2 4 2 5 3" xfId="20613"/>
    <cellStyle name="Normal 4 2 3 2 4 2 5 4" xfId="41764"/>
    <cellStyle name="Normal 4 2 3 2 4 2 6" xfId="23170"/>
    <cellStyle name="Normal 4 2 3 2 4 2 6 2" xfId="44321"/>
    <cellStyle name="Normal 4 2 3 2 4 2 7" xfId="12598"/>
    <cellStyle name="Normal 4 2 3 2 4 2 8" xfId="33749"/>
    <cellStyle name="Normal 4 2 3 2 4 3" xfId="1671"/>
    <cellStyle name="Normal 4 2 3 2 4 3 2" xfId="4238"/>
    <cellStyle name="Normal 4 2 3 2 4 3 2 2" xfId="26374"/>
    <cellStyle name="Normal 4 2 3 2 4 3 2 2 2" xfId="47525"/>
    <cellStyle name="Normal 4 2 3 2 4 3 2 3" xfId="15802"/>
    <cellStyle name="Normal 4 2 3 2 4 3 2 4" xfId="36953"/>
    <cellStyle name="Normal 4 2 3 2 4 3 3" xfId="8114"/>
    <cellStyle name="Normal 4 2 3 2 4 3 3 2" xfId="29263"/>
    <cellStyle name="Normal 4 2 3 2 4 3 3 2 2" xfId="50414"/>
    <cellStyle name="Normal 4 2 3 2 4 3 3 3" xfId="18691"/>
    <cellStyle name="Normal 4 2 3 2 4 3 3 4" xfId="39842"/>
    <cellStyle name="Normal 4 2 3 2 4 3 4" xfId="10676"/>
    <cellStyle name="Normal 4 2 3 2 4 3 4 2" xfId="31825"/>
    <cellStyle name="Normal 4 2 3 2 4 3 4 2 2" xfId="52976"/>
    <cellStyle name="Normal 4 2 3 2 4 3 4 3" xfId="21253"/>
    <cellStyle name="Normal 4 2 3 2 4 3 4 4" xfId="42404"/>
    <cellStyle name="Normal 4 2 3 2 4 3 5" xfId="23810"/>
    <cellStyle name="Normal 4 2 3 2 4 3 5 2" xfId="44961"/>
    <cellStyle name="Normal 4 2 3 2 4 3 6" xfId="13238"/>
    <cellStyle name="Normal 4 2 3 2 4 3 7" xfId="34389"/>
    <cellStyle name="Normal 4 2 3 2 4 4" xfId="2958"/>
    <cellStyle name="Normal 4 2 3 2 4 4 2" xfId="25094"/>
    <cellStyle name="Normal 4 2 3 2 4 4 2 2" xfId="46245"/>
    <cellStyle name="Normal 4 2 3 2 4 4 3" xfId="14522"/>
    <cellStyle name="Normal 4 2 3 2 4 4 4" xfId="35673"/>
    <cellStyle name="Normal 4 2 3 2 4 5" xfId="6834"/>
    <cellStyle name="Normal 4 2 3 2 4 5 2" xfId="27983"/>
    <cellStyle name="Normal 4 2 3 2 4 5 2 2" xfId="49134"/>
    <cellStyle name="Normal 4 2 3 2 4 5 3" xfId="17411"/>
    <cellStyle name="Normal 4 2 3 2 4 5 4" xfId="38562"/>
    <cellStyle name="Normal 4 2 3 2 4 6" xfId="9396"/>
    <cellStyle name="Normal 4 2 3 2 4 6 2" xfId="30545"/>
    <cellStyle name="Normal 4 2 3 2 4 6 2 2" xfId="51696"/>
    <cellStyle name="Normal 4 2 3 2 4 6 3" xfId="19973"/>
    <cellStyle name="Normal 4 2 3 2 4 6 4" xfId="41124"/>
    <cellStyle name="Normal 4 2 3 2 4 7" xfId="22530"/>
    <cellStyle name="Normal 4 2 3 2 4 7 2" xfId="43681"/>
    <cellStyle name="Normal 4 2 3 2 4 8" xfId="11958"/>
    <cellStyle name="Normal 4 2 3 2 4 9" xfId="33109"/>
    <cellStyle name="Normal 4 2 3 2 5" xfId="711"/>
    <cellStyle name="Normal 4 2 3 2 5 2" xfId="1991"/>
    <cellStyle name="Normal 4 2 3 2 5 2 2" xfId="4558"/>
    <cellStyle name="Normal 4 2 3 2 5 2 2 2" xfId="26694"/>
    <cellStyle name="Normal 4 2 3 2 5 2 2 2 2" xfId="47845"/>
    <cellStyle name="Normal 4 2 3 2 5 2 2 3" xfId="16122"/>
    <cellStyle name="Normal 4 2 3 2 5 2 2 4" xfId="37273"/>
    <cellStyle name="Normal 4 2 3 2 5 2 3" xfId="8434"/>
    <cellStyle name="Normal 4 2 3 2 5 2 3 2" xfId="29583"/>
    <cellStyle name="Normal 4 2 3 2 5 2 3 2 2" xfId="50734"/>
    <cellStyle name="Normal 4 2 3 2 5 2 3 3" xfId="19011"/>
    <cellStyle name="Normal 4 2 3 2 5 2 3 4" xfId="40162"/>
    <cellStyle name="Normal 4 2 3 2 5 2 4" xfId="10996"/>
    <cellStyle name="Normal 4 2 3 2 5 2 4 2" xfId="32145"/>
    <cellStyle name="Normal 4 2 3 2 5 2 4 2 2" xfId="53296"/>
    <cellStyle name="Normal 4 2 3 2 5 2 4 3" xfId="21573"/>
    <cellStyle name="Normal 4 2 3 2 5 2 4 4" xfId="42724"/>
    <cellStyle name="Normal 4 2 3 2 5 2 5" xfId="24130"/>
    <cellStyle name="Normal 4 2 3 2 5 2 5 2" xfId="45281"/>
    <cellStyle name="Normal 4 2 3 2 5 2 6" xfId="13558"/>
    <cellStyle name="Normal 4 2 3 2 5 2 7" xfId="34709"/>
    <cellStyle name="Normal 4 2 3 2 5 3" xfId="3278"/>
    <cellStyle name="Normal 4 2 3 2 5 3 2" xfId="25414"/>
    <cellStyle name="Normal 4 2 3 2 5 3 2 2" xfId="46565"/>
    <cellStyle name="Normal 4 2 3 2 5 3 3" xfId="14842"/>
    <cellStyle name="Normal 4 2 3 2 5 3 4" xfId="35993"/>
    <cellStyle name="Normal 4 2 3 2 5 4" xfId="7154"/>
    <cellStyle name="Normal 4 2 3 2 5 4 2" xfId="28303"/>
    <cellStyle name="Normal 4 2 3 2 5 4 2 2" xfId="49454"/>
    <cellStyle name="Normal 4 2 3 2 5 4 3" xfId="17731"/>
    <cellStyle name="Normal 4 2 3 2 5 4 4" xfId="38882"/>
    <cellStyle name="Normal 4 2 3 2 5 5" xfId="9716"/>
    <cellStyle name="Normal 4 2 3 2 5 5 2" xfId="30865"/>
    <cellStyle name="Normal 4 2 3 2 5 5 2 2" xfId="52016"/>
    <cellStyle name="Normal 4 2 3 2 5 5 3" xfId="20293"/>
    <cellStyle name="Normal 4 2 3 2 5 5 4" xfId="41444"/>
    <cellStyle name="Normal 4 2 3 2 5 6" xfId="22850"/>
    <cellStyle name="Normal 4 2 3 2 5 6 2" xfId="44001"/>
    <cellStyle name="Normal 4 2 3 2 5 7" xfId="12278"/>
    <cellStyle name="Normal 4 2 3 2 5 8" xfId="33429"/>
    <cellStyle name="Normal 4 2 3 2 6" xfId="1351"/>
    <cellStyle name="Normal 4 2 3 2 6 2" xfId="3918"/>
    <cellStyle name="Normal 4 2 3 2 6 2 2" xfId="26054"/>
    <cellStyle name="Normal 4 2 3 2 6 2 2 2" xfId="47205"/>
    <cellStyle name="Normal 4 2 3 2 6 2 3" xfId="15482"/>
    <cellStyle name="Normal 4 2 3 2 6 2 4" xfId="36633"/>
    <cellStyle name="Normal 4 2 3 2 6 3" xfId="7794"/>
    <cellStyle name="Normal 4 2 3 2 6 3 2" xfId="28943"/>
    <cellStyle name="Normal 4 2 3 2 6 3 2 2" xfId="50094"/>
    <cellStyle name="Normal 4 2 3 2 6 3 3" xfId="18371"/>
    <cellStyle name="Normal 4 2 3 2 6 3 4" xfId="39522"/>
    <cellStyle name="Normal 4 2 3 2 6 4" xfId="10356"/>
    <cellStyle name="Normal 4 2 3 2 6 4 2" xfId="31505"/>
    <cellStyle name="Normal 4 2 3 2 6 4 2 2" xfId="52656"/>
    <cellStyle name="Normal 4 2 3 2 6 4 3" xfId="20933"/>
    <cellStyle name="Normal 4 2 3 2 6 4 4" xfId="42084"/>
    <cellStyle name="Normal 4 2 3 2 6 5" xfId="23490"/>
    <cellStyle name="Normal 4 2 3 2 6 5 2" xfId="44641"/>
    <cellStyle name="Normal 4 2 3 2 6 6" xfId="12918"/>
    <cellStyle name="Normal 4 2 3 2 6 7" xfId="34069"/>
    <cellStyle name="Normal 4 2 3 2 7" xfId="2636"/>
    <cellStyle name="Normal 4 2 3 2 7 2" xfId="24772"/>
    <cellStyle name="Normal 4 2 3 2 7 2 2" xfId="45923"/>
    <cellStyle name="Normal 4 2 3 2 7 3" xfId="14200"/>
    <cellStyle name="Normal 4 2 3 2 7 4" xfId="35351"/>
    <cellStyle name="Normal 4 2 3 2 8" xfId="6514"/>
    <cellStyle name="Normal 4 2 3 2 8 2" xfId="27663"/>
    <cellStyle name="Normal 4 2 3 2 8 2 2" xfId="48814"/>
    <cellStyle name="Normal 4 2 3 2 8 3" xfId="17091"/>
    <cellStyle name="Normal 4 2 3 2 8 4" xfId="38242"/>
    <cellStyle name="Normal 4 2 3 2 9" xfId="9076"/>
    <cellStyle name="Normal 4 2 3 2 9 2" xfId="30225"/>
    <cellStyle name="Normal 4 2 3 2 9 2 2" xfId="51376"/>
    <cellStyle name="Normal 4 2 3 2 9 3" xfId="19653"/>
    <cellStyle name="Normal 4 2 3 2 9 4" xfId="40804"/>
    <cellStyle name="Normal 4 2 3 3" xfId="87"/>
    <cellStyle name="Normal 4 2 3 3 10" xfId="22232"/>
    <cellStyle name="Normal 4 2 3 3 10 2" xfId="43383"/>
    <cellStyle name="Normal 4 2 3 3 11" xfId="11660"/>
    <cellStyle name="Normal 4 2 3 3 12" xfId="32811"/>
    <cellStyle name="Normal 4 2 3 3 2" xfId="171"/>
    <cellStyle name="Normal 4 2 3 3 2 10" xfId="11740"/>
    <cellStyle name="Normal 4 2 3 3 2 11" xfId="32891"/>
    <cellStyle name="Normal 4 2 3 3 2 2" xfId="332"/>
    <cellStyle name="Normal 4 2 3 3 2 2 10" xfId="33051"/>
    <cellStyle name="Normal 4 2 3 3 2 2 2" xfId="653"/>
    <cellStyle name="Normal 4 2 3 3 2 2 2 2" xfId="1293"/>
    <cellStyle name="Normal 4 2 3 3 2 2 2 2 2" xfId="2573"/>
    <cellStyle name="Normal 4 2 3 3 2 2 2 2 2 2" xfId="5140"/>
    <cellStyle name="Normal 4 2 3 3 2 2 2 2 2 2 2" xfId="27276"/>
    <cellStyle name="Normal 4 2 3 3 2 2 2 2 2 2 2 2" xfId="48427"/>
    <cellStyle name="Normal 4 2 3 3 2 2 2 2 2 2 3" xfId="16704"/>
    <cellStyle name="Normal 4 2 3 3 2 2 2 2 2 2 4" xfId="37855"/>
    <cellStyle name="Normal 4 2 3 3 2 2 2 2 2 3" xfId="9016"/>
    <cellStyle name="Normal 4 2 3 3 2 2 2 2 2 3 2" xfId="30165"/>
    <cellStyle name="Normal 4 2 3 3 2 2 2 2 2 3 2 2" xfId="51316"/>
    <cellStyle name="Normal 4 2 3 3 2 2 2 2 2 3 3" xfId="19593"/>
    <cellStyle name="Normal 4 2 3 3 2 2 2 2 2 3 4" xfId="40744"/>
    <cellStyle name="Normal 4 2 3 3 2 2 2 2 2 4" xfId="11578"/>
    <cellStyle name="Normal 4 2 3 3 2 2 2 2 2 4 2" xfId="32727"/>
    <cellStyle name="Normal 4 2 3 3 2 2 2 2 2 4 2 2" xfId="53878"/>
    <cellStyle name="Normal 4 2 3 3 2 2 2 2 2 4 3" xfId="22155"/>
    <cellStyle name="Normal 4 2 3 3 2 2 2 2 2 4 4" xfId="43306"/>
    <cellStyle name="Normal 4 2 3 3 2 2 2 2 2 5" xfId="24712"/>
    <cellStyle name="Normal 4 2 3 3 2 2 2 2 2 5 2" xfId="45863"/>
    <cellStyle name="Normal 4 2 3 3 2 2 2 2 2 6" xfId="14140"/>
    <cellStyle name="Normal 4 2 3 3 2 2 2 2 2 7" xfId="35291"/>
    <cellStyle name="Normal 4 2 3 3 2 2 2 2 3" xfId="3860"/>
    <cellStyle name="Normal 4 2 3 3 2 2 2 2 3 2" xfId="25996"/>
    <cellStyle name="Normal 4 2 3 3 2 2 2 2 3 2 2" xfId="47147"/>
    <cellStyle name="Normal 4 2 3 3 2 2 2 2 3 3" xfId="15424"/>
    <cellStyle name="Normal 4 2 3 3 2 2 2 2 3 4" xfId="36575"/>
    <cellStyle name="Normal 4 2 3 3 2 2 2 2 4" xfId="7736"/>
    <cellStyle name="Normal 4 2 3 3 2 2 2 2 4 2" xfId="28885"/>
    <cellStyle name="Normal 4 2 3 3 2 2 2 2 4 2 2" xfId="50036"/>
    <cellStyle name="Normal 4 2 3 3 2 2 2 2 4 3" xfId="18313"/>
    <cellStyle name="Normal 4 2 3 3 2 2 2 2 4 4" xfId="39464"/>
    <cellStyle name="Normal 4 2 3 3 2 2 2 2 5" xfId="10298"/>
    <cellStyle name="Normal 4 2 3 3 2 2 2 2 5 2" xfId="31447"/>
    <cellStyle name="Normal 4 2 3 3 2 2 2 2 5 2 2" xfId="52598"/>
    <cellStyle name="Normal 4 2 3 3 2 2 2 2 5 3" xfId="20875"/>
    <cellStyle name="Normal 4 2 3 3 2 2 2 2 5 4" xfId="42026"/>
    <cellStyle name="Normal 4 2 3 3 2 2 2 2 6" xfId="23432"/>
    <cellStyle name="Normal 4 2 3 3 2 2 2 2 6 2" xfId="44583"/>
    <cellStyle name="Normal 4 2 3 3 2 2 2 2 7" xfId="12860"/>
    <cellStyle name="Normal 4 2 3 3 2 2 2 2 8" xfId="34011"/>
    <cellStyle name="Normal 4 2 3 3 2 2 2 3" xfId="1933"/>
    <cellStyle name="Normal 4 2 3 3 2 2 2 3 2" xfId="4500"/>
    <cellStyle name="Normal 4 2 3 3 2 2 2 3 2 2" xfId="26636"/>
    <cellStyle name="Normal 4 2 3 3 2 2 2 3 2 2 2" xfId="47787"/>
    <cellStyle name="Normal 4 2 3 3 2 2 2 3 2 3" xfId="16064"/>
    <cellStyle name="Normal 4 2 3 3 2 2 2 3 2 4" xfId="37215"/>
    <cellStyle name="Normal 4 2 3 3 2 2 2 3 3" xfId="8376"/>
    <cellStyle name="Normal 4 2 3 3 2 2 2 3 3 2" xfId="29525"/>
    <cellStyle name="Normal 4 2 3 3 2 2 2 3 3 2 2" xfId="50676"/>
    <cellStyle name="Normal 4 2 3 3 2 2 2 3 3 3" xfId="18953"/>
    <cellStyle name="Normal 4 2 3 3 2 2 2 3 3 4" xfId="40104"/>
    <cellStyle name="Normal 4 2 3 3 2 2 2 3 4" xfId="10938"/>
    <cellStyle name="Normal 4 2 3 3 2 2 2 3 4 2" xfId="32087"/>
    <cellStyle name="Normal 4 2 3 3 2 2 2 3 4 2 2" xfId="53238"/>
    <cellStyle name="Normal 4 2 3 3 2 2 2 3 4 3" xfId="21515"/>
    <cellStyle name="Normal 4 2 3 3 2 2 2 3 4 4" xfId="42666"/>
    <cellStyle name="Normal 4 2 3 3 2 2 2 3 5" xfId="24072"/>
    <cellStyle name="Normal 4 2 3 3 2 2 2 3 5 2" xfId="45223"/>
    <cellStyle name="Normal 4 2 3 3 2 2 2 3 6" xfId="13500"/>
    <cellStyle name="Normal 4 2 3 3 2 2 2 3 7" xfId="34651"/>
    <cellStyle name="Normal 4 2 3 3 2 2 2 4" xfId="3220"/>
    <cellStyle name="Normal 4 2 3 3 2 2 2 4 2" xfId="25356"/>
    <cellStyle name="Normal 4 2 3 3 2 2 2 4 2 2" xfId="46507"/>
    <cellStyle name="Normal 4 2 3 3 2 2 2 4 3" xfId="14784"/>
    <cellStyle name="Normal 4 2 3 3 2 2 2 4 4" xfId="35935"/>
    <cellStyle name="Normal 4 2 3 3 2 2 2 5" xfId="7096"/>
    <cellStyle name="Normal 4 2 3 3 2 2 2 5 2" xfId="28245"/>
    <cellStyle name="Normal 4 2 3 3 2 2 2 5 2 2" xfId="49396"/>
    <cellStyle name="Normal 4 2 3 3 2 2 2 5 3" xfId="17673"/>
    <cellStyle name="Normal 4 2 3 3 2 2 2 5 4" xfId="38824"/>
    <cellStyle name="Normal 4 2 3 3 2 2 2 6" xfId="9658"/>
    <cellStyle name="Normal 4 2 3 3 2 2 2 6 2" xfId="30807"/>
    <cellStyle name="Normal 4 2 3 3 2 2 2 6 2 2" xfId="51958"/>
    <cellStyle name="Normal 4 2 3 3 2 2 2 6 3" xfId="20235"/>
    <cellStyle name="Normal 4 2 3 3 2 2 2 6 4" xfId="41386"/>
    <cellStyle name="Normal 4 2 3 3 2 2 2 7" xfId="22792"/>
    <cellStyle name="Normal 4 2 3 3 2 2 2 7 2" xfId="43943"/>
    <cellStyle name="Normal 4 2 3 3 2 2 2 8" xfId="12220"/>
    <cellStyle name="Normal 4 2 3 3 2 2 2 9" xfId="33371"/>
    <cellStyle name="Normal 4 2 3 3 2 2 3" xfId="973"/>
    <cellStyle name="Normal 4 2 3 3 2 2 3 2" xfId="2253"/>
    <cellStyle name="Normal 4 2 3 3 2 2 3 2 2" xfId="4820"/>
    <cellStyle name="Normal 4 2 3 3 2 2 3 2 2 2" xfId="26956"/>
    <cellStyle name="Normal 4 2 3 3 2 2 3 2 2 2 2" xfId="48107"/>
    <cellStyle name="Normal 4 2 3 3 2 2 3 2 2 3" xfId="16384"/>
    <cellStyle name="Normal 4 2 3 3 2 2 3 2 2 4" xfId="37535"/>
    <cellStyle name="Normal 4 2 3 3 2 2 3 2 3" xfId="8696"/>
    <cellStyle name="Normal 4 2 3 3 2 2 3 2 3 2" xfId="29845"/>
    <cellStyle name="Normal 4 2 3 3 2 2 3 2 3 2 2" xfId="50996"/>
    <cellStyle name="Normal 4 2 3 3 2 2 3 2 3 3" xfId="19273"/>
    <cellStyle name="Normal 4 2 3 3 2 2 3 2 3 4" xfId="40424"/>
    <cellStyle name="Normal 4 2 3 3 2 2 3 2 4" xfId="11258"/>
    <cellStyle name="Normal 4 2 3 3 2 2 3 2 4 2" xfId="32407"/>
    <cellStyle name="Normal 4 2 3 3 2 2 3 2 4 2 2" xfId="53558"/>
    <cellStyle name="Normal 4 2 3 3 2 2 3 2 4 3" xfId="21835"/>
    <cellStyle name="Normal 4 2 3 3 2 2 3 2 4 4" xfId="42986"/>
    <cellStyle name="Normal 4 2 3 3 2 2 3 2 5" xfId="24392"/>
    <cellStyle name="Normal 4 2 3 3 2 2 3 2 5 2" xfId="45543"/>
    <cellStyle name="Normal 4 2 3 3 2 2 3 2 6" xfId="13820"/>
    <cellStyle name="Normal 4 2 3 3 2 2 3 2 7" xfId="34971"/>
    <cellStyle name="Normal 4 2 3 3 2 2 3 3" xfId="3540"/>
    <cellStyle name="Normal 4 2 3 3 2 2 3 3 2" xfId="25676"/>
    <cellStyle name="Normal 4 2 3 3 2 2 3 3 2 2" xfId="46827"/>
    <cellStyle name="Normal 4 2 3 3 2 2 3 3 3" xfId="15104"/>
    <cellStyle name="Normal 4 2 3 3 2 2 3 3 4" xfId="36255"/>
    <cellStyle name="Normal 4 2 3 3 2 2 3 4" xfId="7416"/>
    <cellStyle name="Normal 4 2 3 3 2 2 3 4 2" xfId="28565"/>
    <cellStyle name="Normal 4 2 3 3 2 2 3 4 2 2" xfId="49716"/>
    <cellStyle name="Normal 4 2 3 3 2 2 3 4 3" xfId="17993"/>
    <cellStyle name="Normal 4 2 3 3 2 2 3 4 4" xfId="39144"/>
    <cellStyle name="Normal 4 2 3 3 2 2 3 5" xfId="9978"/>
    <cellStyle name="Normal 4 2 3 3 2 2 3 5 2" xfId="31127"/>
    <cellStyle name="Normal 4 2 3 3 2 2 3 5 2 2" xfId="52278"/>
    <cellStyle name="Normal 4 2 3 3 2 2 3 5 3" xfId="20555"/>
    <cellStyle name="Normal 4 2 3 3 2 2 3 5 4" xfId="41706"/>
    <cellStyle name="Normal 4 2 3 3 2 2 3 6" xfId="23112"/>
    <cellStyle name="Normal 4 2 3 3 2 2 3 6 2" xfId="44263"/>
    <cellStyle name="Normal 4 2 3 3 2 2 3 7" xfId="12540"/>
    <cellStyle name="Normal 4 2 3 3 2 2 3 8" xfId="33691"/>
    <cellStyle name="Normal 4 2 3 3 2 2 4" xfId="1613"/>
    <cellStyle name="Normal 4 2 3 3 2 2 4 2" xfId="4180"/>
    <cellStyle name="Normal 4 2 3 3 2 2 4 2 2" xfId="26316"/>
    <cellStyle name="Normal 4 2 3 3 2 2 4 2 2 2" xfId="47467"/>
    <cellStyle name="Normal 4 2 3 3 2 2 4 2 3" xfId="15744"/>
    <cellStyle name="Normal 4 2 3 3 2 2 4 2 4" xfId="36895"/>
    <cellStyle name="Normal 4 2 3 3 2 2 4 3" xfId="8056"/>
    <cellStyle name="Normal 4 2 3 3 2 2 4 3 2" xfId="29205"/>
    <cellStyle name="Normal 4 2 3 3 2 2 4 3 2 2" xfId="50356"/>
    <cellStyle name="Normal 4 2 3 3 2 2 4 3 3" xfId="18633"/>
    <cellStyle name="Normal 4 2 3 3 2 2 4 3 4" xfId="39784"/>
    <cellStyle name="Normal 4 2 3 3 2 2 4 4" xfId="10618"/>
    <cellStyle name="Normal 4 2 3 3 2 2 4 4 2" xfId="31767"/>
    <cellStyle name="Normal 4 2 3 3 2 2 4 4 2 2" xfId="52918"/>
    <cellStyle name="Normal 4 2 3 3 2 2 4 4 3" xfId="21195"/>
    <cellStyle name="Normal 4 2 3 3 2 2 4 4 4" xfId="42346"/>
    <cellStyle name="Normal 4 2 3 3 2 2 4 5" xfId="23752"/>
    <cellStyle name="Normal 4 2 3 3 2 2 4 5 2" xfId="44903"/>
    <cellStyle name="Normal 4 2 3 3 2 2 4 6" xfId="13180"/>
    <cellStyle name="Normal 4 2 3 3 2 2 4 7" xfId="34331"/>
    <cellStyle name="Normal 4 2 3 3 2 2 5" xfId="2900"/>
    <cellStyle name="Normal 4 2 3 3 2 2 5 2" xfId="25036"/>
    <cellStyle name="Normal 4 2 3 3 2 2 5 2 2" xfId="46187"/>
    <cellStyle name="Normal 4 2 3 3 2 2 5 3" xfId="14464"/>
    <cellStyle name="Normal 4 2 3 3 2 2 5 4" xfId="35615"/>
    <cellStyle name="Normal 4 2 3 3 2 2 6" xfId="6776"/>
    <cellStyle name="Normal 4 2 3 3 2 2 6 2" xfId="27925"/>
    <cellStyle name="Normal 4 2 3 3 2 2 6 2 2" xfId="49076"/>
    <cellStyle name="Normal 4 2 3 3 2 2 6 3" xfId="17353"/>
    <cellStyle name="Normal 4 2 3 3 2 2 6 4" xfId="38504"/>
    <cellStyle name="Normal 4 2 3 3 2 2 7" xfId="9338"/>
    <cellStyle name="Normal 4 2 3 3 2 2 7 2" xfId="30487"/>
    <cellStyle name="Normal 4 2 3 3 2 2 7 2 2" xfId="51638"/>
    <cellStyle name="Normal 4 2 3 3 2 2 7 3" xfId="19915"/>
    <cellStyle name="Normal 4 2 3 3 2 2 7 4" xfId="41066"/>
    <cellStyle name="Normal 4 2 3 3 2 2 8" xfId="22472"/>
    <cellStyle name="Normal 4 2 3 3 2 2 8 2" xfId="43623"/>
    <cellStyle name="Normal 4 2 3 3 2 2 9" xfId="11900"/>
    <cellStyle name="Normal 4 2 3 3 2 3" xfId="493"/>
    <cellStyle name="Normal 4 2 3 3 2 3 2" xfId="1133"/>
    <cellStyle name="Normal 4 2 3 3 2 3 2 2" xfId="2413"/>
    <cellStyle name="Normal 4 2 3 3 2 3 2 2 2" xfId="4980"/>
    <cellStyle name="Normal 4 2 3 3 2 3 2 2 2 2" xfId="27116"/>
    <cellStyle name="Normal 4 2 3 3 2 3 2 2 2 2 2" xfId="48267"/>
    <cellStyle name="Normal 4 2 3 3 2 3 2 2 2 3" xfId="16544"/>
    <cellStyle name="Normal 4 2 3 3 2 3 2 2 2 4" xfId="37695"/>
    <cellStyle name="Normal 4 2 3 3 2 3 2 2 3" xfId="8856"/>
    <cellStyle name="Normal 4 2 3 3 2 3 2 2 3 2" xfId="30005"/>
    <cellStyle name="Normal 4 2 3 3 2 3 2 2 3 2 2" xfId="51156"/>
    <cellStyle name="Normal 4 2 3 3 2 3 2 2 3 3" xfId="19433"/>
    <cellStyle name="Normal 4 2 3 3 2 3 2 2 3 4" xfId="40584"/>
    <cellStyle name="Normal 4 2 3 3 2 3 2 2 4" xfId="11418"/>
    <cellStyle name="Normal 4 2 3 3 2 3 2 2 4 2" xfId="32567"/>
    <cellStyle name="Normal 4 2 3 3 2 3 2 2 4 2 2" xfId="53718"/>
    <cellStyle name="Normal 4 2 3 3 2 3 2 2 4 3" xfId="21995"/>
    <cellStyle name="Normal 4 2 3 3 2 3 2 2 4 4" xfId="43146"/>
    <cellStyle name="Normal 4 2 3 3 2 3 2 2 5" xfId="24552"/>
    <cellStyle name="Normal 4 2 3 3 2 3 2 2 5 2" xfId="45703"/>
    <cellStyle name="Normal 4 2 3 3 2 3 2 2 6" xfId="13980"/>
    <cellStyle name="Normal 4 2 3 3 2 3 2 2 7" xfId="35131"/>
    <cellStyle name="Normal 4 2 3 3 2 3 2 3" xfId="3700"/>
    <cellStyle name="Normal 4 2 3 3 2 3 2 3 2" xfId="25836"/>
    <cellStyle name="Normal 4 2 3 3 2 3 2 3 2 2" xfId="46987"/>
    <cellStyle name="Normal 4 2 3 3 2 3 2 3 3" xfId="15264"/>
    <cellStyle name="Normal 4 2 3 3 2 3 2 3 4" xfId="36415"/>
    <cellStyle name="Normal 4 2 3 3 2 3 2 4" xfId="7576"/>
    <cellStyle name="Normal 4 2 3 3 2 3 2 4 2" xfId="28725"/>
    <cellStyle name="Normal 4 2 3 3 2 3 2 4 2 2" xfId="49876"/>
    <cellStyle name="Normal 4 2 3 3 2 3 2 4 3" xfId="18153"/>
    <cellStyle name="Normal 4 2 3 3 2 3 2 4 4" xfId="39304"/>
    <cellStyle name="Normal 4 2 3 3 2 3 2 5" xfId="10138"/>
    <cellStyle name="Normal 4 2 3 3 2 3 2 5 2" xfId="31287"/>
    <cellStyle name="Normal 4 2 3 3 2 3 2 5 2 2" xfId="52438"/>
    <cellStyle name="Normal 4 2 3 3 2 3 2 5 3" xfId="20715"/>
    <cellStyle name="Normal 4 2 3 3 2 3 2 5 4" xfId="41866"/>
    <cellStyle name="Normal 4 2 3 3 2 3 2 6" xfId="23272"/>
    <cellStyle name="Normal 4 2 3 3 2 3 2 6 2" xfId="44423"/>
    <cellStyle name="Normal 4 2 3 3 2 3 2 7" xfId="12700"/>
    <cellStyle name="Normal 4 2 3 3 2 3 2 8" xfId="33851"/>
    <cellStyle name="Normal 4 2 3 3 2 3 3" xfId="1773"/>
    <cellStyle name="Normal 4 2 3 3 2 3 3 2" xfId="4340"/>
    <cellStyle name="Normal 4 2 3 3 2 3 3 2 2" xfId="26476"/>
    <cellStyle name="Normal 4 2 3 3 2 3 3 2 2 2" xfId="47627"/>
    <cellStyle name="Normal 4 2 3 3 2 3 3 2 3" xfId="15904"/>
    <cellStyle name="Normal 4 2 3 3 2 3 3 2 4" xfId="37055"/>
    <cellStyle name="Normal 4 2 3 3 2 3 3 3" xfId="8216"/>
    <cellStyle name="Normal 4 2 3 3 2 3 3 3 2" xfId="29365"/>
    <cellStyle name="Normal 4 2 3 3 2 3 3 3 2 2" xfId="50516"/>
    <cellStyle name="Normal 4 2 3 3 2 3 3 3 3" xfId="18793"/>
    <cellStyle name="Normal 4 2 3 3 2 3 3 3 4" xfId="39944"/>
    <cellStyle name="Normal 4 2 3 3 2 3 3 4" xfId="10778"/>
    <cellStyle name="Normal 4 2 3 3 2 3 3 4 2" xfId="31927"/>
    <cellStyle name="Normal 4 2 3 3 2 3 3 4 2 2" xfId="53078"/>
    <cellStyle name="Normal 4 2 3 3 2 3 3 4 3" xfId="21355"/>
    <cellStyle name="Normal 4 2 3 3 2 3 3 4 4" xfId="42506"/>
    <cellStyle name="Normal 4 2 3 3 2 3 3 5" xfId="23912"/>
    <cellStyle name="Normal 4 2 3 3 2 3 3 5 2" xfId="45063"/>
    <cellStyle name="Normal 4 2 3 3 2 3 3 6" xfId="13340"/>
    <cellStyle name="Normal 4 2 3 3 2 3 3 7" xfId="34491"/>
    <cellStyle name="Normal 4 2 3 3 2 3 4" xfId="3060"/>
    <cellStyle name="Normal 4 2 3 3 2 3 4 2" xfId="25196"/>
    <cellStyle name="Normal 4 2 3 3 2 3 4 2 2" xfId="46347"/>
    <cellStyle name="Normal 4 2 3 3 2 3 4 3" xfId="14624"/>
    <cellStyle name="Normal 4 2 3 3 2 3 4 4" xfId="35775"/>
    <cellStyle name="Normal 4 2 3 3 2 3 5" xfId="6936"/>
    <cellStyle name="Normal 4 2 3 3 2 3 5 2" xfId="28085"/>
    <cellStyle name="Normal 4 2 3 3 2 3 5 2 2" xfId="49236"/>
    <cellStyle name="Normal 4 2 3 3 2 3 5 3" xfId="17513"/>
    <cellStyle name="Normal 4 2 3 3 2 3 5 4" xfId="38664"/>
    <cellStyle name="Normal 4 2 3 3 2 3 6" xfId="9498"/>
    <cellStyle name="Normal 4 2 3 3 2 3 6 2" xfId="30647"/>
    <cellStyle name="Normal 4 2 3 3 2 3 6 2 2" xfId="51798"/>
    <cellStyle name="Normal 4 2 3 3 2 3 6 3" xfId="20075"/>
    <cellStyle name="Normal 4 2 3 3 2 3 6 4" xfId="41226"/>
    <cellStyle name="Normal 4 2 3 3 2 3 7" xfId="22632"/>
    <cellStyle name="Normal 4 2 3 3 2 3 7 2" xfId="43783"/>
    <cellStyle name="Normal 4 2 3 3 2 3 8" xfId="12060"/>
    <cellStyle name="Normal 4 2 3 3 2 3 9" xfId="33211"/>
    <cellStyle name="Normal 4 2 3 3 2 4" xfId="813"/>
    <cellStyle name="Normal 4 2 3 3 2 4 2" xfId="2093"/>
    <cellStyle name="Normal 4 2 3 3 2 4 2 2" xfId="4660"/>
    <cellStyle name="Normal 4 2 3 3 2 4 2 2 2" xfId="26796"/>
    <cellStyle name="Normal 4 2 3 3 2 4 2 2 2 2" xfId="47947"/>
    <cellStyle name="Normal 4 2 3 3 2 4 2 2 3" xfId="16224"/>
    <cellStyle name="Normal 4 2 3 3 2 4 2 2 4" xfId="37375"/>
    <cellStyle name="Normal 4 2 3 3 2 4 2 3" xfId="8536"/>
    <cellStyle name="Normal 4 2 3 3 2 4 2 3 2" xfId="29685"/>
    <cellStyle name="Normal 4 2 3 3 2 4 2 3 2 2" xfId="50836"/>
    <cellStyle name="Normal 4 2 3 3 2 4 2 3 3" xfId="19113"/>
    <cellStyle name="Normal 4 2 3 3 2 4 2 3 4" xfId="40264"/>
    <cellStyle name="Normal 4 2 3 3 2 4 2 4" xfId="11098"/>
    <cellStyle name="Normal 4 2 3 3 2 4 2 4 2" xfId="32247"/>
    <cellStyle name="Normal 4 2 3 3 2 4 2 4 2 2" xfId="53398"/>
    <cellStyle name="Normal 4 2 3 3 2 4 2 4 3" xfId="21675"/>
    <cellStyle name="Normal 4 2 3 3 2 4 2 4 4" xfId="42826"/>
    <cellStyle name="Normal 4 2 3 3 2 4 2 5" xfId="24232"/>
    <cellStyle name="Normal 4 2 3 3 2 4 2 5 2" xfId="45383"/>
    <cellStyle name="Normal 4 2 3 3 2 4 2 6" xfId="13660"/>
    <cellStyle name="Normal 4 2 3 3 2 4 2 7" xfId="34811"/>
    <cellStyle name="Normal 4 2 3 3 2 4 3" xfId="3380"/>
    <cellStyle name="Normal 4 2 3 3 2 4 3 2" xfId="25516"/>
    <cellStyle name="Normal 4 2 3 3 2 4 3 2 2" xfId="46667"/>
    <cellStyle name="Normal 4 2 3 3 2 4 3 3" xfId="14944"/>
    <cellStyle name="Normal 4 2 3 3 2 4 3 4" xfId="36095"/>
    <cellStyle name="Normal 4 2 3 3 2 4 4" xfId="7256"/>
    <cellStyle name="Normal 4 2 3 3 2 4 4 2" xfId="28405"/>
    <cellStyle name="Normal 4 2 3 3 2 4 4 2 2" xfId="49556"/>
    <cellStyle name="Normal 4 2 3 3 2 4 4 3" xfId="17833"/>
    <cellStyle name="Normal 4 2 3 3 2 4 4 4" xfId="38984"/>
    <cellStyle name="Normal 4 2 3 3 2 4 5" xfId="9818"/>
    <cellStyle name="Normal 4 2 3 3 2 4 5 2" xfId="30967"/>
    <cellStyle name="Normal 4 2 3 3 2 4 5 2 2" xfId="52118"/>
    <cellStyle name="Normal 4 2 3 3 2 4 5 3" xfId="20395"/>
    <cellStyle name="Normal 4 2 3 3 2 4 5 4" xfId="41546"/>
    <cellStyle name="Normal 4 2 3 3 2 4 6" xfId="22952"/>
    <cellStyle name="Normal 4 2 3 3 2 4 6 2" xfId="44103"/>
    <cellStyle name="Normal 4 2 3 3 2 4 7" xfId="12380"/>
    <cellStyle name="Normal 4 2 3 3 2 4 8" xfId="33531"/>
    <cellStyle name="Normal 4 2 3 3 2 5" xfId="1453"/>
    <cellStyle name="Normal 4 2 3 3 2 5 2" xfId="4020"/>
    <cellStyle name="Normal 4 2 3 3 2 5 2 2" xfId="26156"/>
    <cellStyle name="Normal 4 2 3 3 2 5 2 2 2" xfId="47307"/>
    <cellStyle name="Normal 4 2 3 3 2 5 2 3" xfId="15584"/>
    <cellStyle name="Normal 4 2 3 3 2 5 2 4" xfId="36735"/>
    <cellStyle name="Normal 4 2 3 3 2 5 3" xfId="7896"/>
    <cellStyle name="Normal 4 2 3 3 2 5 3 2" xfId="29045"/>
    <cellStyle name="Normal 4 2 3 3 2 5 3 2 2" xfId="50196"/>
    <cellStyle name="Normal 4 2 3 3 2 5 3 3" xfId="18473"/>
    <cellStyle name="Normal 4 2 3 3 2 5 3 4" xfId="39624"/>
    <cellStyle name="Normal 4 2 3 3 2 5 4" xfId="10458"/>
    <cellStyle name="Normal 4 2 3 3 2 5 4 2" xfId="31607"/>
    <cellStyle name="Normal 4 2 3 3 2 5 4 2 2" xfId="52758"/>
    <cellStyle name="Normal 4 2 3 3 2 5 4 3" xfId="21035"/>
    <cellStyle name="Normal 4 2 3 3 2 5 4 4" xfId="42186"/>
    <cellStyle name="Normal 4 2 3 3 2 5 5" xfId="23592"/>
    <cellStyle name="Normal 4 2 3 3 2 5 5 2" xfId="44743"/>
    <cellStyle name="Normal 4 2 3 3 2 5 6" xfId="13020"/>
    <cellStyle name="Normal 4 2 3 3 2 5 7" xfId="34171"/>
    <cellStyle name="Normal 4 2 3 3 2 6" xfId="2739"/>
    <cellStyle name="Normal 4 2 3 3 2 6 2" xfId="24875"/>
    <cellStyle name="Normal 4 2 3 3 2 6 2 2" xfId="46026"/>
    <cellStyle name="Normal 4 2 3 3 2 6 3" xfId="14303"/>
    <cellStyle name="Normal 4 2 3 3 2 6 4" xfId="35454"/>
    <cellStyle name="Normal 4 2 3 3 2 7" xfId="6616"/>
    <cellStyle name="Normal 4 2 3 3 2 7 2" xfId="27765"/>
    <cellStyle name="Normal 4 2 3 3 2 7 2 2" xfId="48916"/>
    <cellStyle name="Normal 4 2 3 3 2 7 3" xfId="17193"/>
    <cellStyle name="Normal 4 2 3 3 2 7 4" xfId="38344"/>
    <cellStyle name="Normal 4 2 3 3 2 8" xfId="9178"/>
    <cellStyle name="Normal 4 2 3 3 2 8 2" xfId="30327"/>
    <cellStyle name="Normal 4 2 3 3 2 8 2 2" xfId="51478"/>
    <cellStyle name="Normal 4 2 3 3 2 8 3" xfId="19755"/>
    <cellStyle name="Normal 4 2 3 3 2 8 4" xfId="40906"/>
    <cellStyle name="Normal 4 2 3 3 2 9" xfId="22312"/>
    <cellStyle name="Normal 4 2 3 3 2 9 2" xfId="43463"/>
    <cellStyle name="Normal 4 2 3 3 3" xfId="251"/>
    <cellStyle name="Normal 4 2 3 3 3 10" xfId="32971"/>
    <cellStyle name="Normal 4 2 3 3 3 2" xfId="573"/>
    <cellStyle name="Normal 4 2 3 3 3 2 2" xfId="1213"/>
    <cellStyle name="Normal 4 2 3 3 3 2 2 2" xfId="2493"/>
    <cellStyle name="Normal 4 2 3 3 3 2 2 2 2" xfId="5060"/>
    <cellStyle name="Normal 4 2 3 3 3 2 2 2 2 2" xfId="27196"/>
    <cellStyle name="Normal 4 2 3 3 3 2 2 2 2 2 2" xfId="48347"/>
    <cellStyle name="Normal 4 2 3 3 3 2 2 2 2 3" xfId="16624"/>
    <cellStyle name="Normal 4 2 3 3 3 2 2 2 2 4" xfId="37775"/>
    <cellStyle name="Normal 4 2 3 3 3 2 2 2 3" xfId="8936"/>
    <cellStyle name="Normal 4 2 3 3 3 2 2 2 3 2" xfId="30085"/>
    <cellStyle name="Normal 4 2 3 3 3 2 2 2 3 2 2" xfId="51236"/>
    <cellStyle name="Normal 4 2 3 3 3 2 2 2 3 3" xfId="19513"/>
    <cellStyle name="Normal 4 2 3 3 3 2 2 2 3 4" xfId="40664"/>
    <cellStyle name="Normal 4 2 3 3 3 2 2 2 4" xfId="11498"/>
    <cellStyle name="Normal 4 2 3 3 3 2 2 2 4 2" xfId="32647"/>
    <cellStyle name="Normal 4 2 3 3 3 2 2 2 4 2 2" xfId="53798"/>
    <cellStyle name="Normal 4 2 3 3 3 2 2 2 4 3" xfId="22075"/>
    <cellStyle name="Normal 4 2 3 3 3 2 2 2 4 4" xfId="43226"/>
    <cellStyle name="Normal 4 2 3 3 3 2 2 2 5" xfId="24632"/>
    <cellStyle name="Normal 4 2 3 3 3 2 2 2 5 2" xfId="45783"/>
    <cellStyle name="Normal 4 2 3 3 3 2 2 2 6" xfId="14060"/>
    <cellStyle name="Normal 4 2 3 3 3 2 2 2 7" xfId="35211"/>
    <cellStyle name="Normal 4 2 3 3 3 2 2 3" xfId="3780"/>
    <cellStyle name="Normal 4 2 3 3 3 2 2 3 2" xfId="25916"/>
    <cellStyle name="Normal 4 2 3 3 3 2 2 3 2 2" xfId="47067"/>
    <cellStyle name="Normal 4 2 3 3 3 2 2 3 3" xfId="15344"/>
    <cellStyle name="Normal 4 2 3 3 3 2 2 3 4" xfId="36495"/>
    <cellStyle name="Normal 4 2 3 3 3 2 2 4" xfId="7656"/>
    <cellStyle name="Normal 4 2 3 3 3 2 2 4 2" xfId="28805"/>
    <cellStyle name="Normal 4 2 3 3 3 2 2 4 2 2" xfId="49956"/>
    <cellStyle name="Normal 4 2 3 3 3 2 2 4 3" xfId="18233"/>
    <cellStyle name="Normal 4 2 3 3 3 2 2 4 4" xfId="39384"/>
    <cellStyle name="Normal 4 2 3 3 3 2 2 5" xfId="10218"/>
    <cellStyle name="Normal 4 2 3 3 3 2 2 5 2" xfId="31367"/>
    <cellStyle name="Normal 4 2 3 3 3 2 2 5 2 2" xfId="52518"/>
    <cellStyle name="Normal 4 2 3 3 3 2 2 5 3" xfId="20795"/>
    <cellStyle name="Normal 4 2 3 3 3 2 2 5 4" xfId="41946"/>
    <cellStyle name="Normal 4 2 3 3 3 2 2 6" xfId="23352"/>
    <cellStyle name="Normal 4 2 3 3 3 2 2 6 2" xfId="44503"/>
    <cellStyle name="Normal 4 2 3 3 3 2 2 7" xfId="12780"/>
    <cellStyle name="Normal 4 2 3 3 3 2 2 8" xfId="33931"/>
    <cellStyle name="Normal 4 2 3 3 3 2 3" xfId="1853"/>
    <cellStyle name="Normal 4 2 3 3 3 2 3 2" xfId="4420"/>
    <cellStyle name="Normal 4 2 3 3 3 2 3 2 2" xfId="26556"/>
    <cellStyle name="Normal 4 2 3 3 3 2 3 2 2 2" xfId="47707"/>
    <cellStyle name="Normal 4 2 3 3 3 2 3 2 3" xfId="15984"/>
    <cellStyle name="Normal 4 2 3 3 3 2 3 2 4" xfId="37135"/>
    <cellStyle name="Normal 4 2 3 3 3 2 3 3" xfId="8296"/>
    <cellStyle name="Normal 4 2 3 3 3 2 3 3 2" xfId="29445"/>
    <cellStyle name="Normal 4 2 3 3 3 2 3 3 2 2" xfId="50596"/>
    <cellStyle name="Normal 4 2 3 3 3 2 3 3 3" xfId="18873"/>
    <cellStyle name="Normal 4 2 3 3 3 2 3 3 4" xfId="40024"/>
    <cellStyle name="Normal 4 2 3 3 3 2 3 4" xfId="10858"/>
    <cellStyle name="Normal 4 2 3 3 3 2 3 4 2" xfId="32007"/>
    <cellStyle name="Normal 4 2 3 3 3 2 3 4 2 2" xfId="53158"/>
    <cellStyle name="Normal 4 2 3 3 3 2 3 4 3" xfId="21435"/>
    <cellStyle name="Normal 4 2 3 3 3 2 3 4 4" xfId="42586"/>
    <cellStyle name="Normal 4 2 3 3 3 2 3 5" xfId="23992"/>
    <cellStyle name="Normal 4 2 3 3 3 2 3 5 2" xfId="45143"/>
    <cellStyle name="Normal 4 2 3 3 3 2 3 6" xfId="13420"/>
    <cellStyle name="Normal 4 2 3 3 3 2 3 7" xfId="34571"/>
    <cellStyle name="Normal 4 2 3 3 3 2 4" xfId="3140"/>
    <cellStyle name="Normal 4 2 3 3 3 2 4 2" xfId="25276"/>
    <cellStyle name="Normal 4 2 3 3 3 2 4 2 2" xfId="46427"/>
    <cellStyle name="Normal 4 2 3 3 3 2 4 3" xfId="14704"/>
    <cellStyle name="Normal 4 2 3 3 3 2 4 4" xfId="35855"/>
    <cellStyle name="Normal 4 2 3 3 3 2 5" xfId="7016"/>
    <cellStyle name="Normal 4 2 3 3 3 2 5 2" xfId="28165"/>
    <cellStyle name="Normal 4 2 3 3 3 2 5 2 2" xfId="49316"/>
    <cellStyle name="Normal 4 2 3 3 3 2 5 3" xfId="17593"/>
    <cellStyle name="Normal 4 2 3 3 3 2 5 4" xfId="38744"/>
    <cellStyle name="Normal 4 2 3 3 3 2 6" xfId="9578"/>
    <cellStyle name="Normal 4 2 3 3 3 2 6 2" xfId="30727"/>
    <cellStyle name="Normal 4 2 3 3 3 2 6 2 2" xfId="51878"/>
    <cellStyle name="Normal 4 2 3 3 3 2 6 3" xfId="20155"/>
    <cellStyle name="Normal 4 2 3 3 3 2 6 4" xfId="41306"/>
    <cellStyle name="Normal 4 2 3 3 3 2 7" xfId="22712"/>
    <cellStyle name="Normal 4 2 3 3 3 2 7 2" xfId="43863"/>
    <cellStyle name="Normal 4 2 3 3 3 2 8" xfId="12140"/>
    <cellStyle name="Normal 4 2 3 3 3 2 9" xfId="33291"/>
    <cellStyle name="Normal 4 2 3 3 3 3" xfId="893"/>
    <cellStyle name="Normal 4 2 3 3 3 3 2" xfId="2173"/>
    <cellStyle name="Normal 4 2 3 3 3 3 2 2" xfId="4740"/>
    <cellStyle name="Normal 4 2 3 3 3 3 2 2 2" xfId="26876"/>
    <cellStyle name="Normal 4 2 3 3 3 3 2 2 2 2" xfId="48027"/>
    <cellStyle name="Normal 4 2 3 3 3 3 2 2 3" xfId="16304"/>
    <cellStyle name="Normal 4 2 3 3 3 3 2 2 4" xfId="37455"/>
    <cellStyle name="Normal 4 2 3 3 3 3 2 3" xfId="8616"/>
    <cellStyle name="Normal 4 2 3 3 3 3 2 3 2" xfId="29765"/>
    <cellStyle name="Normal 4 2 3 3 3 3 2 3 2 2" xfId="50916"/>
    <cellStyle name="Normal 4 2 3 3 3 3 2 3 3" xfId="19193"/>
    <cellStyle name="Normal 4 2 3 3 3 3 2 3 4" xfId="40344"/>
    <cellStyle name="Normal 4 2 3 3 3 3 2 4" xfId="11178"/>
    <cellStyle name="Normal 4 2 3 3 3 3 2 4 2" xfId="32327"/>
    <cellStyle name="Normal 4 2 3 3 3 3 2 4 2 2" xfId="53478"/>
    <cellStyle name="Normal 4 2 3 3 3 3 2 4 3" xfId="21755"/>
    <cellStyle name="Normal 4 2 3 3 3 3 2 4 4" xfId="42906"/>
    <cellStyle name="Normal 4 2 3 3 3 3 2 5" xfId="24312"/>
    <cellStyle name="Normal 4 2 3 3 3 3 2 5 2" xfId="45463"/>
    <cellStyle name="Normal 4 2 3 3 3 3 2 6" xfId="13740"/>
    <cellStyle name="Normal 4 2 3 3 3 3 2 7" xfId="34891"/>
    <cellStyle name="Normal 4 2 3 3 3 3 3" xfId="3460"/>
    <cellStyle name="Normal 4 2 3 3 3 3 3 2" xfId="25596"/>
    <cellStyle name="Normal 4 2 3 3 3 3 3 2 2" xfId="46747"/>
    <cellStyle name="Normal 4 2 3 3 3 3 3 3" xfId="15024"/>
    <cellStyle name="Normal 4 2 3 3 3 3 3 4" xfId="36175"/>
    <cellStyle name="Normal 4 2 3 3 3 3 4" xfId="7336"/>
    <cellStyle name="Normal 4 2 3 3 3 3 4 2" xfId="28485"/>
    <cellStyle name="Normal 4 2 3 3 3 3 4 2 2" xfId="49636"/>
    <cellStyle name="Normal 4 2 3 3 3 3 4 3" xfId="17913"/>
    <cellStyle name="Normal 4 2 3 3 3 3 4 4" xfId="39064"/>
    <cellStyle name="Normal 4 2 3 3 3 3 5" xfId="9898"/>
    <cellStyle name="Normal 4 2 3 3 3 3 5 2" xfId="31047"/>
    <cellStyle name="Normal 4 2 3 3 3 3 5 2 2" xfId="52198"/>
    <cellStyle name="Normal 4 2 3 3 3 3 5 3" xfId="20475"/>
    <cellStyle name="Normal 4 2 3 3 3 3 5 4" xfId="41626"/>
    <cellStyle name="Normal 4 2 3 3 3 3 6" xfId="23032"/>
    <cellStyle name="Normal 4 2 3 3 3 3 6 2" xfId="44183"/>
    <cellStyle name="Normal 4 2 3 3 3 3 7" xfId="12460"/>
    <cellStyle name="Normal 4 2 3 3 3 3 8" xfId="33611"/>
    <cellStyle name="Normal 4 2 3 3 3 4" xfId="1533"/>
    <cellStyle name="Normal 4 2 3 3 3 4 2" xfId="4100"/>
    <cellStyle name="Normal 4 2 3 3 3 4 2 2" xfId="26236"/>
    <cellStyle name="Normal 4 2 3 3 3 4 2 2 2" xfId="47387"/>
    <cellStyle name="Normal 4 2 3 3 3 4 2 3" xfId="15664"/>
    <cellStyle name="Normal 4 2 3 3 3 4 2 4" xfId="36815"/>
    <cellStyle name="Normal 4 2 3 3 3 4 3" xfId="7976"/>
    <cellStyle name="Normal 4 2 3 3 3 4 3 2" xfId="29125"/>
    <cellStyle name="Normal 4 2 3 3 3 4 3 2 2" xfId="50276"/>
    <cellStyle name="Normal 4 2 3 3 3 4 3 3" xfId="18553"/>
    <cellStyle name="Normal 4 2 3 3 3 4 3 4" xfId="39704"/>
    <cellStyle name="Normal 4 2 3 3 3 4 4" xfId="10538"/>
    <cellStyle name="Normal 4 2 3 3 3 4 4 2" xfId="31687"/>
    <cellStyle name="Normal 4 2 3 3 3 4 4 2 2" xfId="52838"/>
    <cellStyle name="Normal 4 2 3 3 3 4 4 3" xfId="21115"/>
    <cellStyle name="Normal 4 2 3 3 3 4 4 4" xfId="42266"/>
    <cellStyle name="Normal 4 2 3 3 3 4 5" xfId="23672"/>
    <cellStyle name="Normal 4 2 3 3 3 4 5 2" xfId="44823"/>
    <cellStyle name="Normal 4 2 3 3 3 4 6" xfId="13100"/>
    <cellStyle name="Normal 4 2 3 3 3 4 7" xfId="34251"/>
    <cellStyle name="Normal 4 2 3 3 3 5" xfId="2819"/>
    <cellStyle name="Normal 4 2 3 3 3 5 2" xfId="24955"/>
    <cellStyle name="Normal 4 2 3 3 3 5 2 2" xfId="46106"/>
    <cellStyle name="Normal 4 2 3 3 3 5 3" xfId="14383"/>
    <cellStyle name="Normal 4 2 3 3 3 5 4" xfId="35534"/>
    <cellStyle name="Normal 4 2 3 3 3 6" xfId="6696"/>
    <cellStyle name="Normal 4 2 3 3 3 6 2" xfId="27845"/>
    <cellStyle name="Normal 4 2 3 3 3 6 2 2" xfId="48996"/>
    <cellStyle name="Normal 4 2 3 3 3 6 3" xfId="17273"/>
    <cellStyle name="Normal 4 2 3 3 3 6 4" xfId="38424"/>
    <cellStyle name="Normal 4 2 3 3 3 7" xfId="9258"/>
    <cellStyle name="Normal 4 2 3 3 3 7 2" xfId="30407"/>
    <cellStyle name="Normal 4 2 3 3 3 7 2 2" xfId="51558"/>
    <cellStyle name="Normal 4 2 3 3 3 7 3" xfId="19835"/>
    <cellStyle name="Normal 4 2 3 3 3 7 4" xfId="40986"/>
    <cellStyle name="Normal 4 2 3 3 3 8" xfId="22392"/>
    <cellStyle name="Normal 4 2 3 3 3 8 2" xfId="43543"/>
    <cellStyle name="Normal 4 2 3 3 3 9" xfId="11820"/>
    <cellStyle name="Normal 4 2 3 3 4" xfId="413"/>
    <cellStyle name="Normal 4 2 3 3 4 2" xfId="1053"/>
    <cellStyle name="Normal 4 2 3 3 4 2 2" xfId="2333"/>
    <cellStyle name="Normal 4 2 3 3 4 2 2 2" xfId="4900"/>
    <cellStyle name="Normal 4 2 3 3 4 2 2 2 2" xfId="27036"/>
    <cellStyle name="Normal 4 2 3 3 4 2 2 2 2 2" xfId="48187"/>
    <cellStyle name="Normal 4 2 3 3 4 2 2 2 3" xfId="16464"/>
    <cellStyle name="Normal 4 2 3 3 4 2 2 2 4" xfId="37615"/>
    <cellStyle name="Normal 4 2 3 3 4 2 2 3" xfId="8776"/>
    <cellStyle name="Normal 4 2 3 3 4 2 2 3 2" xfId="29925"/>
    <cellStyle name="Normal 4 2 3 3 4 2 2 3 2 2" xfId="51076"/>
    <cellStyle name="Normal 4 2 3 3 4 2 2 3 3" xfId="19353"/>
    <cellStyle name="Normal 4 2 3 3 4 2 2 3 4" xfId="40504"/>
    <cellStyle name="Normal 4 2 3 3 4 2 2 4" xfId="11338"/>
    <cellStyle name="Normal 4 2 3 3 4 2 2 4 2" xfId="32487"/>
    <cellStyle name="Normal 4 2 3 3 4 2 2 4 2 2" xfId="53638"/>
    <cellStyle name="Normal 4 2 3 3 4 2 2 4 3" xfId="21915"/>
    <cellStyle name="Normal 4 2 3 3 4 2 2 4 4" xfId="43066"/>
    <cellStyle name="Normal 4 2 3 3 4 2 2 5" xfId="24472"/>
    <cellStyle name="Normal 4 2 3 3 4 2 2 5 2" xfId="45623"/>
    <cellStyle name="Normal 4 2 3 3 4 2 2 6" xfId="13900"/>
    <cellStyle name="Normal 4 2 3 3 4 2 2 7" xfId="35051"/>
    <cellStyle name="Normal 4 2 3 3 4 2 3" xfId="3620"/>
    <cellStyle name="Normal 4 2 3 3 4 2 3 2" xfId="25756"/>
    <cellStyle name="Normal 4 2 3 3 4 2 3 2 2" xfId="46907"/>
    <cellStyle name="Normal 4 2 3 3 4 2 3 3" xfId="15184"/>
    <cellStyle name="Normal 4 2 3 3 4 2 3 4" xfId="36335"/>
    <cellStyle name="Normal 4 2 3 3 4 2 4" xfId="7496"/>
    <cellStyle name="Normal 4 2 3 3 4 2 4 2" xfId="28645"/>
    <cellStyle name="Normal 4 2 3 3 4 2 4 2 2" xfId="49796"/>
    <cellStyle name="Normal 4 2 3 3 4 2 4 3" xfId="18073"/>
    <cellStyle name="Normal 4 2 3 3 4 2 4 4" xfId="39224"/>
    <cellStyle name="Normal 4 2 3 3 4 2 5" xfId="10058"/>
    <cellStyle name="Normal 4 2 3 3 4 2 5 2" xfId="31207"/>
    <cellStyle name="Normal 4 2 3 3 4 2 5 2 2" xfId="52358"/>
    <cellStyle name="Normal 4 2 3 3 4 2 5 3" xfId="20635"/>
    <cellStyle name="Normal 4 2 3 3 4 2 5 4" xfId="41786"/>
    <cellStyle name="Normal 4 2 3 3 4 2 6" xfId="23192"/>
    <cellStyle name="Normal 4 2 3 3 4 2 6 2" xfId="44343"/>
    <cellStyle name="Normal 4 2 3 3 4 2 7" xfId="12620"/>
    <cellStyle name="Normal 4 2 3 3 4 2 8" xfId="33771"/>
    <cellStyle name="Normal 4 2 3 3 4 3" xfId="1693"/>
    <cellStyle name="Normal 4 2 3 3 4 3 2" xfId="4260"/>
    <cellStyle name="Normal 4 2 3 3 4 3 2 2" xfId="26396"/>
    <cellStyle name="Normal 4 2 3 3 4 3 2 2 2" xfId="47547"/>
    <cellStyle name="Normal 4 2 3 3 4 3 2 3" xfId="15824"/>
    <cellStyle name="Normal 4 2 3 3 4 3 2 4" xfId="36975"/>
    <cellStyle name="Normal 4 2 3 3 4 3 3" xfId="8136"/>
    <cellStyle name="Normal 4 2 3 3 4 3 3 2" xfId="29285"/>
    <cellStyle name="Normal 4 2 3 3 4 3 3 2 2" xfId="50436"/>
    <cellStyle name="Normal 4 2 3 3 4 3 3 3" xfId="18713"/>
    <cellStyle name="Normal 4 2 3 3 4 3 3 4" xfId="39864"/>
    <cellStyle name="Normal 4 2 3 3 4 3 4" xfId="10698"/>
    <cellStyle name="Normal 4 2 3 3 4 3 4 2" xfId="31847"/>
    <cellStyle name="Normal 4 2 3 3 4 3 4 2 2" xfId="52998"/>
    <cellStyle name="Normal 4 2 3 3 4 3 4 3" xfId="21275"/>
    <cellStyle name="Normal 4 2 3 3 4 3 4 4" xfId="42426"/>
    <cellStyle name="Normal 4 2 3 3 4 3 5" xfId="23832"/>
    <cellStyle name="Normal 4 2 3 3 4 3 5 2" xfId="44983"/>
    <cellStyle name="Normal 4 2 3 3 4 3 6" xfId="13260"/>
    <cellStyle name="Normal 4 2 3 3 4 3 7" xfId="34411"/>
    <cellStyle name="Normal 4 2 3 3 4 4" xfId="2980"/>
    <cellStyle name="Normal 4 2 3 3 4 4 2" xfId="25116"/>
    <cellStyle name="Normal 4 2 3 3 4 4 2 2" xfId="46267"/>
    <cellStyle name="Normal 4 2 3 3 4 4 3" xfId="14544"/>
    <cellStyle name="Normal 4 2 3 3 4 4 4" xfId="35695"/>
    <cellStyle name="Normal 4 2 3 3 4 5" xfId="6856"/>
    <cellStyle name="Normal 4 2 3 3 4 5 2" xfId="28005"/>
    <cellStyle name="Normal 4 2 3 3 4 5 2 2" xfId="49156"/>
    <cellStyle name="Normal 4 2 3 3 4 5 3" xfId="17433"/>
    <cellStyle name="Normal 4 2 3 3 4 5 4" xfId="38584"/>
    <cellStyle name="Normal 4 2 3 3 4 6" xfId="9418"/>
    <cellStyle name="Normal 4 2 3 3 4 6 2" xfId="30567"/>
    <cellStyle name="Normal 4 2 3 3 4 6 2 2" xfId="51718"/>
    <cellStyle name="Normal 4 2 3 3 4 6 3" xfId="19995"/>
    <cellStyle name="Normal 4 2 3 3 4 6 4" xfId="41146"/>
    <cellStyle name="Normal 4 2 3 3 4 7" xfId="22552"/>
    <cellStyle name="Normal 4 2 3 3 4 7 2" xfId="43703"/>
    <cellStyle name="Normal 4 2 3 3 4 8" xfId="11980"/>
    <cellStyle name="Normal 4 2 3 3 4 9" xfId="33131"/>
    <cellStyle name="Normal 4 2 3 3 5" xfId="733"/>
    <cellStyle name="Normal 4 2 3 3 5 2" xfId="2013"/>
    <cellStyle name="Normal 4 2 3 3 5 2 2" xfId="4580"/>
    <cellStyle name="Normal 4 2 3 3 5 2 2 2" xfId="26716"/>
    <cellStyle name="Normal 4 2 3 3 5 2 2 2 2" xfId="47867"/>
    <cellStyle name="Normal 4 2 3 3 5 2 2 3" xfId="16144"/>
    <cellStyle name="Normal 4 2 3 3 5 2 2 4" xfId="37295"/>
    <cellStyle name="Normal 4 2 3 3 5 2 3" xfId="8456"/>
    <cellStyle name="Normal 4 2 3 3 5 2 3 2" xfId="29605"/>
    <cellStyle name="Normal 4 2 3 3 5 2 3 2 2" xfId="50756"/>
    <cellStyle name="Normal 4 2 3 3 5 2 3 3" xfId="19033"/>
    <cellStyle name="Normal 4 2 3 3 5 2 3 4" xfId="40184"/>
    <cellStyle name="Normal 4 2 3 3 5 2 4" xfId="11018"/>
    <cellStyle name="Normal 4 2 3 3 5 2 4 2" xfId="32167"/>
    <cellStyle name="Normal 4 2 3 3 5 2 4 2 2" xfId="53318"/>
    <cellStyle name="Normal 4 2 3 3 5 2 4 3" xfId="21595"/>
    <cellStyle name="Normal 4 2 3 3 5 2 4 4" xfId="42746"/>
    <cellStyle name="Normal 4 2 3 3 5 2 5" xfId="24152"/>
    <cellStyle name="Normal 4 2 3 3 5 2 5 2" xfId="45303"/>
    <cellStyle name="Normal 4 2 3 3 5 2 6" xfId="13580"/>
    <cellStyle name="Normal 4 2 3 3 5 2 7" xfId="34731"/>
    <cellStyle name="Normal 4 2 3 3 5 3" xfId="3300"/>
    <cellStyle name="Normal 4 2 3 3 5 3 2" xfId="25436"/>
    <cellStyle name="Normal 4 2 3 3 5 3 2 2" xfId="46587"/>
    <cellStyle name="Normal 4 2 3 3 5 3 3" xfId="14864"/>
    <cellStyle name="Normal 4 2 3 3 5 3 4" xfId="36015"/>
    <cellStyle name="Normal 4 2 3 3 5 4" xfId="7176"/>
    <cellStyle name="Normal 4 2 3 3 5 4 2" xfId="28325"/>
    <cellStyle name="Normal 4 2 3 3 5 4 2 2" xfId="49476"/>
    <cellStyle name="Normal 4 2 3 3 5 4 3" xfId="17753"/>
    <cellStyle name="Normal 4 2 3 3 5 4 4" xfId="38904"/>
    <cellStyle name="Normal 4 2 3 3 5 5" xfId="9738"/>
    <cellStyle name="Normal 4 2 3 3 5 5 2" xfId="30887"/>
    <cellStyle name="Normal 4 2 3 3 5 5 2 2" xfId="52038"/>
    <cellStyle name="Normal 4 2 3 3 5 5 3" xfId="20315"/>
    <cellStyle name="Normal 4 2 3 3 5 5 4" xfId="41466"/>
    <cellStyle name="Normal 4 2 3 3 5 6" xfId="22872"/>
    <cellStyle name="Normal 4 2 3 3 5 6 2" xfId="44023"/>
    <cellStyle name="Normal 4 2 3 3 5 7" xfId="12300"/>
    <cellStyle name="Normal 4 2 3 3 5 8" xfId="33451"/>
    <cellStyle name="Normal 4 2 3 3 6" xfId="1373"/>
    <cellStyle name="Normal 4 2 3 3 6 2" xfId="3940"/>
    <cellStyle name="Normal 4 2 3 3 6 2 2" xfId="26076"/>
    <cellStyle name="Normal 4 2 3 3 6 2 2 2" xfId="47227"/>
    <cellStyle name="Normal 4 2 3 3 6 2 3" xfId="15504"/>
    <cellStyle name="Normal 4 2 3 3 6 2 4" xfId="36655"/>
    <cellStyle name="Normal 4 2 3 3 6 3" xfId="7816"/>
    <cellStyle name="Normal 4 2 3 3 6 3 2" xfId="28965"/>
    <cellStyle name="Normal 4 2 3 3 6 3 2 2" xfId="50116"/>
    <cellStyle name="Normal 4 2 3 3 6 3 3" xfId="18393"/>
    <cellStyle name="Normal 4 2 3 3 6 3 4" xfId="39544"/>
    <cellStyle name="Normal 4 2 3 3 6 4" xfId="10378"/>
    <cellStyle name="Normal 4 2 3 3 6 4 2" xfId="31527"/>
    <cellStyle name="Normal 4 2 3 3 6 4 2 2" xfId="52678"/>
    <cellStyle name="Normal 4 2 3 3 6 4 3" xfId="20955"/>
    <cellStyle name="Normal 4 2 3 3 6 4 4" xfId="42106"/>
    <cellStyle name="Normal 4 2 3 3 6 5" xfId="23512"/>
    <cellStyle name="Normal 4 2 3 3 6 5 2" xfId="44663"/>
    <cellStyle name="Normal 4 2 3 3 6 6" xfId="12940"/>
    <cellStyle name="Normal 4 2 3 3 6 7" xfId="34091"/>
    <cellStyle name="Normal 4 2 3 3 7" xfId="2658"/>
    <cellStyle name="Normal 4 2 3 3 7 2" xfId="24794"/>
    <cellStyle name="Normal 4 2 3 3 7 2 2" xfId="45945"/>
    <cellStyle name="Normal 4 2 3 3 7 3" xfId="14222"/>
    <cellStyle name="Normal 4 2 3 3 7 4" xfId="35373"/>
    <cellStyle name="Normal 4 2 3 3 8" xfId="6536"/>
    <cellStyle name="Normal 4 2 3 3 8 2" xfId="27685"/>
    <cellStyle name="Normal 4 2 3 3 8 2 2" xfId="48836"/>
    <cellStyle name="Normal 4 2 3 3 8 3" xfId="17113"/>
    <cellStyle name="Normal 4 2 3 3 8 4" xfId="38264"/>
    <cellStyle name="Normal 4 2 3 3 9" xfId="9098"/>
    <cellStyle name="Normal 4 2 3 3 9 2" xfId="30247"/>
    <cellStyle name="Normal 4 2 3 3 9 2 2" xfId="51398"/>
    <cellStyle name="Normal 4 2 3 3 9 3" xfId="19675"/>
    <cellStyle name="Normal 4 2 3 3 9 4" xfId="40826"/>
    <cellStyle name="Normal 4 2 3 4" xfId="127"/>
    <cellStyle name="Normal 4 2 3 4 10" xfId="11696"/>
    <cellStyle name="Normal 4 2 3 4 11" xfId="32847"/>
    <cellStyle name="Normal 4 2 3 4 2" xfId="288"/>
    <cellStyle name="Normal 4 2 3 4 2 10" xfId="33007"/>
    <cellStyle name="Normal 4 2 3 4 2 2" xfId="609"/>
    <cellStyle name="Normal 4 2 3 4 2 2 2" xfId="1249"/>
    <cellStyle name="Normal 4 2 3 4 2 2 2 2" xfId="2529"/>
    <cellStyle name="Normal 4 2 3 4 2 2 2 2 2" xfId="5096"/>
    <cellStyle name="Normal 4 2 3 4 2 2 2 2 2 2" xfId="27232"/>
    <cellStyle name="Normal 4 2 3 4 2 2 2 2 2 2 2" xfId="48383"/>
    <cellStyle name="Normal 4 2 3 4 2 2 2 2 2 3" xfId="16660"/>
    <cellStyle name="Normal 4 2 3 4 2 2 2 2 2 4" xfId="37811"/>
    <cellStyle name="Normal 4 2 3 4 2 2 2 2 3" xfId="8972"/>
    <cellStyle name="Normal 4 2 3 4 2 2 2 2 3 2" xfId="30121"/>
    <cellStyle name="Normal 4 2 3 4 2 2 2 2 3 2 2" xfId="51272"/>
    <cellStyle name="Normal 4 2 3 4 2 2 2 2 3 3" xfId="19549"/>
    <cellStyle name="Normal 4 2 3 4 2 2 2 2 3 4" xfId="40700"/>
    <cellStyle name="Normal 4 2 3 4 2 2 2 2 4" xfId="11534"/>
    <cellStyle name="Normal 4 2 3 4 2 2 2 2 4 2" xfId="32683"/>
    <cellStyle name="Normal 4 2 3 4 2 2 2 2 4 2 2" xfId="53834"/>
    <cellStyle name="Normal 4 2 3 4 2 2 2 2 4 3" xfId="22111"/>
    <cellStyle name="Normal 4 2 3 4 2 2 2 2 4 4" xfId="43262"/>
    <cellStyle name="Normal 4 2 3 4 2 2 2 2 5" xfId="24668"/>
    <cellStyle name="Normal 4 2 3 4 2 2 2 2 5 2" xfId="45819"/>
    <cellStyle name="Normal 4 2 3 4 2 2 2 2 6" xfId="14096"/>
    <cellStyle name="Normal 4 2 3 4 2 2 2 2 7" xfId="35247"/>
    <cellStyle name="Normal 4 2 3 4 2 2 2 3" xfId="3816"/>
    <cellStyle name="Normal 4 2 3 4 2 2 2 3 2" xfId="25952"/>
    <cellStyle name="Normal 4 2 3 4 2 2 2 3 2 2" xfId="47103"/>
    <cellStyle name="Normal 4 2 3 4 2 2 2 3 3" xfId="15380"/>
    <cellStyle name="Normal 4 2 3 4 2 2 2 3 4" xfId="36531"/>
    <cellStyle name="Normal 4 2 3 4 2 2 2 4" xfId="7692"/>
    <cellStyle name="Normal 4 2 3 4 2 2 2 4 2" xfId="28841"/>
    <cellStyle name="Normal 4 2 3 4 2 2 2 4 2 2" xfId="49992"/>
    <cellStyle name="Normal 4 2 3 4 2 2 2 4 3" xfId="18269"/>
    <cellStyle name="Normal 4 2 3 4 2 2 2 4 4" xfId="39420"/>
    <cellStyle name="Normal 4 2 3 4 2 2 2 5" xfId="10254"/>
    <cellStyle name="Normal 4 2 3 4 2 2 2 5 2" xfId="31403"/>
    <cellStyle name="Normal 4 2 3 4 2 2 2 5 2 2" xfId="52554"/>
    <cellStyle name="Normal 4 2 3 4 2 2 2 5 3" xfId="20831"/>
    <cellStyle name="Normal 4 2 3 4 2 2 2 5 4" xfId="41982"/>
    <cellStyle name="Normal 4 2 3 4 2 2 2 6" xfId="23388"/>
    <cellStyle name="Normal 4 2 3 4 2 2 2 6 2" xfId="44539"/>
    <cellStyle name="Normal 4 2 3 4 2 2 2 7" xfId="12816"/>
    <cellStyle name="Normal 4 2 3 4 2 2 2 8" xfId="33967"/>
    <cellStyle name="Normal 4 2 3 4 2 2 3" xfId="1889"/>
    <cellStyle name="Normal 4 2 3 4 2 2 3 2" xfId="4456"/>
    <cellStyle name="Normal 4 2 3 4 2 2 3 2 2" xfId="26592"/>
    <cellStyle name="Normal 4 2 3 4 2 2 3 2 2 2" xfId="47743"/>
    <cellStyle name="Normal 4 2 3 4 2 2 3 2 3" xfId="16020"/>
    <cellStyle name="Normal 4 2 3 4 2 2 3 2 4" xfId="37171"/>
    <cellStyle name="Normal 4 2 3 4 2 2 3 3" xfId="8332"/>
    <cellStyle name="Normal 4 2 3 4 2 2 3 3 2" xfId="29481"/>
    <cellStyle name="Normal 4 2 3 4 2 2 3 3 2 2" xfId="50632"/>
    <cellStyle name="Normal 4 2 3 4 2 2 3 3 3" xfId="18909"/>
    <cellStyle name="Normal 4 2 3 4 2 2 3 3 4" xfId="40060"/>
    <cellStyle name="Normal 4 2 3 4 2 2 3 4" xfId="10894"/>
    <cellStyle name="Normal 4 2 3 4 2 2 3 4 2" xfId="32043"/>
    <cellStyle name="Normal 4 2 3 4 2 2 3 4 2 2" xfId="53194"/>
    <cellStyle name="Normal 4 2 3 4 2 2 3 4 3" xfId="21471"/>
    <cellStyle name="Normal 4 2 3 4 2 2 3 4 4" xfId="42622"/>
    <cellStyle name="Normal 4 2 3 4 2 2 3 5" xfId="24028"/>
    <cellStyle name="Normal 4 2 3 4 2 2 3 5 2" xfId="45179"/>
    <cellStyle name="Normal 4 2 3 4 2 2 3 6" xfId="13456"/>
    <cellStyle name="Normal 4 2 3 4 2 2 3 7" xfId="34607"/>
    <cellStyle name="Normal 4 2 3 4 2 2 4" xfId="3176"/>
    <cellStyle name="Normal 4 2 3 4 2 2 4 2" xfId="25312"/>
    <cellStyle name="Normal 4 2 3 4 2 2 4 2 2" xfId="46463"/>
    <cellStyle name="Normal 4 2 3 4 2 2 4 3" xfId="14740"/>
    <cellStyle name="Normal 4 2 3 4 2 2 4 4" xfId="35891"/>
    <cellStyle name="Normal 4 2 3 4 2 2 5" xfId="7052"/>
    <cellStyle name="Normal 4 2 3 4 2 2 5 2" xfId="28201"/>
    <cellStyle name="Normal 4 2 3 4 2 2 5 2 2" xfId="49352"/>
    <cellStyle name="Normal 4 2 3 4 2 2 5 3" xfId="17629"/>
    <cellStyle name="Normal 4 2 3 4 2 2 5 4" xfId="38780"/>
    <cellStyle name="Normal 4 2 3 4 2 2 6" xfId="9614"/>
    <cellStyle name="Normal 4 2 3 4 2 2 6 2" xfId="30763"/>
    <cellStyle name="Normal 4 2 3 4 2 2 6 2 2" xfId="51914"/>
    <cellStyle name="Normal 4 2 3 4 2 2 6 3" xfId="20191"/>
    <cellStyle name="Normal 4 2 3 4 2 2 6 4" xfId="41342"/>
    <cellStyle name="Normal 4 2 3 4 2 2 7" xfId="22748"/>
    <cellStyle name="Normal 4 2 3 4 2 2 7 2" xfId="43899"/>
    <cellStyle name="Normal 4 2 3 4 2 2 8" xfId="12176"/>
    <cellStyle name="Normal 4 2 3 4 2 2 9" xfId="33327"/>
    <cellStyle name="Normal 4 2 3 4 2 3" xfId="929"/>
    <cellStyle name="Normal 4 2 3 4 2 3 2" xfId="2209"/>
    <cellStyle name="Normal 4 2 3 4 2 3 2 2" xfId="4776"/>
    <cellStyle name="Normal 4 2 3 4 2 3 2 2 2" xfId="26912"/>
    <cellStyle name="Normal 4 2 3 4 2 3 2 2 2 2" xfId="48063"/>
    <cellStyle name="Normal 4 2 3 4 2 3 2 2 3" xfId="16340"/>
    <cellStyle name="Normal 4 2 3 4 2 3 2 2 4" xfId="37491"/>
    <cellStyle name="Normal 4 2 3 4 2 3 2 3" xfId="8652"/>
    <cellStyle name="Normal 4 2 3 4 2 3 2 3 2" xfId="29801"/>
    <cellStyle name="Normal 4 2 3 4 2 3 2 3 2 2" xfId="50952"/>
    <cellStyle name="Normal 4 2 3 4 2 3 2 3 3" xfId="19229"/>
    <cellStyle name="Normal 4 2 3 4 2 3 2 3 4" xfId="40380"/>
    <cellStyle name="Normal 4 2 3 4 2 3 2 4" xfId="11214"/>
    <cellStyle name="Normal 4 2 3 4 2 3 2 4 2" xfId="32363"/>
    <cellStyle name="Normal 4 2 3 4 2 3 2 4 2 2" xfId="53514"/>
    <cellStyle name="Normal 4 2 3 4 2 3 2 4 3" xfId="21791"/>
    <cellStyle name="Normal 4 2 3 4 2 3 2 4 4" xfId="42942"/>
    <cellStyle name="Normal 4 2 3 4 2 3 2 5" xfId="24348"/>
    <cellStyle name="Normal 4 2 3 4 2 3 2 5 2" xfId="45499"/>
    <cellStyle name="Normal 4 2 3 4 2 3 2 6" xfId="13776"/>
    <cellStyle name="Normal 4 2 3 4 2 3 2 7" xfId="34927"/>
    <cellStyle name="Normal 4 2 3 4 2 3 3" xfId="3496"/>
    <cellStyle name="Normal 4 2 3 4 2 3 3 2" xfId="25632"/>
    <cellStyle name="Normal 4 2 3 4 2 3 3 2 2" xfId="46783"/>
    <cellStyle name="Normal 4 2 3 4 2 3 3 3" xfId="15060"/>
    <cellStyle name="Normal 4 2 3 4 2 3 3 4" xfId="36211"/>
    <cellStyle name="Normal 4 2 3 4 2 3 4" xfId="7372"/>
    <cellStyle name="Normal 4 2 3 4 2 3 4 2" xfId="28521"/>
    <cellStyle name="Normal 4 2 3 4 2 3 4 2 2" xfId="49672"/>
    <cellStyle name="Normal 4 2 3 4 2 3 4 3" xfId="17949"/>
    <cellStyle name="Normal 4 2 3 4 2 3 4 4" xfId="39100"/>
    <cellStyle name="Normal 4 2 3 4 2 3 5" xfId="9934"/>
    <cellStyle name="Normal 4 2 3 4 2 3 5 2" xfId="31083"/>
    <cellStyle name="Normal 4 2 3 4 2 3 5 2 2" xfId="52234"/>
    <cellStyle name="Normal 4 2 3 4 2 3 5 3" xfId="20511"/>
    <cellStyle name="Normal 4 2 3 4 2 3 5 4" xfId="41662"/>
    <cellStyle name="Normal 4 2 3 4 2 3 6" xfId="23068"/>
    <cellStyle name="Normal 4 2 3 4 2 3 6 2" xfId="44219"/>
    <cellStyle name="Normal 4 2 3 4 2 3 7" xfId="12496"/>
    <cellStyle name="Normal 4 2 3 4 2 3 8" xfId="33647"/>
    <cellStyle name="Normal 4 2 3 4 2 4" xfId="1569"/>
    <cellStyle name="Normal 4 2 3 4 2 4 2" xfId="4136"/>
    <cellStyle name="Normal 4 2 3 4 2 4 2 2" xfId="26272"/>
    <cellStyle name="Normal 4 2 3 4 2 4 2 2 2" xfId="47423"/>
    <cellStyle name="Normal 4 2 3 4 2 4 2 3" xfId="15700"/>
    <cellStyle name="Normal 4 2 3 4 2 4 2 4" xfId="36851"/>
    <cellStyle name="Normal 4 2 3 4 2 4 3" xfId="8012"/>
    <cellStyle name="Normal 4 2 3 4 2 4 3 2" xfId="29161"/>
    <cellStyle name="Normal 4 2 3 4 2 4 3 2 2" xfId="50312"/>
    <cellStyle name="Normal 4 2 3 4 2 4 3 3" xfId="18589"/>
    <cellStyle name="Normal 4 2 3 4 2 4 3 4" xfId="39740"/>
    <cellStyle name="Normal 4 2 3 4 2 4 4" xfId="10574"/>
    <cellStyle name="Normal 4 2 3 4 2 4 4 2" xfId="31723"/>
    <cellStyle name="Normal 4 2 3 4 2 4 4 2 2" xfId="52874"/>
    <cellStyle name="Normal 4 2 3 4 2 4 4 3" xfId="21151"/>
    <cellStyle name="Normal 4 2 3 4 2 4 4 4" xfId="42302"/>
    <cellStyle name="Normal 4 2 3 4 2 4 5" xfId="23708"/>
    <cellStyle name="Normal 4 2 3 4 2 4 5 2" xfId="44859"/>
    <cellStyle name="Normal 4 2 3 4 2 4 6" xfId="13136"/>
    <cellStyle name="Normal 4 2 3 4 2 4 7" xfId="34287"/>
    <cellStyle name="Normal 4 2 3 4 2 5" xfId="2856"/>
    <cellStyle name="Normal 4 2 3 4 2 5 2" xfId="24992"/>
    <cellStyle name="Normal 4 2 3 4 2 5 2 2" xfId="46143"/>
    <cellStyle name="Normal 4 2 3 4 2 5 3" xfId="14420"/>
    <cellStyle name="Normal 4 2 3 4 2 5 4" xfId="35571"/>
    <cellStyle name="Normal 4 2 3 4 2 6" xfId="6732"/>
    <cellStyle name="Normal 4 2 3 4 2 6 2" xfId="27881"/>
    <cellStyle name="Normal 4 2 3 4 2 6 2 2" xfId="49032"/>
    <cellStyle name="Normal 4 2 3 4 2 6 3" xfId="17309"/>
    <cellStyle name="Normal 4 2 3 4 2 6 4" xfId="38460"/>
    <cellStyle name="Normal 4 2 3 4 2 7" xfId="9294"/>
    <cellStyle name="Normal 4 2 3 4 2 7 2" xfId="30443"/>
    <cellStyle name="Normal 4 2 3 4 2 7 2 2" xfId="51594"/>
    <cellStyle name="Normal 4 2 3 4 2 7 3" xfId="19871"/>
    <cellStyle name="Normal 4 2 3 4 2 7 4" xfId="41022"/>
    <cellStyle name="Normal 4 2 3 4 2 8" xfId="22428"/>
    <cellStyle name="Normal 4 2 3 4 2 8 2" xfId="43579"/>
    <cellStyle name="Normal 4 2 3 4 2 9" xfId="11856"/>
    <cellStyle name="Normal 4 2 3 4 3" xfId="449"/>
    <cellStyle name="Normal 4 2 3 4 3 2" xfId="1089"/>
    <cellStyle name="Normal 4 2 3 4 3 2 2" xfId="2369"/>
    <cellStyle name="Normal 4 2 3 4 3 2 2 2" xfId="4936"/>
    <cellStyle name="Normal 4 2 3 4 3 2 2 2 2" xfId="27072"/>
    <cellStyle name="Normal 4 2 3 4 3 2 2 2 2 2" xfId="48223"/>
    <cellStyle name="Normal 4 2 3 4 3 2 2 2 3" xfId="16500"/>
    <cellStyle name="Normal 4 2 3 4 3 2 2 2 4" xfId="37651"/>
    <cellStyle name="Normal 4 2 3 4 3 2 2 3" xfId="8812"/>
    <cellStyle name="Normal 4 2 3 4 3 2 2 3 2" xfId="29961"/>
    <cellStyle name="Normal 4 2 3 4 3 2 2 3 2 2" xfId="51112"/>
    <cellStyle name="Normal 4 2 3 4 3 2 2 3 3" xfId="19389"/>
    <cellStyle name="Normal 4 2 3 4 3 2 2 3 4" xfId="40540"/>
    <cellStyle name="Normal 4 2 3 4 3 2 2 4" xfId="11374"/>
    <cellStyle name="Normal 4 2 3 4 3 2 2 4 2" xfId="32523"/>
    <cellStyle name="Normal 4 2 3 4 3 2 2 4 2 2" xfId="53674"/>
    <cellStyle name="Normal 4 2 3 4 3 2 2 4 3" xfId="21951"/>
    <cellStyle name="Normal 4 2 3 4 3 2 2 4 4" xfId="43102"/>
    <cellStyle name="Normal 4 2 3 4 3 2 2 5" xfId="24508"/>
    <cellStyle name="Normal 4 2 3 4 3 2 2 5 2" xfId="45659"/>
    <cellStyle name="Normal 4 2 3 4 3 2 2 6" xfId="13936"/>
    <cellStyle name="Normal 4 2 3 4 3 2 2 7" xfId="35087"/>
    <cellStyle name="Normal 4 2 3 4 3 2 3" xfId="3656"/>
    <cellStyle name="Normal 4 2 3 4 3 2 3 2" xfId="25792"/>
    <cellStyle name="Normal 4 2 3 4 3 2 3 2 2" xfId="46943"/>
    <cellStyle name="Normal 4 2 3 4 3 2 3 3" xfId="15220"/>
    <cellStyle name="Normal 4 2 3 4 3 2 3 4" xfId="36371"/>
    <cellStyle name="Normal 4 2 3 4 3 2 4" xfId="7532"/>
    <cellStyle name="Normal 4 2 3 4 3 2 4 2" xfId="28681"/>
    <cellStyle name="Normal 4 2 3 4 3 2 4 2 2" xfId="49832"/>
    <cellStyle name="Normal 4 2 3 4 3 2 4 3" xfId="18109"/>
    <cellStyle name="Normal 4 2 3 4 3 2 4 4" xfId="39260"/>
    <cellStyle name="Normal 4 2 3 4 3 2 5" xfId="10094"/>
    <cellStyle name="Normal 4 2 3 4 3 2 5 2" xfId="31243"/>
    <cellStyle name="Normal 4 2 3 4 3 2 5 2 2" xfId="52394"/>
    <cellStyle name="Normal 4 2 3 4 3 2 5 3" xfId="20671"/>
    <cellStyle name="Normal 4 2 3 4 3 2 5 4" xfId="41822"/>
    <cellStyle name="Normal 4 2 3 4 3 2 6" xfId="23228"/>
    <cellStyle name="Normal 4 2 3 4 3 2 6 2" xfId="44379"/>
    <cellStyle name="Normal 4 2 3 4 3 2 7" xfId="12656"/>
    <cellStyle name="Normal 4 2 3 4 3 2 8" xfId="33807"/>
    <cellStyle name="Normal 4 2 3 4 3 3" xfId="1729"/>
    <cellStyle name="Normal 4 2 3 4 3 3 2" xfId="4296"/>
    <cellStyle name="Normal 4 2 3 4 3 3 2 2" xfId="26432"/>
    <cellStyle name="Normal 4 2 3 4 3 3 2 2 2" xfId="47583"/>
    <cellStyle name="Normal 4 2 3 4 3 3 2 3" xfId="15860"/>
    <cellStyle name="Normal 4 2 3 4 3 3 2 4" xfId="37011"/>
    <cellStyle name="Normal 4 2 3 4 3 3 3" xfId="8172"/>
    <cellStyle name="Normal 4 2 3 4 3 3 3 2" xfId="29321"/>
    <cellStyle name="Normal 4 2 3 4 3 3 3 2 2" xfId="50472"/>
    <cellStyle name="Normal 4 2 3 4 3 3 3 3" xfId="18749"/>
    <cellStyle name="Normal 4 2 3 4 3 3 3 4" xfId="39900"/>
    <cellStyle name="Normal 4 2 3 4 3 3 4" xfId="10734"/>
    <cellStyle name="Normal 4 2 3 4 3 3 4 2" xfId="31883"/>
    <cellStyle name="Normal 4 2 3 4 3 3 4 2 2" xfId="53034"/>
    <cellStyle name="Normal 4 2 3 4 3 3 4 3" xfId="21311"/>
    <cellStyle name="Normal 4 2 3 4 3 3 4 4" xfId="42462"/>
    <cellStyle name="Normal 4 2 3 4 3 3 5" xfId="23868"/>
    <cellStyle name="Normal 4 2 3 4 3 3 5 2" xfId="45019"/>
    <cellStyle name="Normal 4 2 3 4 3 3 6" xfId="13296"/>
    <cellStyle name="Normal 4 2 3 4 3 3 7" xfId="34447"/>
    <cellStyle name="Normal 4 2 3 4 3 4" xfId="3016"/>
    <cellStyle name="Normal 4 2 3 4 3 4 2" xfId="25152"/>
    <cellStyle name="Normal 4 2 3 4 3 4 2 2" xfId="46303"/>
    <cellStyle name="Normal 4 2 3 4 3 4 3" xfId="14580"/>
    <cellStyle name="Normal 4 2 3 4 3 4 4" xfId="35731"/>
    <cellStyle name="Normal 4 2 3 4 3 5" xfId="6892"/>
    <cellStyle name="Normal 4 2 3 4 3 5 2" xfId="28041"/>
    <cellStyle name="Normal 4 2 3 4 3 5 2 2" xfId="49192"/>
    <cellStyle name="Normal 4 2 3 4 3 5 3" xfId="17469"/>
    <cellStyle name="Normal 4 2 3 4 3 5 4" xfId="38620"/>
    <cellStyle name="Normal 4 2 3 4 3 6" xfId="9454"/>
    <cellStyle name="Normal 4 2 3 4 3 6 2" xfId="30603"/>
    <cellStyle name="Normal 4 2 3 4 3 6 2 2" xfId="51754"/>
    <cellStyle name="Normal 4 2 3 4 3 6 3" xfId="20031"/>
    <cellStyle name="Normal 4 2 3 4 3 6 4" xfId="41182"/>
    <cellStyle name="Normal 4 2 3 4 3 7" xfId="22588"/>
    <cellStyle name="Normal 4 2 3 4 3 7 2" xfId="43739"/>
    <cellStyle name="Normal 4 2 3 4 3 8" xfId="12016"/>
    <cellStyle name="Normal 4 2 3 4 3 9" xfId="33167"/>
    <cellStyle name="Normal 4 2 3 4 4" xfId="769"/>
    <cellStyle name="Normal 4 2 3 4 4 2" xfId="2049"/>
    <cellStyle name="Normal 4 2 3 4 4 2 2" xfId="4616"/>
    <cellStyle name="Normal 4 2 3 4 4 2 2 2" xfId="26752"/>
    <cellStyle name="Normal 4 2 3 4 4 2 2 2 2" xfId="47903"/>
    <cellStyle name="Normal 4 2 3 4 4 2 2 3" xfId="16180"/>
    <cellStyle name="Normal 4 2 3 4 4 2 2 4" xfId="37331"/>
    <cellStyle name="Normal 4 2 3 4 4 2 3" xfId="8492"/>
    <cellStyle name="Normal 4 2 3 4 4 2 3 2" xfId="29641"/>
    <cellStyle name="Normal 4 2 3 4 4 2 3 2 2" xfId="50792"/>
    <cellStyle name="Normal 4 2 3 4 4 2 3 3" xfId="19069"/>
    <cellStyle name="Normal 4 2 3 4 4 2 3 4" xfId="40220"/>
    <cellStyle name="Normal 4 2 3 4 4 2 4" xfId="11054"/>
    <cellStyle name="Normal 4 2 3 4 4 2 4 2" xfId="32203"/>
    <cellStyle name="Normal 4 2 3 4 4 2 4 2 2" xfId="53354"/>
    <cellStyle name="Normal 4 2 3 4 4 2 4 3" xfId="21631"/>
    <cellStyle name="Normal 4 2 3 4 4 2 4 4" xfId="42782"/>
    <cellStyle name="Normal 4 2 3 4 4 2 5" xfId="24188"/>
    <cellStyle name="Normal 4 2 3 4 4 2 5 2" xfId="45339"/>
    <cellStyle name="Normal 4 2 3 4 4 2 6" xfId="13616"/>
    <cellStyle name="Normal 4 2 3 4 4 2 7" xfId="34767"/>
    <cellStyle name="Normal 4 2 3 4 4 3" xfId="3336"/>
    <cellStyle name="Normal 4 2 3 4 4 3 2" xfId="25472"/>
    <cellStyle name="Normal 4 2 3 4 4 3 2 2" xfId="46623"/>
    <cellStyle name="Normal 4 2 3 4 4 3 3" xfId="14900"/>
    <cellStyle name="Normal 4 2 3 4 4 3 4" xfId="36051"/>
    <cellStyle name="Normal 4 2 3 4 4 4" xfId="7212"/>
    <cellStyle name="Normal 4 2 3 4 4 4 2" xfId="28361"/>
    <cellStyle name="Normal 4 2 3 4 4 4 2 2" xfId="49512"/>
    <cellStyle name="Normal 4 2 3 4 4 4 3" xfId="17789"/>
    <cellStyle name="Normal 4 2 3 4 4 4 4" xfId="38940"/>
    <cellStyle name="Normal 4 2 3 4 4 5" xfId="9774"/>
    <cellStyle name="Normal 4 2 3 4 4 5 2" xfId="30923"/>
    <cellStyle name="Normal 4 2 3 4 4 5 2 2" xfId="52074"/>
    <cellStyle name="Normal 4 2 3 4 4 5 3" xfId="20351"/>
    <cellStyle name="Normal 4 2 3 4 4 5 4" xfId="41502"/>
    <cellStyle name="Normal 4 2 3 4 4 6" xfId="22908"/>
    <cellStyle name="Normal 4 2 3 4 4 6 2" xfId="44059"/>
    <cellStyle name="Normal 4 2 3 4 4 7" xfId="12336"/>
    <cellStyle name="Normal 4 2 3 4 4 8" xfId="33487"/>
    <cellStyle name="Normal 4 2 3 4 5" xfId="1409"/>
    <cellStyle name="Normal 4 2 3 4 5 2" xfId="3976"/>
    <cellStyle name="Normal 4 2 3 4 5 2 2" xfId="26112"/>
    <cellStyle name="Normal 4 2 3 4 5 2 2 2" xfId="47263"/>
    <cellStyle name="Normal 4 2 3 4 5 2 3" xfId="15540"/>
    <cellStyle name="Normal 4 2 3 4 5 2 4" xfId="36691"/>
    <cellStyle name="Normal 4 2 3 4 5 3" xfId="7852"/>
    <cellStyle name="Normal 4 2 3 4 5 3 2" xfId="29001"/>
    <cellStyle name="Normal 4 2 3 4 5 3 2 2" xfId="50152"/>
    <cellStyle name="Normal 4 2 3 4 5 3 3" xfId="18429"/>
    <cellStyle name="Normal 4 2 3 4 5 3 4" xfId="39580"/>
    <cellStyle name="Normal 4 2 3 4 5 4" xfId="10414"/>
    <cellStyle name="Normal 4 2 3 4 5 4 2" xfId="31563"/>
    <cellStyle name="Normal 4 2 3 4 5 4 2 2" xfId="52714"/>
    <cellStyle name="Normal 4 2 3 4 5 4 3" xfId="20991"/>
    <cellStyle name="Normal 4 2 3 4 5 4 4" xfId="42142"/>
    <cellStyle name="Normal 4 2 3 4 5 5" xfId="23548"/>
    <cellStyle name="Normal 4 2 3 4 5 5 2" xfId="44699"/>
    <cellStyle name="Normal 4 2 3 4 5 6" xfId="12976"/>
    <cellStyle name="Normal 4 2 3 4 5 7" xfId="34127"/>
    <cellStyle name="Normal 4 2 3 4 6" xfId="2695"/>
    <cellStyle name="Normal 4 2 3 4 6 2" xfId="24831"/>
    <cellStyle name="Normal 4 2 3 4 6 2 2" xfId="45982"/>
    <cellStyle name="Normal 4 2 3 4 6 3" xfId="14259"/>
    <cellStyle name="Normal 4 2 3 4 6 4" xfId="35410"/>
    <cellStyle name="Normal 4 2 3 4 7" xfId="6572"/>
    <cellStyle name="Normal 4 2 3 4 7 2" xfId="27721"/>
    <cellStyle name="Normal 4 2 3 4 7 2 2" xfId="48872"/>
    <cellStyle name="Normal 4 2 3 4 7 3" xfId="17149"/>
    <cellStyle name="Normal 4 2 3 4 7 4" xfId="38300"/>
    <cellStyle name="Normal 4 2 3 4 8" xfId="9134"/>
    <cellStyle name="Normal 4 2 3 4 8 2" xfId="30283"/>
    <cellStyle name="Normal 4 2 3 4 8 2 2" xfId="51434"/>
    <cellStyle name="Normal 4 2 3 4 8 3" xfId="19711"/>
    <cellStyle name="Normal 4 2 3 4 8 4" xfId="40862"/>
    <cellStyle name="Normal 4 2 3 4 9" xfId="22268"/>
    <cellStyle name="Normal 4 2 3 4 9 2" xfId="43419"/>
    <cellStyle name="Normal 4 2 3 5" xfId="207"/>
    <cellStyle name="Normal 4 2 3 5 10" xfId="32927"/>
    <cellStyle name="Normal 4 2 3 5 2" xfId="529"/>
    <cellStyle name="Normal 4 2 3 5 2 2" xfId="1169"/>
    <cellStyle name="Normal 4 2 3 5 2 2 2" xfId="2449"/>
    <cellStyle name="Normal 4 2 3 5 2 2 2 2" xfId="5016"/>
    <cellStyle name="Normal 4 2 3 5 2 2 2 2 2" xfId="27152"/>
    <cellStyle name="Normal 4 2 3 5 2 2 2 2 2 2" xfId="48303"/>
    <cellStyle name="Normal 4 2 3 5 2 2 2 2 3" xfId="16580"/>
    <cellStyle name="Normal 4 2 3 5 2 2 2 2 4" xfId="37731"/>
    <cellStyle name="Normal 4 2 3 5 2 2 2 3" xfId="8892"/>
    <cellStyle name="Normal 4 2 3 5 2 2 2 3 2" xfId="30041"/>
    <cellStyle name="Normal 4 2 3 5 2 2 2 3 2 2" xfId="51192"/>
    <cellStyle name="Normal 4 2 3 5 2 2 2 3 3" xfId="19469"/>
    <cellStyle name="Normal 4 2 3 5 2 2 2 3 4" xfId="40620"/>
    <cellStyle name="Normal 4 2 3 5 2 2 2 4" xfId="11454"/>
    <cellStyle name="Normal 4 2 3 5 2 2 2 4 2" xfId="32603"/>
    <cellStyle name="Normal 4 2 3 5 2 2 2 4 2 2" xfId="53754"/>
    <cellStyle name="Normal 4 2 3 5 2 2 2 4 3" xfId="22031"/>
    <cellStyle name="Normal 4 2 3 5 2 2 2 4 4" xfId="43182"/>
    <cellStyle name="Normal 4 2 3 5 2 2 2 5" xfId="24588"/>
    <cellStyle name="Normal 4 2 3 5 2 2 2 5 2" xfId="45739"/>
    <cellStyle name="Normal 4 2 3 5 2 2 2 6" xfId="14016"/>
    <cellStyle name="Normal 4 2 3 5 2 2 2 7" xfId="35167"/>
    <cellStyle name="Normal 4 2 3 5 2 2 3" xfId="3736"/>
    <cellStyle name="Normal 4 2 3 5 2 2 3 2" xfId="25872"/>
    <cellStyle name="Normal 4 2 3 5 2 2 3 2 2" xfId="47023"/>
    <cellStyle name="Normal 4 2 3 5 2 2 3 3" xfId="15300"/>
    <cellStyle name="Normal 4 2 3 5 2 2 3 4" xfId="36451"/>
    <cellStyle name="Normal 4 2 3 5 2 2 4" xfId="7612"/>
    <cellStyle name="Normal 4 2 3 5 2 2 4 2" xfId="28761"/>
    <cellStyle name="Normal 4 2 3 5 2 2 4 2 2" xfId="49912"/>
    <cellStyle name="Normal 4 2 3 5 2 2 4 3" xfId="18189"/>
    <cellStyle name="Normal 4 2 3 5 2 2 4 4" xfId="39340"/>
    <cellStyle name="Normal 4 2 3 5 2 2 5" xfId="10174"/>
    <cellStyle name="Normal 4 2 3 5 2 2 5 2" xfId="31323"/>
    <cellStyle name="Normal 4 2 3 5 2 2 5 2 2" xfId="52474"/>
    <cellStyle name="Normal 4 2 3 5 2 2 5 3" xfId="20751"/>
    <cellStyle name="Normal 4 2 3 5 2 2 5 4" xfId="41902"/>
    <cellStyle name="Normal 4 2 3 5 2 2 6" xfId="23308"/>
    <cellStyle name="Normal 4 2 3 5 2 2 6 2" xfId="44459"/>
    <cellStyle name="Normal 4 2 3 5 2 2 7" xfId="12736"/>
    <cellStyle name="Normal 4 2 3 5 2 2 8" xfId="33887"/>
    <cellStyle name="Normal 4 2 3 5 2 3" xfId="1809"/>
    <cellStyle name="Normal 4 2 3 5 2 3 2" xfId="4376"/>
    <cellStyle name="Normal 4 2 3 5 2 3 2 2" xfId="26512"/>
    <cellStyle name="Normal 4 2 3 5 2 3 2 2 2" xfId="47663"/>
    <cellStyle name="Normal 4 2 3 5 2 3 2 3" xfId="15940"/>
    <cellStyle name="Normal 4 2 3 5 2 3 2 4" xfId="37091"/>
    <cellStyle name="Normal 4 2 3 5 2 3 3" xfId="8252"/>
    <cellStyle name="Normal 4 2 3 5 2 3 3 2" xfId="29401"/>
    <cellStyle name="Normal 4 2 3 5 2 3 3 2 2" xfId="50552"/>
    <cellStyle name="Normal 4 2 3 5 2 3 3 3" xfId="18829"/>
    <cellStyle name="Normal 4 2 3 5 2 3 3 4" xfId="39980"/>
    <cellStyle name="Normal 4 2 3 5 2 3 4" xfId="10814"/>
    <cellStyle name="Normal 4 2 3 5 2 3 4 2" xfId="31963"/>
    <cellStyle name="Normal 4 2 3 5 2 3 4 2 2" xfId="53114"/>
    <cellStyle name="Normal 4 2 3 5 2 3 4 3" xfId="21391"/>
    <cellStyle name="Normal 4 2 3 5 2 3 4 4" xfId="42542"/>
    <cellStyle name="Normal 4 2 3 5 2 3 5" xfId="23948"/>
    <cellStyle name="Normal 4 2 3 5 2 3 5 2" xfId="45099"/>
    <cellStyle name="Normal 4 2 3 5 2 3 6" xfId="13376"/>
    <cellStyle name="Normal 4 2 3 5 2 3 7" xfId="34527"/>
    <cellStyle name="Normal 4 2 3 5 2 4" xfId="3096"/>
    <cellStyle name="Normal 4 2 3 5 2 4 2" xfId="25232"/>
    <cellStyle name="Normal 4 2 3 5 2 4 2 2" xfId="46383"/>
    <cellStyle name="Normal 4 2 3 5 2 4 3" xfId="14660"/>
    <cellStyle name="Normal 4 2 3 5 2 4 4" xfId="35811"/>
    <cellStyle name="Normal 4 2 3 5 2 5" xfId="6972"/>
    <cellStyle name="Normal 4 2 3 5 2 5 2" xfId="28121"/>
    <cellStyle name="Normal 4 2 3 5 2 5 2 2" xfId="49272"/>
    <cellStyle name="Normal 4 2 3 5 2 5 3" xfId="17549"/>
    <cellStyle name="Normal 4 2 3 5 2 5 4" xfId="38700"/>
    <cellStyle name="Normal 4 2 3 5 2 6" xfId="9534"/>
    <cellStyle name="Normal 4 2 3 5 2 6 2" xfId="30683"/>
    <cellStyle name="Normal 4 2 3 5 2 6 2 2" xfId="51834"/>
    <cellStyle name="Normal 4 2 3 5 2 6 3" xfId="20111"/>
    <cellStyle name="Normal 4 2 3 5 2 6 4" xfId="41262"/>
    <cellStyle name="Normal 4 2 3 5 2 7" xfId="22668"/>
    <cellStyle name="Normal 4 2 3 5 2 7 2" xfId="43819"/>
    <cellStyle name="Normal 4 2 3 5 2 8" xfId="12096"/>
    <cellStyle name="Normal 4 2 3 5 2 9" xfId="33247"/>
    <cellStyle name="Normal 4 2 3 5 3" xfId="849"/>
    <cellStyle name="Normal 4 2 3 5 3 2" xfId="2129"/>
    <cellStyle name="Normal 4 2 3 5 3 2 2" xfId="4696"/>
    <cellStyle name="Normal 4 2 3 5 3 2 2 2" xfId="26832"/>
    <cellStyle name="Normal 4 2 3 5 3 2 2 2 2" xfId="47983"/>
    <cellStyle name="Normal 4 2 3 5 3 2 2 3" xfId="16260"/>
    <cellStyle name="Normal 4 2 3 5 3 2 2 4" xfId="37411"/>
    <cellStyle name="Normal 4 2 3 5 3 2 3" xfId="8572"/>
    <cellStyle name="Normal 4 2 3 5 3 2 3 2" xfId="29721"/>
    <cellStyle name="Normal 4 2 3 5 3 2 3 2 2" xfId="50872"/>
    <cellStyle name="Normal 4 2 3 5 3 2 3 3" xfId="19149"/>
    <cellStyle name="Normal 4 2 3 5 3 2 3 4" xfId="40300"/>
    <cellStyle name="Normal 4 2 3 5 3 2 4" xfId="11134"/>
    <cellStyle name="Normal 4 2 3 5 3 2 4 2" xfId="32283"/>
    <cellStyle name="Normal 4 2 3 5 3 2 4 2 2" xfId="53434"/>
    <cellStyle name="Normal 4 2 3 5 3 2 4 3" xfId="21711"/>
    <cellStyle name="Normal 4 2 3 5 3 2 4 4" xfId="42862"/>
    <cellStyle name="Normal 4 2 3 5 3 2 5" xfId="24268"/>
    <cellStyle name="Normal 4 2 3 5 3 2 5 2" xfId="45419"/>
    <cellStyle name="Normal 4 2 3 5 3 2 6" xfId="13696"/>
    <cellStyle name="Normal 4 2 3 5 3 2 7" xfId="34847"/>
    <cellStyle name="Normal 4 2 3 5 3 3" xfId="3416"/>
    <cellStyle name="Normal 4 2 3 5 3 3 2" xfId="25552"/>
    <cellStyle name="Normal 4 2 3 5 3 3 2 2" xfId="46703"/>
    <cellStyle name="Normal 4 2 3 5 3 3 3" xfId="14980"/>
    <cellStyle name="Normal 4 2 3 5 3 3 4" xfId="36131"/>
    <cellStyle name="Normal 4 2 3 5 3 4" xfId="7292"/>
    <cellStyle name="Normal 4 2 3 5 3 4 2" xfId="28441"/>
    <cellStyle name="Normal 4 2 3 5 3 4 2 2" xfId="49592"/>
    <cellStyle name="Normal 4 2 3 5 3 4 3" xfId="17869"/>
    <cellStyle name="Normal 4 2 3 5 3 4 4" xfId="39020"/>
    <cellStyle name="Normal 4 2 3 5 3 5" xfId="9854"/>
    <cellStyle name="Normal 4 2 3 5 3 5 2" xfId="31003"/>
    <cellStyle name="Normal 4 2 3 5 3 5 2 2" xfId="52154"/>
    <cellStyle name="Normal 4 2 3 5 3 5 3" xfId="20431"/>
    <cellStyle name="Normal 4 2 3 5 3 5 4" xfId="41582"/>
    <cellStyle name="Normal 4 2 3 5 3 6" xfId="22988"/>
    <cellStyle name="Normal 4 2 3 5 3 6 2" xfId="44139"/>
    <cellStyle name="Normal 4 2 3 5 3 7" xfId="12416"/>
    <cellStyle name="Normal 4 2 3 5 3 8" xfId="33567"/>
    <cellStyle name="Normal 4 2 3 5 4" xfId="1489"/>
    <cellStyle name="Normal 4 2 3 5 4 2" xfId="4056"/>
    <cellStyle name="Normal 4 2 3 5 4 2 2" xfId="26192"/>
    <cellStyle name="Normal 4 2 3 5 4 2 2 2" xfId="47343"/>
    <cellStyle name="Normal 4 2 3 5 4 2 3" xfId="15620"/>
    <cellStyle name="Normal 4 2 3 5 4 2 4" xfId="36771"/>
    <cellStyle name="Normal 4 2 3 5 4 3" xfId="7932"/>
    <cellStyle name="Normal 4 2 3 5 4 3 2" xfId="29081"/>
    <cellStyle name="Normal 4 2 3 5 4 3 2 2" xfId="50232"/>
    <cellStyle name="Normal 4 2 3 5 4 3 3" xfId="18509"/>
    <cellStyle name="Normal 4 2 3 5 4 3 4" xfId="39660"/>
    <cellStyle name="Normal 4 2 3 5 4 4" xfId="10494"/>
    <cellStyle name="Normal 4 2 3 5 4 4 2" xfId="31643"/>
    <cellStyle name="Normal 4 2 3 5 4 4 2 2" xfId="52794"/>
    <cellStyle name="Normal 4 2 3 5 4 4 3" xfId="21071"/>
    <cellStyle name="Normal 4 2 3 5 4 4 4" xfId="42222"/>
    <cellStyle name="Normal 4 2 3 5 4 5" xfId="23628"/>
    <cellStyle name="Normal 4 2 3 5 4 5 2" xfId="44779"/>
    <cellStyle name="Normal 4 2 3 5 4 6" xfId="13056"/>
    <cellStyle name="Normal 4 2 3 5 4 7" xfId="34207"/>
    <cellStyle name="Normal 4 2 3 5 5" xfId="2775"/>
    <cellStyle name="Normal 4 2 3 5 5 2" xfId="24911"/>
    <cellStyle name="Normal 4 2 3 5 5 2 2" xfId="46062"/>
    <cellStyle name="Normal 4 2 3 5 5 3" xfId="14339"/>
    <cellStyle name="Normal 4 2 3 5 5 4" xfId="35490"/>
    <cellStyle name="Normal 4 2 3 5 6" xfId="6652"/>
    <cellStyle name="Normal 4 2 3 5 6 2" xfId="27801"/>
    <cellStyle name="Normal 4 2 3 5 6 2 2" xfId="48952"/>
    <cellStyle name="Normal 4 2 3 5 6 3" xfId="17229"/>
    <cellStyle name="Normal 4 2 3 5 6 4" xfId="38380"/>
    <cellStyle name="Normal 4 2 3 5 7" xfId="9214"/>
    <cellStyle name="Normal 4 2 3 5 7 2" xfId="30363"/>
    <cellStyle name="Normal 4 2 3 5 7 2 2" xfId="51514"/>
    <cellStyle name="Normal 4 2 3 5 7 3" xfId="19791"/>
    <cellStyle name="Normal 4 2 3 5 7 4" xfId="40942"/>
    <cellStyle name="Normal 4 2 3 5 8" xfId="22348"/>
    <cellStyle name="Normal 4 2 3 5 8 2" xfId="43499"/>
    <cellStyle name="Normal 4 2 3 5 9" xfId="11776"/>
    <cellStyle name="Normal 4 2 3 6" xfId="369"/>
    <cellStyle name="Normal 4 2 3 6 2" xfId="1009"/>
    <cellStyle name="Normal 4 2 3 6 2 2" xfId="2289"/>
    <cellStyle name="Normal 4 2 3 6 2 2 2" xfId="4856"/>
    <cellStyle name="Normal 4 2 3 6 2 2 2 2" xfId="26992"/>
    <cellStyle name="Normal 4 2 3 6 2 2 2 2 2" xfId="48143"/>
    <cellStyle name="Normal 4 2 3 6 2 2 2 3" xfId="16420"/>
    <cellStyle name="Normal 4 2 3 6 2 2 2 4" xfId="37571"/>
    <cellStyle name="Normal 4 2 3 6 2 2 3" xfId="8732"/>
    <cellStyle name="Normal 4 2 3 6 2 2 3 2" xfId="29881"/>
    <cellStyle name="Normal 4 2 3 6 2 2 3 2 2" xfId="51032"/>
    <cellStyle name="Normal 4 2 3 6 2 2 3 3" xfId="19309"/>
    <cellStyle name="Normal 4 2 3 6 2 2 3 4" xfId="40460"/>
    <cellStyle name="Normal 4 2 3 6 2 2 4" xfId="11294"/>
    <cellStyle name="Normal 4 2 3 6 2 2 4 2" xfId="32443"/>
    <cellStyle name="Normal 4 2 3 6 2 2 4 2 2" xfId="53594"/>
    <cellStyle name="Normal 4 2 3 6 2 2 4 3" xfId="21871"/>
    <cellStyle name="Normal 4 2 3 6 2 2 4 4" xfId="43022"/>
    <cellStyle name="Normal 4 2 3 6 2 2 5" xfId="24428"/>
    <cellStyle name="Normal 4 2 3 6 2 2 5 2" xfId="45579"/>
    <cellStyle name="Normal 4 2 3 6 2 2 6" xfId="13856"/>
    <cellStyle name="Normal 4 2 3 6 2 2 7" xfId="35007"/>
    <cellStyle name="Normal 4 2 3 6 2 3" xfId="3576"/>
    <cellStyle name="Normal 4 2 3 6 2 3 2" xfId="25712"/>
    <cellStyle name="Normal 4 2 3 6 2 3 2 2" xfId="46863"/>
    <cellStyle name="Normal 4 2 3 6 2 3 3" xfId="15140"/>
    <cellStyle name="Normal 4 2 3 6 2 3 4" xfId="36291"/>
    <cellStyle name="Normal 4 2 3 6 2 4" xfId="7452"/>
    <cellStyle name="Normal 4 2 3 6 2 4 2" xfId="28601"/>
    <cellStyle name="Normal 4 2 3 6 2 4 2 2" xfId="49752"/>
    <cellStyle name="Normal 4 2 3 6 2 4 3" xfId="18029"/>
    <cellStyle name="Normal 4 2 3 6 2 4 4" xfId="39180"/>
    <cellStyle name="Normal 4 2 3 6 2 5" xfId="10014"/>
    <cellStyle name="Normal 4 2 3 6 2 5 2" xfId="31163"/>
    <cellStyle name="Normal 4 2 3 6 2 5 2 2" xfId="52314"/>
    <cellStyle name="Normal 4 2 3 6 2 5 3" xfId="20591"/>
    <cellStyle name="Normal 4 2 3 6 2 5 4" xfId="41742"/>
    <cellStyle name="Normal 4 2 3 6 2 6" xfId="23148"/>
    <cellStyle name="Normal 4 2 3 6 2 6 2" xfId="44299"/>
    <cellStyle name="Normal 4 2 3 6 2 7" xfId="12576"/>
    <cellStyle name="Normal 4 2 3 6 2 8" xfId="33727"/>
    <cellStyle name="Normal 4 2 3 6 3" xfId="1649"/>
    <cellStyle name="Normal 4 2 3 6 3 2" xfId="4216"/>
    <cellStyle name="Normal 4 2 3 6 3 2 2" xfId="26352"/>
    <cellStyle name="Normal 4 2 3 6 3 2 2 2" xfId="47503"/>
    <cellStyle name="Normal 4 2 3 6 3 2 3" xfId="15780"/>
    <cellStyle name="Normal 4 2 3 6 3 2 4" xfId="36931"/>
    <cellStyle name="Normal 4 2 3 6 3 3" xfId="8092"/>
    <cellStyle name="Normal 4 2 3 6 3 3 2" xfId="29241"/>
    <cellStyle name="Normal 4 2 3 6 3 3 2 2" xfId="50392"/>
    <cellStyle name="Normal 4 2 3 6 3 3 3" xfId="18669"/>
    <cellStyle name="Normal 4 2 3 6 3 3 4" xfId="39820"/>
    <cellStyle name="Normal 4 2 3 6 3 4" xfId="10654"/>
    <cellStyle name="Normal 4 2 3 6 3 4 2" xfId="31803"/>
    <cellStyle name="Normal 4 2 3 6 3 4 2 2" xfId="52954"/>
    <cellStyle name="Normal 4 2 3 6 3 4 3" xfId="21231"/>
    <cellStyle name="Normal 4 2 3 6 3 4 4" xfId="42382"/>
    <cellStyle name="Normal 4 2 3 6 3 5" xfId="23788"/>
    <cellStyle name="Normal 4 2 3 6 3 5 2" xfId="44939"/>
    <cellStyle name="Normal 4 2 3 6 3 6" xfId="13216"/>
    <cellStyle name="Normal 4 2 3 6 3 7" xfId="34367"/>
    <cellStyle name="Normal 4 2 3 6 4" xfId="2936"/>
    <cellStyle name="Normal 4 2 3 6 4 2" xfId="25072"/>
    <cellStyle name="Normal 4 2 3 6 4 2 2" xfId="46223"/>
    <cellStyle name="Normal 4 2 3 6 4 3" xfId="14500"/>
    <cellStyle name="Normal 4 2 3 6 4 4" xfId="35651"/>
    <cellStyle name="Normal 4 2 3 6 5" xfId="6812"/>
    <cellStyle name="Normal 4 2 3 6 5 2" xfId="27961"/>
    <cellStyle name="Normal 4 2 3 6 5 2 2" xfId="49112"/>
    <cellStyle name="Normal 4 2 3 6 5 3" xfId="17389"/>
    <cellStyle name="Normal 4 2 3 6 5 4" xfId="38540"/>
    <cellStyle name="Normal 4 2 3 6 6" xfId="9374"/>
    <cellStyle name="Normal 4 2 3 6 6 2" xfId="30523"/>
    <cellStyle name="Normal 4 2 3 6 6 2 2" xfId="51674"/>
    <cellStyle name="Normal 4 2 3 6 6 3" xfId="19951"/>
    <cellStyle name="Normal 4 2 3 6 6 4" xfId="41102"/>
    <cellStyle name="Normal 4 2 3 6 7" xfId="22508"/>
    <cellStyle name="Normal 4 2 3 6 7 2" xfId="43659"/>
    <cellStyle name="Normal 4 2 3 6 8" xfId="11936"/>
    <cellStyle name="Normal 4 2 3 6 9" xfId="33087"/>
    <cellStyle name="Normal 4 2 3 7" xfId="689"/>
    <cellStyle name="Normal 4 2 3 7 2" xfId="1969"/>
    <cellStyle name="Normal 4 2 3 7 2 2" xfId="4536"/>
    <cellStyle name="Normal 4 2 3 7 2 2 2" xfId="26672"/>
    <cellStyle name="Normal 4 2 3 7 2 2 2 2" xfId="47823"/>
    <cellStyle name="Normal 4 2 3 7 2 2 3" xfId="16100"/>
    <cellStyle name="Normal 4 2 3 7 2 2 4" xfId="37251"/>
    <cellStyle name="Normal 4 2 3 7 2 3" xfId="8412"/>
    <cellStyle name="Normal 4 2 3 7 2 3 2" xfId="29561"/>
    <cellStyle name="Normal 4 2 3 7 2 3 2 2" xfId="50712"/>
    <cellStyle name="Normal 4 2 3 7 2 3 3" xfId="18989"/>
    <cellStyle name="Normal 4 2 3 7 2 3 4" xfId="40140"/>
    <cellStyle name="Normal 4 2 3 7 2 4" xfId="10974"/>
    <cellStyle name="Normal 4 2 3 7 2 4 2" xfId="32123"/>
    <cellStyle name="Normal 4 2 3 7 2 4 2 2" xfId="53274"/>
    <cellStyle name="Normal 4 2 3 7 2 4 3" xfId="21551"/>
    <cellStyle name="Normal 4 2 3 7 2 4 4" xfId="42702"/>
    <cellStyle name="Normal 4 2 3 7 2 5" xfId="24108"/>
    <cellStyle name="Normal 4 2 3 7 2 5 2" xfId="45259"/>
    <cellStyle name="Normal 4 2 3 7 2 6" xfId="13536"/>
    <cellStyle name="Normal 4 2 3 7 2 7" xfId="34687"/>
    <cellStyle name="Normal 4 2 3 7 3" xfId="3256"/>
    <cellStyle name="Normal 4 2 3 7 3 2" xfId="25392"/>
    <cellStyle name="Normal 4 2 3 7 3 2 2" xfId="46543"/>
    <cellStyle name="Normal 4 2 3 7 3 3" xfId="14820"/>
    <cellStyle name="Normal 4 2 3 7 3 4" xfId="35971"/>
    <cellStyle name="Normal 4 2 3 7 4" xfId="7132"/>
    <cellStyle name="Normal 4 2 3 7 4 2" xfId="28281"/>
    <cellStyle name="Normal 4 2 3 7 4 2 2" xfId="49432"/>
    <cellStyle name="Normal 4 2 3 7 4 3" xfId="17709"/>
    <cellStyle name="Normal 4 2 3 7 4 4" xfId="38860"/>
    <cellStyle name="Normal 4 2 3 7 5" xfId="9694"/>
    <cellStyle name="Normal 4 2 3 7 5 2" xfId="30843"/>
    <cellStyle name="Normal 4 2 3 7 5 2 2" xfId="51994"/>
    <cellStyle name="Normal 4 2 3 7 5 3" xfId="20271"/>
    <cellStyle name="Normal 4 2 3 7 5 4" xfId="41422"/>
    <cellStyle name="Normal 4 2 3 7 6" xfId="22828"/>
    <cellStyle name="Normal 4 2 3 7 6 2" xfId="43979"/>
    <cellStyle name="Normal 4 2 3 7 7" xfId="12256"/>
    <cellStyle name="Normal 4 2 3 7 8" xfId="33407"/>
    <cellStyle name="Normal 4 2 3 8" xfId="1329"/>
    <cellStyle name="Normal 4 2 3 8 2" xfId="3896"/>
    <cellStyle name="Normal 4 2 3 8 2 2" xfId="26032"/>
    <cellStyle name="Normal 4 2 3 8 2 2 2" xfId="47183"/>
    <cellStyle name="Normal 4 2 3 8 2 3" xfId="15460"/>
    <cellStyle name="Normal 4 2 3 8 2 4" xfId="36611"/>
    <cellStyle name="Normal 4 2 3 8 3" xfId="7772"/>
    <cellStyle name="Normal 4 2 3 8 3 2" xfId="28921"/>
    <cellStyle name="Normal 4 2 3 8 3 2 2" xfId="50072"/>
    <cellStyle name="Normal 4 2 3 8 3 3" xfId="18349"/>
    <cellStyle name="Normal 4 2 3 8 3 4" xfId="39500"/>
    <cellStyle name="Normal 4 2 3 8 4" xfId="10334"/>
    <cellStyle name="Normal 4 2 3 8 4 2" xfId="31483"/>
    <cellStyle name="Normal 4 2 3 8 4 2 2" xfId="52634"/>
    <cellStyle name="Normal 4 2 3 8 4 3" xfId="20911"/>
    <cellStyle name="Normal 4 2 3 8 4 4" xfId="42062"/>
    <cellStyle name="Normal 4 2 3 8 5" xfId="23468"/>
    <cellStyle name="Normal 4 2 3 8 5 2" xfId="44619"/>
    <cellStyle name="Normal 4 2 3 8 6" xfId="12896"/>
    <cellStyle name="Normal 4 2 3 8 7" xfId="34047"/>
    <cellStyle name="Normal 4 2 3 9" xfId="2614"/>
    <cellStyle name="Normal 4 2 3 9 2" xfId="24750"/>
    <cellStyle name="Normal 4 2 3 9 2 2" xfId="45901"/>
    <cellStyle name="Normal 4 2 3 9 3" xfId="14178"/>
    <cellStyle name="Normal 4 2 3 9 4" xfId="35329"/>
    <cellStyle name="Normal 4 2 4" xfId="32"/>
    <cellStyle name="Normal 4 2 4 10" xfId="22177"/>
    <cellStyle name="Normal 4 2 4 10 2" xfId="43328"/>
    <cellStyle name="Normal 4 2 4 11" xfId="11605"/>
    <cellStyle name="Normal 4 2 4 12" xfId="32756"/>
    <cellStyle name="Normal 4 2 4 2" xfId="116"/>
    <cellStyle name="Normal 4 2 4 2 10" xfId="11685"/>
    <cellStyle name="Normal 4 2 4 2 11" xfId="32836"/>
    <cellStyle name="Normal 4 2 4 2 2" xfId="277"/>
    <cellStyle name="Normal 4 2 4 2 2 10" xfId="32996"/>
    <cellStyle name="Normal 4 2 4 2 2 2" xfId="598"/>
    <cellStyle name="Normal 4 2 4 2 2 2 2" xfId="1238"/>
    <cellStyle name="Normal 4 2 4 2 2 2 2 2" xfId="2518"/>
    <cellStyle name="Normal 4 2 4 2 2 2 2 2 2" xfId="5085"/>
    <cellStyle name="Normal 4 2 4 2 2 2 2 2 2 2" xfId="27221"/>
    <cellStyle name="Normal 4 2 4 2 2 2 2 2 2 2 2" xfId="48372"/>
    <cellStyle name="Normal 4 2 4 2 2 2 2 2 2 3" xfId="16649"/>
    <cellStyle name="Normal 4 2 4 2 2 2 2 2 2 4" xfId="37800"/>
    <cellStyle name="Normal 4 2 4 2 2 2 2 2 3" xfId="8961"/>
    <cellStyle name="Normal 4 2 4 2 2 2 2 2 3 2" xfId="30110"/>
    <cellStyle name="Normal 4 2 4 2 2 2 2 2 3 2 2" xfId="51261"/>
    <cellStyle name="Normal 4 2 4 2 2 2 2 2 3 3" xfId="19538"/>
    <cellStyle name="Normal 4 2 4 2 2 2 2 2 3 4" xfId="40689"/>
    <cellStyle name="Normal 4 2 4 2 2 2 2 2 4" xfId="11523"/>
    <cellStyle name="Normal 4 2 4 2 2 2 2 2 4 2" xfId="32672"/>
    <cellStyle name="Normal 4 2 4 2 2 2 2 2 4 2 2" xfId="53823"/>
    <cellStyle name="Normal 4 2 4 2 2 2 2 2 4 3" xfId="22100"/>
    <cellStyle name="Normal 4 2 4 2 2 2 2 2 4 4" xfId="43251"/>
    <cellStyle name="Normal 4 2 4 2 2 2 2 2 5" xfId="24657"/>
    <cellStyle name="Normal 4 2 4 2 2 2 2 2 5 2" xfId="45808"/>
    <cellStyle name="Normal 4 2 4 2 2 2 2 2 6" xfId="14085"/>
    <cellStyle name="Normal 4 2 4 2 2 2 2 2 7" xfId="35236"/>
    <cellStyle name="Normal 4 2 4 2 2 2 2 3" xfId="3805"/>
    <cellStyle name="Normal 4 2 4 2 2 2 2 3 2" xfId="25941"/>
    <cellStyle name="Normal 4 2 4 2 2 2 2 3 2 2" xfId="47092"/>
    <cellStyle name="Normal 4 2 4 2 2 2 2 3 3" xfId="15369"/>
    <cellStyle name="Normal 4 2 4 2 2 2 2 3 4" xfId="36520"/>
    <cellStyle name="Normal 4 2 4 2 2 2 2 4" xfId="7681"/>
    <cellStyle name="Normal 4 2 4 2 2 2 2 4 2" xfId="28830"/>
    <cellStyle name="Normal 4 2 4 2 2 2 2 4 2 2" xfId="49981"/>
    <cellStyle name="Normal 4 2 4 2 2 2 2 4 3" xfId="18258"/>
    <cellStyle name="Normal 4 2 4 2 2 2 2 4 4" xfId="39409"/>
    <cellStyle name="Normal 4 2 4 2 2 2 2 5" xfId="10243"/>
    <cellStyle name="Normal 4 2 4 2 2 2 2 5 2" xfId="31392"/>
    <cellStyle name="Normal 4 2 4 2 2 2 2 5 2 2" xfId="52543"/>
    <cellStyle name="Normal 4 2 4 2 2 2 2 5 3" xfId="20820"/>
    <cellStyle name="Normal 4 2 4 2 2 2 2 5 4" xfId="41971"/>
    <cellStyle name="Normal 4 2 4 2 2 2 2 6" xfId="23377"/>
    <cellStyle name="Normal 4 2 4 2 2 2 2 6 2" xfId="44528"/>
    <cellStyle name="Normal 4 2 4 2 2 2 2 7" xfId="12805"/>
    <cellStyle name="Normal 4 2 4 2 2 2 2 8" xfId="33956"/>
    <cellStyle name="Normal 4 2 4 2 2 2 3" xfId="1878"/>
    <cellStyle name="Normal 4 2 4 2 2 2 3 2" xfId="4445"/>
    <cellStyle name="Normal 4 2 4 2 2 2 3 2 2" xfId="26581"/>
    <cellStyle name="Normal 4 2 4 2 2 2 3 2 2 2" xfId="47732"/>
    <cellStyle name="Normal 4 2 4 2 2 2 3 2 3" xfId="16009"/>
    <cellStyle name="Normal 4 2 4 2 2 2 3 2 4" xfId="37160"/>
    <cellStyle name="Normal 4 2 4 2 2 2 3 3" xfId="8321"/>
    <cellStyle name="Normal 4 2 4 2 2 2 3 3 2" xfId="29470"/>
    <cellStyle name="Normal 4 2 4 2 2 2 3 3 2 2" xfId="50621"/>
    <cellStyle name="Normal 4 2 4 2 2 2 3 3 3" xfId="18898"/>
    <cellStyle name="Normal 4 2 4 2 2 2 3 3 4" xfId="40049"/>
    <cellStyle name="Normal 4 2 4 2 2 2 3 4" xfId="10883"/>
    <cellStyle name="Normal 4 2 4 2 2 2 3 4 2" xfId="32032"/>
    <cellStyle name="Normal 4 2 4 2 2 2 3 4 2 2" xfId="53183"/>
    <cellStyle name="Normal 4 2 4 2 2 2 3 4 3" xfId="21460"/>
    <cellStyle name="Normal 4 2 4 2 2 2 3 4 4" xfId="42611"/>
    <cellStyle name="Normal 4 2 4 2 2 2 3 5" xfId="24017"/>
    <cellStyle name="Normal 4 2 4 2 2 2 3 5 2" xfId="45168"/>
    <cellStyle name="Normal 4 2 4 2 2 2 3 6" xfId="13445"/>
    <cellStyle name="Normal 4 2 4 2 2 2 3 7" xfId="34596"/>
    <cellStyle name="Normal 4 2 4 2 2 2 4" xfId="3165"/>
    <cellStyle name="Normal 4 2 4 2 2 2 4 2" xfId="25301"/>
    <cellStyle name="Normal 4 2 4 2 2 2 4 2 2" xfId="46452"/>
    <cellStyle name="Normal 4 2 4 2 2 2 4 3" xfId="14729"/>
    <cellStyle name="Normal 4 2 4 2 2 2 4 4" xfId="35880"/>
    <cellStyle name="Normal 4 2 4 2 2 2 5" xfId="7041"/>
    <cellStyle name="Normal 4 2 4 2 2 2 5 2" xfId="28190"/>
    <cellStyle name="Normal 4 2 4 2 2 2 5 2 2" xfId="49341"/>
    <cellStyle name="Normal 4 2 4 2 2 2 5 3" xfId="17618"/>
    <cellStyle name="Normal 4 2 4 2 2 2 5 4" xfId="38769"/>
    <cellStyle name="Normal 4 2 4 2 2 2 6" xfId="9603"/>
    <cellStyle name="Normal 4 2 4 2 2 2 6 2" xfId="30752"/>
    <cellStyle name="Normal 4 2 4 2 2 2 6 2 2" xfId="51903"/>
    <cellStyle name="Normal 4 2 4 2 2 2 6 3" xfId="20180"/>
    <cellStyle name="Normal 4 2 4 2 2 2 6 4" xfId="41331"/>
    <cellStyle name="Normal 4 2 4 2 2 2 7" xfId="22737"/>
    <cellStyle name="Normal 4 2 4 2 2 2 7 2" xfId="43888"/>
    <cellStyle name="Normal 4 2 4 2 2 2 8" xfId="12165"/>
    <cellStyle name="Normal 4 2 4 2 2 2 9" xfId="33316"/>
    <cellStyle name="Normal 4 2 4 2 2 3" xfId="918"/>
    <cellStyle name="Normal 4 2 4 2 2 3 2" xfId="2198"/>
    <cellStyle name="Normal 4 2 4 2 2 3 2 2" xfId="4765"/>
    <cellStyle name="Normal 4 2 4 2 2 3 2 2 2" xfId="26901"/>
    <cellStyle name="Normal 4 2 4 2 2 3 2 2 2 2" xfId="48052"/>
    <cellStyle name="Normal 4 2 4 2 2 3 2 2 3" xfId="16329"/>
    <cellStyle name="Normal 4 2 4 2 2 3 2 2 4" xfId="37480"/>
    <cellStyle name="Normal 4 2 4 2 2 3 2 3" xfId="8641"/>
    <cellStyle name="Normal 4 2 4 2 2 3 2 3 2" xfId="29790"/>
    <cellStyle name="Normal 4 2 4 2 2 3 2 3 2 2" xfId="50941"/>
    <cellStyle name="Normal 4 2 4 2 2 3 2 3 3" xfId="19218"/>
    <cellStyle name="Normal 4 2 4 2 2 3 2 3 4" xfId="40369"/>
    <cellStyle name="Normal 4 2 4 2 2 3 2 4" xfId="11203"/>
    <cellStyle name="Normal 4 2 4 2 2 3 2 4 2" xfId="32352"/>
    <cellStyle name="Normal 4 2 4 2 2 3 2 4 2 2" xfId="53503"/>
    <cellStyle name="Normal 4 2 4 2 2 3 2 4 3" xfId="21780"/>
    <cellStyle name="Normal 4 2 4 2 2 3 2 4 4" xfId="42931"/>
    <cellStyle name="Normal 4 2 4 2 2 3 2 5" xfId="24337"/>
    <cellStyle name="Normal 4 2 4 2 2 3 2 5 2" xfId="45488"/>
    <cellStyle name="Normal 4 2 4 2 2 3 2 6" xfId="13765"/>
    <cellStyle name="Normal 4 2 4 2 2 3 2 7" xfId="34916"/>
    <cellStyle name="Normal 4 2 4 2 2 3 3" xfId="3485"/>
    <cellStyle name="Normal 4 2 4 2 2 3 3 2" xfId="25621"/>
    <cellStyle name="Normal 4 2 4 2 2 3 3 2 2" xfId="46772"/>
    <cellStyle name="Normal 4 2 4 2 2 3 3 3" xfId="15049"/>
    <cellStyle name="Normal 4 2 4 2 2 3 3 4" xfId="36200"/>
    <cellStyle name="Normal 4 2 4 2 2 3 4" xfId="7361"/>
    <cellStyle name="Normal 4 2 4 2 2 3 4 2" xfId="28510"/>
    <cellStyle name="Normal 4 2 4 2 2 3 4 2 2" xfId="49661"/>
    <cellStyle name="Normal 4 2 4 2 2 3 4 3" xfId="17938"/>
    <cellStyle name="Normal 4 2 4 2 2 3 4 4" xfId="39089"/>
    <cellStyle name="Normal 4 2 4 2 2 3 5" xfId="9923"/>
    <cellStyle name="Normal 4 2 4 2 2 3 5 2" xfId="31072"/>
    <cellStyle name="Normal 4 2 4 2 2 3 5 2 2" xfId="52223"/>
    <cellStyle name="Normal 4 2 4 2 2 3 5 3" xfId="20500"/>
    <cellStyle name="Normal 4 2 4 2 2 3 5 4" xfId="41651"/>
    <cellStyle name="Normal 4 2 4 2 2 3 6" xfId="23057"/>
    <cellStyle name="Normal 4 2 4 2 2 3 6 2" xfId="44208"/>
    <cellStyle name="Normal 4 2 4 2 2 3 7" xfId="12485"/>
    <cellStyle name="Normal 4 2 4 2 2 3 8" xfId="33636"/>
    <cellStyle name="Normal 4 2 4 2 2 4" xfId="1558"/>
    <cellStyle name="Normal 4 2 4 2 2 4 2" xfId="4125"/>
    <cellStyle name="Normal 4 2 4 2 2 4 2 2" xfId="26261"/>
    <cellStyle name="Normal 4 2 4 2 2 4 2 2 2" xfId="47412"/>
    <cellStyle name="Normal 4 2 4 2 2 4 2 3" xfId="15689"/>
    <cellStyle name="Normal 4 2 4 2 2 4 2 4" xfId="36840"/>
    <cellStyle name="Normal 4 2 4 2 2 4 3" xfId="8001"/>
    <cellStyle name="Normal 4 2 4 2 2 4 3 2" xfId="29150"/>
    <cellStyle name="Normal 4 2 4 2 2 4 3 2 2" xfId="50301"/>
    <cellStyle name="Normal 4 2 4 2 2 4 3 3" xfId="18578"/>
    <cellStyle name="Normal 4 2 4 2 2 4 3 4" xfId="39729"/>
    <cellStyle name="Normal 4 2 4 2 2 4 4" xfId="10563"/>
    <cellStyle name="Normal 4 2 4 2 2 4 4 2" xfId="31712"/>
    <cellStyle name="Normal 4 2 4 2 2 4 4 2 2" xfId="52863"/>
    <cellStyle name="Normal 4 2 4 2 2 4 4 3" xfId="21140"/>
    <cellStyle name="Normal 4 2 4 2 2 4 4 4" xfId="42291"/>
    <cellStyle name="Normal 4 2 4 2 2 4 5" xfId="23697"/>
    <cellStyle name="Normal 4 2 4 2 2 4 5 2" xfId="44848"/>
    <cellStyle name="Normal 4 2 4 2 2 4 6" xfId="13125"/>
    <cellStyle name="Normal 4 2 4 2 2 4 7" xfId="34276"/>
    <cellStyle name="Normal 4 2 4 2 2 5" xfId="2845"/>
    <cellStyle name="Normal 4 2 4 2 2 5 2" xfId="24981"/>
    <cellStyle name="Normal 4 2 4 2 2 5 2 2" xfId="46132"/>
    <cellStyle name="Normal 4 2 4 2 2 5 3" xfId="14409"/>
    <cellStyle name="Normal 4 2 4 2 2 5 4" xfId="35560"/>
    <cellStyle name="Normal 4 2 4 2 2 6" xfId="6721"/>
    <cellStyle name="Normal 4 2 4 2 2 6 2" xfId="27870"/>
    <cellStyle name="Normal 4 2 4 2 2 6 2 2" xfId="49021"/>
    <cellStyle name="Normal 4 2 4 2 2 6 3" xfId="17298"/>
    <cellStyle name="Normal 4 2 4 2 2 6 4" xfId="38449"/>
    <cellStyle name="Normal 4 2 4 2 2 7" xfId="9283"/>
    <cellStyle name="Normal 4 2 4 2 2 7 2" xfId="30432"/>
    <cellStyle name="Normal 4 2 4 2 2 7 2 2" xfId="51583"/>
    <cellStyle name="Normal 4 2 4 2 2 7 3" xfId="19860"/>
    <cellStyle name="Normal 4 2 4 2 2 7 4" xfId="41011"/>
    <cellStyle name="Normal 4 2 4 2 2 8" xfId="22417"/>
    <cellStyle name="Normal 4 2 4 2 2 8 2" xfId="43568"/>
    <cellStyle name="Normal 4 2 4 2 2 9" xfId="11845"/>
    <cellStyle name="Normal 4 2 4 2 3" xfId="438"/>
    <cellStyle name="Normal 4 2 4 2 3 2" xfId="1078"/>
    <cellStyle name="Normal 4 2 4 2 3 2 2" xfId="2358"/>
    <cellStyle name="Normal 4 2 4 2 3 2 2 2" xfId="4925"/>
    <cellStyle name="Normal 4 2 4 2 3 2 2 2 2" xfId="27061"/>
    <cellStyle name="Normal 4 2 4 2 3 2 2 2 2 2" xfId="48212"/>
    <cellStyle name="Normal 4 2 4 2 3 2 2 2 3" xfId="16489"/>
    <cellStyle name="Normal 4 2 4 2 3 2 2 2 4" xfId="37640"/>
    <cellStyle name="Normal 4 2 4 2 3 2 2 3" xfId="8801"/>
    <cellStyle name="Normal 4 2 4 2 3 2 2 3 2" xfId="29950"/>
    <cellStyle name="Normal 4 2 4 2 3 2 2 3 2 2" xfId="51101"/>
    <cellStyle name="Normal 4 2 4 2 3 2 2 3 3" xfId="19378"/>
    <cellStyle name="Normal 4 2 4 2 3 2 2 3 4" xfId="40529"/>
    <cellStyle name="Normal 4 2 4 2 3 2 2 4" xfId="11363"/>
    <cellStyle name="Normal 4 2 4 2 3 2 2 4 2" xfId="32512"/>
    <cellStyle name="Normal 4 2 4 2 3 2 2 4 2 2" xfId="53663"/>
    <cellStyle name="Normal 4 2 4 2 3 2 2 4 3" xfId="21940"/>
    <cellStyle name="Normal 4 2 4 2 3 2 2 4 4" xfId="43091"/>
    <cellStyle name="Normal 4 2 4 2 3 2 2 5" xfId="24497"/>
    <cellStyle name="Normal 4 2 4 2 3 2 2 5 2" xfId="45648"/>
    <cellStyle name="Normal 4 2 4 2 3 2 2 6" xfId="13925"/>
    <cellStyle name="Normal 4 2 4 2 3 2 2 7" xfId="35076"/>
    <cellStyle name="Normal 4 2 4 2 3 2 3" xfId="3645"/>
    <cellStyle name="Normal 4 2 4 2 3 2 3 2" xfId="25781"/>
    <cellStyle name="Normal 4 2 4 2 3 2 3 2 2" xfId="46932"/>
    <cellStyle name="Normal 4 2 4 2 3 2 3 3" xfId="15209"/>
    <cellStyle name="Normal 4 2 4 2 3 2 3 4" xfId="36360"/>
    <cellStyle name="Normal 4 2 4 2 3 2 4" xfId="7521"/>
    <cellStyle name="Normal 4 2 4 2 3 2 4 2" xfId="28670"/>
    <cellStyle name="Normal 4 2 4 2 3 2 4 2 2" xfId="49821"/>
    <cellStyle name="Normal 4 2 4 2 3 2 4 3" xfId="18098"/>
    <cellStyle name="Normal 4 2 4 2 3 2 4 4" xfId="39249"/>
    <cellStyle name="Normal 4 2 4 2 3 2 5" xfId="10083"/>
    <cellStyle name="Normal 4 2 4 2 3 2 5 2" xfId="31232"/>
    <cellStyle name="Normal 4 2 4 2 3 2 5 2 2" xfId="52383"/>
    <cellStyle name="Normal 4 2 4 2 3 2 5 3" xfId="20660"/>
    <cellStyle name="Normal 4 2 4 2 3 2 5 4" xfId="41811"/>
    <cellStyle name="Normal 4 2 4 2 3 2 6" xfId="23217"/>
    <cellStyle name="Normal 4 2 4 2 3 2 6 2" xfId="44368"/>
    <cellStyle name="Normal 4 2 4 2 3 2 7" xfId="12645"/>
    <cellStyle name="Normal 4 2 4 2 3 2 8" xfId="33796"/>
    <cellStyle name="Normal 4 2 4 2 3 3" xfId="1718"/>
    <cellStyle name="Normal 4 2 4 2 3 3 2" xfId="4285"/>
    <cellStyle name="Normal 4 2 4 2 3 3 2 2" xfId="26421"/>
    <cellStyle name="Normal 4 2 4 2 3 3 2 2 2" xfId="47572"/>
    <cellStyle name="Normal 4 2 4 2 3 3 2 3" xfId="15849"/>
    <cellStyle name="Normal 4 2 4 2 3 3 2 4" xfId="37000"/>
    <cellStyle name="Normal 4 2 4 2 3 3 3" xfId="8161"/>
    <cellStyle name="Normal 4 2 4 2 3 3 3 2" xfId="29310"/>
    <cellStyle name="Normal 4 2 4 2 3 3 3 2 2" xfId="50461"/>
    <cellStyle name="Normal 4 2 4 2 3 3 3 3" xfId="18738"/>
    <cellStyle name="Normal 4 2 4 2 3 3 3 4" xfId="39889"/>
    <cellStyle name="Normal 4 2 4 2 3 3 4" xfId="10723"/>
    <cellStyle name="Normal 4 2 4 2 3 3 4 2" xfId="31872"/>
    <cellStyle name="Normal 4 2 4 2 3 3 4 2 2" xfId="53023"/>
    <cellStyle name="Normal 4 2 4 2 3 3 4 3" xfId="21300"/>
    <cellStyle name="Normal 4 2 4 2 3 3 4 4" xfId="42451"/>
    <cellStyle name="Normal 4 2 4 2 3 3 5" xfId="23857"/>
    <cellStyle name="Normal 4 2 4 2 3 3 5 2" xfId="45008"/>
    <cellStyle name="Normal 4 2 4 2 3 3 6" xfId="13285"/>
    <cellStyle name="Normal 4 2 4 2 3 3 7" xfId="34436"/>
    <cellStyle name="Normal 4 2 4 2 3 4" xfId="3005"/>
    <cellStyle name="Normal 4 2 4 2 3 4 2" xfId="25141"/>
    <cellStyle name="Normal 4 2 4 2 3 4 2 2" xfId="46292"/>
    <cellStyle name="Normal 4 2 4 2 3 4 3" xfId="14569"/>
    <cellStyle name="Normal 4 2 4 2 3 4 4" xfId="35720"/>
    <cellStyle name="Normal 4 2 4 2 3 5" xfId="6881"/>
    <cellStyle name="Normal 4 2 4 2 3 5 2" xfId="28030"/>
    <cellStyle name="Normal 4 2 4 2 3 5 2 2" xfId="49181"/>
    <cellStyle name="Normal 4 2 4 2 3 5 3" xfId="17458"/>
    <cellStyle name="Normal 4 2 4 2 3 5 4" xfId="38609"/>
    <cellStyle name="Normal 4 2 4 2 3 6" xfId="9443"/>
    <cellStyle name="Normal 4 2 4 2 3 6 2" xfId="30592"/>
    <cellStyle name="Normal 4 2 4 2 3 6 2 2" xfId="51743"/>
    <cellStyle name="Normal 4 2 4 2 3 6 3" xfId="20020"/>
    <cellStyle name="Normal 4 2 4 2 3 6 4" xfId="41171"/>
    <cellStyle name="Normal 4 2 4 2 3 7" xfId="22577"/>
    <cellStyle name="Normal 4 2 4 2 3 7 2" xfId="43728"/>
    <cellStyle name="Normal 4 2 4 2 3 8" xfId="12005"/>
    <cellStyle name="Normal 4 2 4 2 3 9" xfId="33156"/>
    <cellStyle name="Normal 4 2 4 2 4" xfId="758"/>
    <cellStyle name="Normal 4 2 4 2 4 2" xfId="2038"/>
    <cellStyle name="Normal 4 2 4 2 4 2 2" xfId="4605"/>
    <cellStyle name="Normal 4 2 4 2 4 2 2 2" xfId="26741"/>
    <cellStyle name="Normal 4 2 4 2 4 2 2 2 2" xfId="47892"/>
    <cellStyle name="Normal 4 2 4 2 4 2 2 3" xfId="16169"/>
    <cellStyle name="Normal 4 2 4 2 4 2 2 4" xfId="37320"/>
    <cellStyle name="Normal 4 2 4 2 4 2 3" xfId="8481"/>
    <cellStyle name="Normal 4 2 4 2 4 2 3 2" xfId="29630"/>
    <cellStyle name="Normal 4 2 4 2 4 2 3 2 2" xfId="50781"/>
    <cellStyle name="Normal 4 2 4 2 4 2 3 3" xfId="19058"/>
    <cellStyle name="Normal 4 2 4 2 4 2 3 4" xfId="40209"/>
    <cellStyle name="Normal 4 2 4 2 4 2 4" xfId="11043"/>
    <cellStyle name="Normal 4 2 4 2 4 2 4 2" xfId="32192"/>
    <cellStyle name="Normal 4 2 4 2 4 2 4 2 2" xfId="53343"/>
    <cellStyle name="Normal 4 2 4 2 4 2 4 3" xfId="21620"/>
    <cellStyle name="Normal 4 2 4 2 4 2 4 4" xfId="42771"/>
    <cellStyle name="Normal 4 2 4 2 4 2 5" xfId="24177"/>
    <cellStyle name="Normal 4 2 4 2 4 2 5 2" xfId="45328"/>
    <cellStyle name="Normal 4 2 4 2 4 2 6" xfId="13605"/>
    <cellStyle name="Normal 4 2 4 2 4 2 7" xfId="34756"/>
    <cellStyle name="Normal 4 2 4 2 4 3" xfId="3325"/>
    <cellStyle name="Normal 4 2 4 2 4 3 2" xfId="25461"/>
    <cellStyle name="Normal 4 2 4 2 4 3 2 2" xfId="46612"/>
    <cellStyle name="Normal 4 2 4 2 4 3 3" xfId="14889"/>
    <cellStyle name="Normal 4 2 4 2 4 3 4" xfId="36040"/>
    <cellStyle name="Normal 4 2 4 2 4 4" xfId="7201"/>
    <cellStyle name="Normal 4 2 4 2 4 4 2" xfId="28350"/>
    <cellStyle name="Normal 4 2 4 2 4 4 2 2" xfId="49501"/>
    <cellStyle name="Normal 4 2 4 2 4 4 3" xfId="17778"/>
    <cellStyle name="Normal 4 2 4 2 4 4 4" xfId="38929"/>
    <cellStyle name="Normal 4 2 4 2 4 5" xfId="9763"/>
    <cellStyle name="Normal 4 2 4 2 4 5 2" xfId="30912"/>
    <cellStyle name="Normal 4 2 4 2 4 5 2 2" xfId="52063"/>
    <cellStyle name="Normal 4 2 4 2 4 5 3" xfId="20340"/>
    <cellStyle name="Normal 4 2 4 2 4 5 4" xfId="41491"/>
    <cellStyle name="Normal 4 2 4 2 4 6" xfId="22897"/>
    <cellStyle name="Normal 4 2 4 2 4 6 2" xfId="44048"/>
    <cellStyle name="Normal 4 2 4 2 4 7" xfId="12325"/>
    <cellStyle name="Normal 4 2 4 2 4 8" xfId="33476"/>
    <cellStyle name="Normal 4 2 4 2 5" xfId="1398"/>
    <cellStyle name="Normal 4 2 4 2 5 2" xfId="3965"/>
    <cellStyle name="Normal 4 2 4 2 5 2 2" xfId="26101"/>
    <cellStyle name="Normal 4 2 4 2 5 2 2 2" xfId="47252"/>
    <cellStyle name="Normal 4 2 4 2 5 2 3" xfId="15529"/>
    <cellStyle name="Normal 4 2 4 2 5 2 4" xfId="36680"/>
    <cellStyle name="Normal 4 2 4 2 5 3" xfId="7841"/>
    <cellStyle name="Normal 4 2 4 2 5 3 2" xfId="28990"/>
    <cellStyle name="Normal 4 2 4 2 5 3 2 2" xfId="50141"/>
    <cellStyle name="Normal 4 2 4 2 5 3 3" xfId="18418"/>
    <cellStyle name="Normal 4 2 4 2 5 3 4" xfId="39569"/>
    <cellStyle name="Normal 4 2 4 2 5 4" xfId="10403"/>
    <cellStyle name="Normal 4 2 4 2 5 4 2" xfId="31552"/>
    <cellStyle name="Normal 4 2 4 2 5 4 2 2" xfId="52703"/>
    <cellStyle name="Normal 4 2 4 2 5 4 3" xfId="20980"/>
    <cellStyle name="Normal 4 2 4 2 5 4 4" xfId="42131"/>
    <cellStyle name="Normal 4 2 4 2 5 5" xfId="23537"/>
    <cellStyle name="Normal 4 2 4 2 5 5 2" xfId="44688"/>
    <cellStyle name="Normal 4 2 4 2 5 6" xfId="12965"/>
    <cellStyle name="Normal 4 2 4 2 5 7" xfId="34116"/>
    <cellStyle name="Normal 4 2 4 2 6" xfId="2684"/>
    <cellStyle name="Normal 4 2 4 2 6 2" xfId="24820"/>
    <cellStyle name="Normal 4 2 4 2 6 2 2" xfId="45971"/>
    <cellStyle name="Normal 4 2 4 2 6 3" xfId="14248"/>
    <cellStyle name="Normal 4 2 4 2 6 4" xfId="35399"/>
    <cellStyle name="Normal 4 2 4 2 7" xfId="6561"/>
    <cellStyle name="Normal 4 2 4 2 7 2" xfId="27710"/>
    <cellStyle name="Normal 4 2 4 2 7 2 2" xfId="48861"/>
    <cellStyle name="Normal 4 2 4 2 7 3" xfId="17138"/>
    <cellStyle name="Normal 4 2 4 2 7 4" xfId="38289"/>
    <cellStyle name="Normal 4 2 4 2 8" xfId="9123"/>
    <cellStyle name="Normal 4 2 4 2 8 2" xfId="30272"/>
    <cellStyle name="Normal 4 2 4 2 8 2 2" xfId="51423"/>
    <cellStyle name="Normal 4 2 4 2 8 3" xfId="19700"/>
    <cellStyle name="Normal 4 2 4 2 8 4" xfId="40851"/>
    <cellStyle name="Normal 4 2 4 2 9" xfId="22257"/>
    <cellStyle name="Normal 4 2 4 2 9 2" xfId="43408"/>
    <cellStyle name="Normal 4 2 4 3" xfId="196"/>
    <cellStyle name="Normal 4 2 4 3 10" xfId="32916"/>
    <cellStyle name="Normal 4 2 4 3 2" xfId="518"/>
    <cellStyle name="Normal 4 2 4 3 2 2" xfId="1158"/>
    <cellStyle name="Normal 4 2 4 3 2 2 2" xfId="2438"/>
    <cellStyle name="Normal 4 2 4 3 2 2 2 2" xfId="5005"/>
    <cellStyle name="Normal 4 2 4 3 2 2 2 2 2" xfId="27141"/>
    <cellStyle name="Normal 4 2 4 3 2 2 2 2 2 2" xfId="48292"/>
    <cellStyle name="Normal 4 2 4 3 2 2 2 2 3" xfId="16569"/>
    <cellStyle name="Normal 4 2 4 3 2 2 2 2 4" xfId="37720"/>
    <cellStyle name="Normal 4 2 4 3 2 2 2 3" xfId="8881"/>
    <cellStyle name="Normal 4 2 4 3 2 2 2 3 2" xfId="30030"/>
    <cellStyle name="Normal 4 2 4 3 2 2 2 3 2 2" xfId="51181"/>
    <cellStyle name="Normal 4 2 4 3 2 2 2 3 3" xfId="19458"/>
    <cellStyle name="Normal 4 2 4 3 2 2 2 3 4" xfId="40609"/>
    <cellStyle name="Normal 4 2 4 3 2 2 2 4" xfId="11443"/>
    <cellStyle name="Normal 4 2 4 3 2 2 2 4 2" xfId="32592"/>
    <cellStyle name="Normal 4 2 4 3 2 2 2 4 2 2" xfId="53743"/>
    <cellStyle name="Normal 4 2 4 3 2 2 2 4 3" xfId="22020"/>
    <cellStyle name="Normal 4 2 4 3 2 2 2 4 4" xfId="43171"/>
    <cellStyle name="Normal 4 2 4 3 2 2 2 5" xfId="24577"/>
    <cellStyle name="Normal 4 2 4 3 2 2 2 5 2" xfId="45728"/>
    <cellStyle name="Normal 4 2 4 3 2 2 2 6" xfId="14005"/>
    <cellStyle name="Normal 4 2 4 3 2 2 2 7" xfId="35156"/>
    <cellStyle name="Normal 4 2 4 3 2 2 3" xfId="3725"/>
    <cellStyle name="Normal 4 2 4 3 2 2 3 2" xfId="25861"/>
    <cellStyle name="Normal 4 2 4 3 2 2 3 2 2" xfId="47012"/>
    <cellStyle name="Normal 4 2 4 3 2 2 3 3" xfId="15289"/>
    <cellStyle name="Normal 4 2 4 3 2 2 3 4" xfId="36440"/>
    <cellStyle name="Normal 4 2 4 3 2 2 4" xfId="7601"/>
    <cellStyle name="Normal 4 2 4 3 2 2 4 2" xfId="28750"/>
    <cellStyle name="Normal 4 2 4 3 2 2 4 2 2" xfId="49901"/>
    <cellStyle name="Normal 4 2 4 3 2 2 4 3" xfId="18178"/>
    <cellStyle name="Normal 4 2 4 3 2 2 4 4" xfId="39329"/>
    <cellStyle name="Normal 4 2 4 3 2 2 5" xfId="10163"/>
    <cellStyle name="Normal 4 2 4 3 2 2 5 2" xfId="31312"/>
    <cellStyle name="Normal 4 2 4 3 2 2 5 2 2" xfId="52463"/>
    <cellStyle name="Normal 4 2 4 3 2 2 5 3" xfId="20740"/>
    <cellStyle name="Normal 4 2 4 3 2 2 5 4" xfId="41891"/>
    <cellStyle name="Normal 4 2 4 3 2 2 6" xfId="23297"/>
    <cellStyle name="Normal 4 2 4 3 2 2 6 2" xfId="44448"/>
    <cellStyle name="Normal 4 2 4 3 2 2 7" xfId="12725"/>
    <cellStyle name="Normal 4 2 4 3 2 2 8" xfId="33876"/>
    <cellStyle name="Normal 4 2 4 3 2 3" xfId="1798"/>
    <cellStyle name="Normal 4 2 4 3 2 3 2" xfId="4365"/>
    <cellStyle name="Normal 4 2 4 3 2 3 2 2" xfId="26501"/>
    <cellStyle name="Normal 4 2 4 3 2 3 2 2 2" xfId="47652"/>
    <cellStyle name="Normal 4 2 4 3 2 3 2 3" xfId="15929"/>
    <cellStyle name="Normal 4 2 4 3 2 3 2 4" xfId="37080"/>
    <cellStyle name="Normal 4 2 4 3 2 3 3" xfId="8241"/>
    <cellStyle name="Normal 4 2 4 3 2 3 3 2" xfId="29390"/>
    <cellStyle name="Normal 4 2 4 3 2 3 3 2 2" xfId="50541"/>
    <cellStyle name="Normal 4 2 4 3 2 3 3 3" xfId="18818"/>
    <cellStyle name="Normal 4 2 4 3 2 3 3 4" xfId="39969"/>
    <cellStyle name="Normal 4 2 4 3 2 3 4" xfId="10803"/>
    <cellStyle name="Normal 4 2 4 3 2 3 4 2" xfId="31952"/>
    <cellStyle name="Normal 4 2 4 3 2 3 4 2 2" xfId="53103"/>
    <cellStyle name="Normal 4 2 4 3 2 3 4 3" xfId="21380"/>
    <cellStyle name="Normal 4 2 4 3 2 3 4 4" xfId="42531"/>
    <cellStyle name="Normal 4 2 4 3 2 3 5" xfId="23937"/>
    <cellStyle name="Normal 4 2 4 3 2 3 5 2" xfId="45088"/>
    <cellStyle name="Normal 4 2 4 3 2 3 6" xfId="13365"/>
    <cellStyle name="Normal 4 2 4 3 2 3 7" xfId="34516"/>
    <cellStyle name="Normal 4 2 4 3 2 4" xfId="3085"/>
    <cellStyle name="Normal 4 2 4 3 2 4 2" xfId="25221"/>
    <cellStyle name="Normal 4 2 4 3 2 4 2 2" xfId="46372"/>
    <cellStyle name="Normal 4 2 4 3 2 4 3" xfId="14649"/>
    <cellStyle name="Normal 4 2 4 3 2 4 4" xfId="35800"/>
    <cellStyle name="Normal 4 2 4 3 2 5" xfId="6961"/>
    <cellStyle name="Normal 4 2 4 3 2 5 2" xfId="28110"/>
    <cellStyle name="Normal 4 2 4 3 2 5 2 2" xfId="49261"/>
    <cellStyle name="Normal 4 2 4 3 2 5 3" xfId="17538"/>
    <cellStyle name="Normal 4 2 4 3 2 5 4" xfId="38689"/>
    <cellStyle name="Normal 4 2 4 3 2 6" xfId="9523"/>
    <cellStyle name="Normal 4 2 4 3 2 6 2" xfId="30672"/>
    <cellStyle name="Normal 4 2 4 3 2 6 2 2" xfId="51823"/>
    <cellStyle name="Normal 4 2 4 3 2 6 3" xfId="20100"/>
    <cellStyle name="Normal 4 2 4 3 2 6 4" xfId="41251"/>
    <cellStyle name="Normal 4 2 4 3 2 7" xfId="22657"/>
    <cellStyle name="Normal 4 2 4 3 2 7 2" xfId="43808"/>
    <cellStyle name="Normal 4 2 4 3 2 8" xfId="12085"/>
    <cellStyle name="Normal 4 2 4 3 2 9" xfId="33236"/>
    <cellStyle name="Normal 4 2 4 3 3" xfId="838"/>
    <cellStyle name="Normal 4 2 4 3 3 2" xfId="2118"/>
    <cellStyle name="Normal 4 2 4 3 3 2 2" xfId="4685"/>
    <cellStyle name="Normal 4 2 4 3 3 2 2 2" xfId="26821"/>
    <cellStyle name="Normal 4 2 4 3 3 2 2 2 2" xfId="47972"/>
    <cellStyle name="Normal 4 2 4 3 3 2 2 3" xfId="16249"/>
    <cellStyle name="Normal 4 2 4 3 3 2 2 4" xfId="37400"/>
    <cellStyle name="Normal 4 2 4 3 3 2 3" xfId="8561"/>
    <cellStyle name="Normal 4 2 4 3 3 2 3 2" xfId="29710"/>
    <cellStyle name="Normal 4 2 4 3 3 2 3 2 2" xfId="50861"/>
    <cellStyle name="Normal 4 2 4 3 3 2 3 3" xfId="19138"/>
    <cellStyle name="Normal 4 2 4 3 3 2 3 4" xfId="40289"/>
    <cellStyle name="Normal 4 2 4 3 3 2 4" xfId="11123"/>
    <cellStyle name="Normal 4 2 4 3 3 2 4 2" xfId="32272"/>
    <cellStyle name="Normal 4 2 4 3 3 2 4 2 2" xfId="53423"/>
    <cellStyle name="Normal 4 2 4 3 3 2 4 3" xfId="21700"/>
    <cellStyle name="Normal 4 2 4 3 3 2 4 4" xfId="42851"/>
    <cellStyle name="Normal 4 2 4 3 3 2 5" xfId="24257"/>
    <cellStyle name="Normal 4 2 4 3 3 2 5 2" xfId="45408"/>
    <cellStyle name="Normal 4 2 4 3 3 2 6" xfId="13685"/>
    <cellStyle name="Normal 4 2 4 3 3 2 7" xfId="34836"/>
    <cellStyle name="Normal 4 2 4 3 3 3" xfId="3405"/>
    <cellStyle name="Normal 4 2 4 3 3 3 2" xfId="25541"/>
    <cellStyle name="Normal 4 2 4 3 3 3 2 2" xfId="46692"/>
    <cellStyle name="Normal 4 2 4 3 3 3 3" xfId="14969"/>
    <cellStyle name="Normal 4 2 4 3 3 3 4" xfId="36120"/>
    <cellStyle name="Normal 4 2 4 3 3 4" xfId="7281"/>
    <cellStyle name="Normal 4 2 4 3 3 4 2" xfId="28430"/>
    <cellStyle name="Normal 4 2 4 3 3 4 2 2" xfId="49581"/>
    <cellStyle name="Normal 4 2 4 3 3 4 3" xfId="17858"/>
    <cellStyle name="Normal 4 2 4 3 3 4 4" xfId="39009"/>
    <cellStyle name="Normal 4 2 4 3 3 5" xfId="9843"/>
    <cellStyle name="Normal 4 2 4 3 3 5 2" xfId="30992"/>
    <cellStyle name="Normal 4 2 4 3 3 5 2 2" xfId="52143"/>
    <cellStyle name="Normal 4 2 4 3 3 5 3" xfId="20420"/>
    <cellStyle name="Normal 4 2 4 3 3 5 4" xfId="41571"/>
    <cellStyle name="Normal 4 2 4 3 3 6" xfId="22977"/>
    <cellStyle name="Normal 4 2 4 3 3 6 2" xfId="44128"/>
    <cellStyle name="Normal 4 2 4 3 3 7" xfId="12405"/>
    <cellStyle name="Normal 4 2 4 3 3 8" xfId="33556"/>
    <cellStyle name="Normal 4 2 4 3 4" xfId="1478"/>
    <cellStyle name="Normal 4 2 4 3 4 2" xfId="4045"/>
    <cellStyle name="Normal 4 2 4 3 4 2 2" xfId="26181"/>
    <cellStyle name="Normal 4 2 4 3 4 2 2 2" xfId="47332"/>
    <cellStyle name="Normal 4 2 4 3 4 2 3" xfId="15609"/>
    <cellStyle name="Normal 4 2 4 3 4 2 4" xfId="36760"/>
    <cellStyle name="Normal 4 2 4 3 4 3" xfId="7921"/>
    <cellStyle name="Normal 4 2 4 3 4 3 2" xfId="29070"/>
    <cellStyle name="Normal 4 2 4 3 4 3 2 2" xfId="50221"/>
    <cellStyle name="Normal 4 2 4 3 4 3 3" xfId="18498"/>
    <cellStyle name="Normal 4 2 4 3 4 3 4" xfId="39649"/>
    <cellStyle name="Normal 4 2 4 3 4 4" xfId="10483"/>
    <cellStyle name="Normal 4 2 4 3 4 4 2" xfId="31632"/>
    <cellStyle name="Normal 4 2 4 3 4 4 2 2" xfId="52783"/>
    <cellStyle name="Normal 4 2 4 3 4 4 3" xfId="21060"/>
    <cellStyle name="Normal 4 2 4 3 4 4 4" xfId="42211"/>
    <cellStyle name="Normal 4 2 4 3 4 5" xfId="23617"/>
    <cellStyle name="Normal 4 2 4 3 4 5 2" xfId="44768"/>
    <cellStyle name="Normal 4 2 4 3 4 6" xfId="13045"/>
    <cellStyle name="Normal 4 2 4 3 4 7" xfId="34196"/>
    <cellStyle name="Normal 4 2 4 3 5" xfId="2764"/>
    <cellStyle name="Normal 4 2 4 3 5 2" xfId="24900"/>
    <cellStyle name="Normal 4 2 4 3 5 2 2" xfId="46051"/>
    <cellStyle name="Normal 4 2 4 3 5 3" xfId="14328"/>
    <cellStyle name="Normal 4 2 4 3 5 4" xfId="35479"/>
    <cellStyle name="Normal 4 2 4 3 6" xfId="6641"/>
    <cellStyle name="Normal 4 2 4 3 6 2" xfId="27790"/>
    <cellStyle name="Normal 4 2 4 3 6 2 2" xfId="48941"/>
    <cellStyle name="Normal 4 2 4 3 6 3" xfId="17218"/>
    <cellStyle name="Normal 4 2 4 3 6 4" xfId="38369"/>
    <cellStyle name="Normal 4 2 4 3 7" xfId="9203"/>
    <cellStyle name="Normal 4 2 4 3 7 2" xfId="30352"/>
    <cellStyle name="Normal 4 2 4 3 7 2 2" xfId="51503"/>
    <cellStyle name="Normal 4 2 4 3 7 3" xfId="19780"/>
    <cellStyle name="Normal 4 2 4 3 7 4" xfId="40931"/>
    <cellStyle name="Normal 4 2 4 3 8" xfId="22337"/>
    <cellStyle name="Normal 4 2 4 3 8 2" xfId="43488"/>
    <cellStyle name="Normal 4 2 4 3 9" xfId="11765"/>
    <cellStyle name="Normal 4 2 4 4" xfId="358"/>
    <cellStyle name="Normal 4 2 4 4 2" xfId="998"/>
    <cellStyle name="Normal 4 2 4 4 2 2" xfId="2278"/>
    <cellStyle name="Normal 4 2 4 4 2 2 2" xfId="4845"/>
    <cellStyle name="Normal 4 2 4 4 2 2 2 2" xfId="26981"/>
    <cellStyle name="Normal 4 2 4 4 2 2 2 2 2" xfId="48132"/>
    <cellStyle name="Normal 4 2 4 4 2 2 2 3" xfId="16409"/>
    <cellStyle name="Normal 4 2 4 4 2 2 2 4" xfId="37560"/>
    <cellStyle name="Normal 4 2 4 4 2 2 3" xfId="8721"/>
    <cellStyle name="Normal 4 2 4 4 2 2 3 2" xfId="29870"/>
    <cellStyle name="Normal 4 2 4 4 2 2 3 2 2" xfId="51021"/>
    <cellStyle name="Normal 4 2 4 4 2 2 3 3" xfId="19298"/>
    <cellStyle name="Normal 4 2 4 4 2 2 3 4" xfId="40449"/>
    <cellStyle name="Normal 4 2 4 4 2 2 4" xfId="11283"/>
    <cellStyle name="Normal 4 2 4 4 2 2 4 2" xfId="32432"/>
    <cellStyle name="Normal 4 2 4 4 2 2 4 2 2" xfId="53583"/>
    <cellStyle name="Normal 4 2 4 4 2 2 4 3" xfId="21860"/>
    <cellStyle name="Normal 4 2 4 4 2 2 4 4" xfId="43011"/>
    <cellStyle name="Normal 4 2 4 4 2 2 5" xfId="24417"/>
    <cellStyle name="Normal 4 2 4 4 2 2 5 2" xfId="45568"/>
    <cellStyle name="Normal 4 2 4 4 2 2 6" xfId="13845"/>
    <cellStyle name="Normal 4 2 4 4 2 2 7" xfId="34996"/>
    <cellStyle name="Normal 4 2 4 4 2 3" xfId="3565"/>
    <cellStyle name="Normal 4 2 4 4 2 3 2" xfId="25701"/>
    <cellStyle name="Normal 4 2 4 4 2 3 2 2" xfId="46852"/>
    <cellStyle name="Normal 4 2 4 4 2 3 3" xfId="15129"/>
    <cellStyle name="Normal 4 2 4 4 2 3 4" xfId="36280"/>
    <cellStyle name="Normal 4 2 4 4 2 4" xfId="7441"/>
    <cellStyle name="Normal 4 2 4 4 2 4 2" xfId="28590"/>
    <cellStyle name="Normal 4 2 4 4 2 4 2 2" xfId="49741"/>
    <cellStyle name="Normal 4 2 4 4 2 4 3" xfId="18018"/>
    <cellStyle name="Normal 4 2 4 4 2 4 4" xfId="39169"/>
    <cellStyle name="Normal 4 2 4 4 2 5" xfId="10003"/>
    <cellStyle name="Normal 4 2 4 4 2 5 2" xfId="31152"/>
    <cellStyle name="Normal 4 2 4 4 2 5 2 2" xfId="52303"/>
    <cellStyle name="Normal 4 2 4 4 2 5 3" xfId="20580"/>
    <cellStyle name="Normal 4 2 4 4 2 5 4" xfId="41731"/>
    <cellStyle name="Normal 4 2 4 4 2 6" xfId="23137"/>
    <cellStyle name="Normal 4 2 4 4 2 6 2" xfId="44288"/>
    <cellStyle name="Normal 4 2 4 4 2 7" xfId="12565"/>
    <cellStyle name="Normal 4 2 4 4 2 8" xfId="33716"/>
    <cellStyle name="Normal 4 2 4 4 3" xfId="1638"/>
    <cellStyle name="Normal 4 2 4 4 3 2" xfId="4205"/>
    <cellStyle name="Normal 4 2 4 4 3 2 2" xfId="26341"/>
    <cellStyle name="Normal 4 2 4 4 3 2 2 2" xfId="47492"/>
    <cellStyle name="Normal 4 2 4 4 3 2 3" xfId="15769"/>
    <cellStyle name="Normal 4 2 4 4 3 2 4" xfId="36920"/>
    <cellStyle name="Normal 4 2 4 4 3 3" xfId="8081"/>
    <cellStyle name="Normal 4 2 4 4 3 3 2" xfId="29230"/>
    <cellStyle name="Normal 4 2 4 4 3 3 2 2" xfId="50381"/>
    <cellStyle name="Normal 4 2 4 4 3 3 3" xfId="18658"/>
    <cellStyle name="Normal 4 2 4 4 3 3 4" xfId="39809"/>
    <cellStyle name="Normal 4 2 4 4 3 4" xfId="10643"/>
    <cellStyle name="Normal 4 2 4 4 3 4 2" xfId="31792"/>
    <cellStyle name="Normal 4 2 4 4 3 4 2 2" xfId="52943"/>
    <cellStyle name="Normal 4 2 4 4 3 4 3" xfId="21220"/>
    <cellStyle name="Normal 4 2 4 4 3 4 4" xfId="42371"/>
    <cellStyle name="Normal 4 2 4 4 3 5" xfId="23777"/>
    <cellStyle name="Normal 4 2 4 4 3 5 2" xfId="44928"/>
    <cellStyle name="Normal 4 2 4 4 3 6" xfId="13205"/>
    <cellStyle name="Normal 4 2 4 4 3 7" xfId="34356"/>
    <cellStyle name="Normal 4 2 4 4 4" xfId="2925"/>
    <cellStyle name="Normal 4 2 4 4 4 2" xfId="25061"/>
    <cellStyle name="Normal 4 2 4 4 4 2 2" xfId="46212"/>
    <cellStyle name="Normal 4 2 4 4 4 3" xfId="14489"/>
    <cellStyle name="Normal 4 2 4 4 4 4" xfId="35640"/>
    <cellStyle name="Normal 4 2 4 4 5" xfId="6801"/>
    <cellStyle name="Normal 4 2 4 4 5 2" xfId="27950"/>
    <cellStyle name="Normal 4 2 4 4 5 2 2" xfId="49101"/>
    <cellStyle name="Normal 4 2 4 4 5 3" xfId="17378"/>
    <cellStyle name="Normal 4 2 4 4 5 4" xfId="38529"/>
    <cellStyle name="Normal 4 2 4 4 6" xfId="9363"/>
    <cellStyle name="Normal 4 2 4 4 6 2" xfId="30512"/>
    <cellStyle name="Normal 4 2 4 4 6 2 2" xfId="51663"/>
    <cellStyle name="Normal 4 2 4 4 6 3" xfId="19940"/>
    <cellStyle name="Normal 4 2 4 4 6 4" xfId="41091"/>
    <cellStyle name="Normal 4 2 4 4 7" xfId="22497"/>
    <cellStyle name="Normal 4 2 4 4 7 2" xfId="43648"/>
    <cellStyle name="Normal 4 2 4 4 8" xfId="11925"/>
    <cellStyle name="Normal 4 2 4 4 9" xfId="33076"/>
    <cellStyle name="Normal 4 2 4 5" xfId="678"/>
    <cellStyle name="Normal 4 2 4 5 2" xfId="1958"/>
    <cellStyle name="Normal 4 2 4 5 2 2" xfId="4525"/>
    <cellStyle name="Normal 4 2 4 5 2 2 2" xfId="26661"/>
    <cellStyle name="Normal 4 2 4 5 2 2 2 2" xfId="47812"/>
    <cellStyle name="Normal 4 2 4 5 2 2 3" xfId="16089"/>
    <cellStyle name="Normal 4 2 4 5 2 2 4" xfId="37240"/>
    <cellStyle name="Normal 4 2 4 5 2 3" xfId="8401"/>
    <cellStyle name="Normal 4 2 4 5 2 3 2" xfId="29550"/>
    <cellStyle name="Normal 4 2 4 5 2 3 2 2" xfId="50701"/>
    <cellStyle name="Normal 4 2 4 5 2 3 3" xfId="18978"/>
    <cellStyle name="Normal 4 2 4 5 2 3 4" xfId="40129"/>
    <cellStyle name="Normal 4 2 4 5 2 4" xfId="10963"/>
    <cellStyle name="Normal 4 2 4 5 2 4 2" xfId="32112"/>
    <cellStyle name="Normal 4 2 4 5 2 4 2 2" xfId="53263"/>
    <cellStyle name="Normal 4 2 4 5 2 4 3" xfId="21540"/>
    <cellStyle name="Normal 4 2 4 5 2 4 4" xfId="42691"/>
    <cellStyle name="Normal 4 2 4 5 2 5" xfId="24097"/>
    <cellStyle name="Normal 4 2 4 5 2 5 2" xfId="45248"/>
    <cellStyle name="Normal 4 2 4 5 2 6" xfId="13525"/>
    <cellStyle name="Normal 4 2 4 5 2 7" xfId="34676"/>
    <cellStyle name="Normal 4 2 4 5 3" xfId="3245"/>
    <cellStyle name="Normal 4 2 4 5 3 2" xfId="25381"/>
    <cellStyle name="Normal 4 2 4 5 3 2 2" xfId="46532"/>
    <cellStyle name="Normal 4 2 4 5 3 3" xfId="14809"/>
    <cellStyle name="Normal 4 2 4 5 3 4" xfId="35960"/>
    <cellStyle name="Normal 4 2 4 5 4" xfId="7121"/>
    <cellStyle name="Normal 4 2 4 5 4 2" xfId="28270"/>
    <cellStyle name="Normal 4 2 4 5 4 2 2" xfId="49421"/>
    <cellStyle name="Normal 4 2 4 5 4 3" xfId="17698"/>
    <cellStyle name="Normal 4 2 4 5 4 4" xfId="38849"/>
    <cellStyle name="Normal 4 2 4 5 5" xfId="9683"/>
    <cellStyle name="Normal 4 2 4 5 5 2" xfId="30832"/>
    <cellStyle name="Normal 4 2 4 5 5 2 2" xfId="51983"/>
    <cellStyle name="Normal 4 2 4 5 5 3" xfId="20260"/>
    <cellStyle name="Normal 4 2 4 5 5 4" xfId="41411"/>
    <cellStyle name="Normal 4 2 4 5 6" xfId="22817"/>
    <cellStyle name="Normal 4 2 4 5 6 2" xfId="43968"/>
    <cellStyle name="Normal 4 2 4 5 7" xfId="12245"/>
    <cellStyle name="Normal 4 2 4 5 8" xfId="33396"/>
    <cellStyle name="Normal 4 2 4 6" xfId="1318"/>
    <cellStyle name="Normal 4 2 4 6 2" xfId="3885"/>
    <cellStyle name="Normal 4 2 4 6 2 2" xfId="26021"/>
    <cellStyle name="Normal 4 2 4 6 2 2 2" xfId="47172"/>
    <cellStyle name="Normal 4 2 4 6 2 3" xfId="15449"/>
    <cellStyle name="Normal 4 2 4 6 2 4" xfId="36600"/>
    <cellStyle name="Normal 4 2 4 6 3" xfId="7761"/>
    <cellStyle name="Normal 4 2 4 6 3 2" xfId="28910"/>
    <cellStyle name="Normal 4 2 4 6 3 2 2" xfId="50061"/>
    <cellStyle name="Normal 4 2 4 6 3 3" xfId="18338"/>
    <cellStyle name="Normal 4 2 4 6 3 4" xfId="39489"/>
    <cellStyle name="Normal 4 2 4 6 4" xfId="10323"/>
    <cellStyle name="Normal 4 2 4 6 4 2" xfId="31472"/>
    <cellStyle name="Normal 4 2 4 6 4 2 2" xfId="52623"/>
    <cellStyle name="Normal 4 2 4 6 4 3" xfId="20900"/>
    <cellStyle name="Normal 4 2 4 6 4 4" xfId="42051"/>
    <cellStyle name="Normal 4 2 4 6 5" xfId="23457"/>
    <cellStyle name="Normal 4 2 4 6 5 2" xfId="44608"/>
    <cellStyle name="Normal 4 2 4 6 6" xfId="12885"/>
    <cellStyle name="Normal 4 2 4 6 7" xfId="34036"/>
    <cellStyle name="Normal 4 2 4 7" xfId="2603"/>
    <cellStyle name="Normal 4 2 4 7 2" xfId="24739"/>
    <cellStyle name="Normal 4 2 4 7 2 2" xfId="45890"/>
    <cellStyle name="Normal 4 2 4 7 3" xfId="14167"/>
    <cellStyle name="Normal 4 2 4 7 4" xfId="35318"/>
    <cellStyle name="Normal 4 2 4 8" xfId="6481"/>
    <cellStyle name="Normal 4 2 4 8 2" xfId="27630"/>
    <cellStyle name="Normal 4 2 4 8 2 2" xfId="48781"/>
    <cellStyle name="Normal 4 2 4 8 3" xfId="17058"/>
    <cellStyle name="Normal 4 2 4 8 4" xfId="38209"/>
    <cellStyle name="Normal 4 2 4 9" xfId="9043"/>
    <cellStyle name="Normal 4 2 4 9 2" xfId="30192"/>
    <cellStyle name="Normal 4 2 4 9 2 2" xfId="51343"/>
    <cellStyle name="Normal 4 2 4 9 3" xfId="19620"/>
    <cellStyle name="Normal 4 2 4 9 4" xfId="40771"/>
    <cellStyle name="Normal 4 2 5" xfId="54"/>
    <cellStyle name="Normal 4 2 5 10" xfId="22199"/>
    <cellStyle name="Normal 4 2 5 10 2" xfId="43350"/>
    <cellStyle name="Normal 4 2 5 11" xfId="11627"/>
    <cellStyle name="Normal 4 2 5 12" xfId="32778"/>
    <cellStyle name="Normal 4 2 5 2" xfId="138"/>
    <cellStyle name="Normal 4 2 5 2 10" xfId="11707"/>
    <cellStyle name="Normal 4 2 5 2 11" xfId="32858"/>
    <cellStyle name="Normal 4 2 5 2 2" xfId="299"/>
    <cellStyle name="Normal 4 2 5 2 2 10" xfId="33018"/>
    <cellStyle name="Normal 4 2 5 2 2 2" xfId="620"/>
    <cellStyle name="Normal 4 2 5 2 2 2 2" xfId="1260"/>
    <cellStyle name="Normal 4 2 5 2 2 2 2 2" xfId="2540"/>
    <cellStyle name="Normal 4 2 5 2 2 2 2 2 2" xfId="5107"/>
    <cellStyle name="Normal 4 2 5 2 2 2 2 2 2 2" xfId="27243"/>
    <cellStyle name="Normal 4 2 5 2 2 2 2 2 2 2 2" xfId="48394"/>
    <cellStyle name="Normal 4 2 5 2 2 2 2 2 2 3" xfId="16671"/>
    <cellStyle name="Normal 4 2 5 2 2 2 2 2 2 4" xfId="37822"/>
    <cellStyle name="Normal 4 2 5 2 2 2 2 2 3" xfId="8983"/>
    <cellStyle name="Normal 4 2 5 2 2 2 2 2 3 2" xfId="30132"/>
    <cellStyle name="Normal 4 2 5 2 2 2 2 2 3 2 2" xfId="51283"/>
    <cellStyle name="Normal 4 2 5 2 2 2 2 2 3 3" xfId="19560"/>
    <cellStyle name="Normal 4 2 5 2 2 2 2 2 3 4" xfId="40711"/>
    <cellStyle name="Normal 4 2 5 2 2 2 2 2 4" xfId="11545"/>
    <cellStyle name="Normal 4 2 5 2 2 2 2 2 4 2" xfId="32694"/>
    <cellStyle name="Normal 4 2 5 2 2 2 2 2 4 2 2" xfId="53845"/>
    <cellStyle name="Normal 4 2 5 2 2 2 2 2 4 3" xfId="22122"/>
    <cellStyle name="Normal 4 2 5 2 2 2 2 2 4 4" xfId="43273"/>
    <cellStyle name="Normal 4 2 5 2 2 2 2 2 5" xfId="24679"/>
    <cellStyle name="Normal 4 2 5 2 2 2 2 2 5 2" xfId="45830"/>
    <cellStyle name="Normal 4 2 5 2 2 2 2 2 6" xfId="14107"/>
    <cellStyle name="Normal 4 2 5 2 2 2 2 2 7" xfId="35258"/>
    <cellStyle name="Normal 4 2 5 2 2 2 2 3" xfId="3827"/>
    <cellStyle name="Normal 4 2 5 2 2 2 2 3 2" xfId="25963"/>
    <cellStyle name="Normal 4 2 5 2 2 2 2 3 2 2" xfId="47114"/>
    <cellStyle name="Normal 4 2 5 2 2 2 2 3 3" xfId="15391"/>
    <cellStyle name="Normal 4 2 5 2 2 2 2 3 4" xfId="36542"/>
    <cellStyle name="Normal 4 2 5 2 2 2 2 4" xfId="7703"/>
    <cellStyle name="Normal 4 2 5 2 2 2 2 4 2" xfId="28852"/>
    <cellStyle name="Normal 4 2 5 2 2 2 2 4 2 2" xfId="50003"/>
    <cellStyle name="Normal 4 2 5 2 2 2 2 4 3" xfId="18280"/>
    <cellStyle name="Normal 4 2 5 2 2 2 2 4 4" xfId="39431"/>
    <cellStyle name="Normal 4 2 5 2 2 2 2 5" xfId="10265"/>
    <cellStyle name="Normal 4 2 5 2 2 2 2 5 2" xfId="31414"/>
    <cellStyle name="Normal 4 2 5 2 2 2 2 5 2 2" xfId="52565"/>
    <cellStyle name="Normal 4 2 5 2 2 2 2 5 3" xfId="20842"/>
    <cellStyle name="Normal 4 2 5 2 2 2 2 5 4" xfId="41993"/>
    <cellStyle name="Normal 4 2 5 2 2 2 2 6" xfId="23399"/>
    <cellStyle name="Normal 4 2 5 2 2 2 2 6 2" xfId="44550"/>
    <cellStyle name="Normal 4 2 5 2 2 2 2 7" xfId="12827"/>
    <cellStyle name="Normal 4 2 5 2 2 2 2 8" xfId="33978"/>
    <cellStyle name="Normal 4 2 5 2 2 2 3" xfId="1900"/>
    <cellStyle name="Normal 4 2 5 2 2 2 3 2" xfId="4467"/>
    <cellStyle name="Normal 4 2 5 2 2 2 3 2 2" xfId="26603"/>
    <cellStyle name="Normal 4 2 5 2 2 2 3 2 2 2" xfId="47754"/>
    <cellStyle name="Normal 4 2 5 2 2 2 3 2 3" xfId="16031"/>
    <cellStyle name="Normal 4 2 5 2 2 2 3 2 4" xfId="37182"/>
    <cellStyle name="Normal 4 2 5 2 2 2 3 3" xfId="8343"/>
    <cellStyle name="Normal 4 2 5 2 2 2 3 3 2" xfId="29492"/>
    <cellStyle name="Normal 4 2 5 2 2 2 3 3 2 2" xfId="50643"/>
    <cellStyle name="Normal 4 2 5 2 2 2 3 3 3" xfId="18920"/>
    <cellStyle name="Normal 4 2 5 2 2 2 3 3 4" xfId="40071"/>
    <cellStyle name="Normal 4 2 5 2 2 2 3 4" xfId="10905"/>
    <cellStyle name="Normal 4 2 5 2 2 2 3 4 2" xfId="32054"/>
    <cellStyle name="Normal 4 2 5 2 2 2 3 4 2 2" xfId="53205"/>
    <cellStyle name="Normal 4 2 5 2 2 2 3 4 3" xfId="21482"/>
    <cellStyle name="Normal 4 2 5 2 2 2 3 4 4" xfId="42633"/>
    <cellStyle name="Normal 4 2 5 2 2 2 3 5" xfId="24039"/>
    <cellStyle name="Normal 4 2 5 2 2 2 3 5 2" xfId="45190"/>
    <cellStyle name="Normal 4 2 5 2 2 2 3 6" xfId="13467"/>
    <cellStyle name="Normal 4 2 5 2 2 2 3 7" xfId="34618"/>
    <cellStyle name="Normal 4 2 5 2 2 2 4" xfId="3187"/>
    <cellStyle name="Normal 4 2 5 2 2 2 4 2" xfId="25323"/>
    <cellStyle name="Normal 4 2 5 2 2 2 4 2 2" xfId="46474"/>
    <cellStyle name="Normal 4 2 5 2 2 2 4 3" xfId="14751"/>
    <cellStyle name="Normal 4 2 5 2 2 2 4 4" xfId="35902"/>
    <cellStyle name="Normal 4 2 5 2 2 2 5" xfId="7063"/>
    <cellStyle name="Normal 4 2 5 2 2 2 5 2" xfId="28212"/>
    <cellStyle name="Normal 4 2 5 2 2 2 5 2 2" xfId="49363"/>
    <cellStyle name="Normal 4 2 5 2 2 2 5 3" xfId="17640"/>
    <cellStyle name="Normal 4 2 5 2 2 2 5 4" xfId="38791"/>
    <cellStyle name="Normal 4 2 5 2 2 2 6" xfId="9625"/>
    <cellStyle name="Normal 4 2 5 2 2 2 6 2" xfId="30774"/>
    <cellStyle name="Normal 4 2 5 2 2 2 6 2 2" xfId="51925"/>
    <cellStyle name="Normal 4 2 5 2 2 2 6 3" xfId="20202"/>
    <cellStyle name="Normal 4 2 5 2 2 2 6 4" xfId="41353"/>
    <cellStyle name="Normal 4 2 5 2 2 2 7" xfId="22759"/>
    <cellStyle name="Normal 4 2 5 2 2 2 7 2" xfId="43910"/>
    <cellStyle name="Normal 4 2 5 2 2 2 8" xfId="12187"/>
    <cellStyle name="Normal 4 2 5 2 2 2 9" xfId="33338"/>
    <cellStyle name="Normal 4 2 5 2 2 3" xfId="940"/>
    <cellStyle name="Normal 4 2 5 2 2 3 2" xfId="2220"/>
    <cellStyle name="Normal 4 2 5 2 2 3 2 2" xfId="4787"/>
    <cellStyle name="Normal 4 2 5 2 2 3 2 2 2" xfId="26923"/>
    <cellStyle name="Normal 4 2 5 2 2 3 2 2 2 2" xfId="48074"/>
    <cellStyle name="Normal 4 2 5 2 2 3 2 2 3" xfId="16351"/>
    <cellStyle name="Normal 4 2 5 2 2 3 2 2 4" xfId="37502"/>
    <cellStyle name="Normal 4 2 5 2 2 3 2 3" xfId="8663"/>
    <cellStyle name="Normal 4 2 5 2 2 3 2 3 2" xfId="29812"/>
    <cellStyle name="Normal 4 2 5 2 2 3 2 3 2 2" xfId="50963"/>
    <cellStyle name="Normal 4 2 5 2 2 3 2 3 3" xfId="19240"/>
    <cellStyle name="Normal 4 2 5 2 2 3 2 3 4" xfId="40391"/>
    <cellStyle name="Normal 4 2 5 2 2 3 2 4" xfId="11225"/>
    <cellStyle name="Normal 4 2 5 2 2 3 2 4 2" xfId="32374"/>
    <cellStyle name="Normal 4 2 5 2 2 3 2 4 2 2" xfId="53525"/>
    <cellStyle name="Normal 4 2 5 2 2 3 2 4 3" xfId="21802"/>
    <cellStyle name="Normal 4 2 5 2 2 3 2 4 4" xfId="42953"/>
    <cellStyle name="Normal 4 2 5 2 2 3 2 5" xfId="24359"/>
    <cellStyle name="Normal 4 2 5 2 2 3 2 5 2" xfId="45510"/>
    <cellStyle name="Normal 4 2 5 2 2 3 2 6" xfId="13787"/>
    <cellStyle name="Normal 4 2 5 2 2 3 2 7" xfId="34938"/>
    <cellStyle name="Normal 4 2 5 2 2 3 3" xfId="3507"/>
    <cellStyle name="Normal 4 2 5 2 2 3 3 2" xfId="25643"/>
    <cellStyle name="Normal 4 2 5 2 2 3 3 2 2" xfId="46794"/>
    <cellStyle name="Normal 4 2 5 2 2 3 3 3" xfId="15071"/>
    <cellStyle name="Normal 4 2 5 2 2 3 3 4" xfId="36222"/>
    <cellStyle name="Normal 4 2 5 2 2 3 4" xfId="7383"/>
    <cellStyle name="Normal 4 2 5 2 2 3 4 2" xfId="28532"/>
    <cellStyle name="Normal 4 2 5 2 2 3 4 2 2" xfId="49683"/>
    <cellStyle name="Normal 4 2 5 2 2 3 4 3" xfId="17960"/>
    <cellStyle name="Normal 4 2 5 2 2 3 4 4" xfId="39111"/>
    <cellStyle name="Normal 4 2 5 2 2 3 5" xfId="9945"/>
    <cellStyle name="Normal 4 2 5 2 2 3 5 2" xfId="31094"/>
    <cellStyle name="Normal 4 2 5 2 2 3 5 2 2" xfId="52245"/>
    <cellStyle name="Normal 4 2 5 2 2 3 5 3" xfId="20522"/>
    <cellStyle name="Normal 4 2 5 2 2 3 5 4" xfId="41673"/>
    <cellStyle name="Normal 4 2 5 2 2 3 6" xfId="23079"/>
    <cellStyle name="Normal 4 2 5 2 2 3 6 2" xfId="44230"/>
    <cellStyle name="Normal 4 2 5 2 2 3 7" xfId="12507"/>
    <cellStyle name="Normal 4 2 5 2 2 3 8" xfId="33658"/>
    <cellStyle name="Normal 4 2 5 2 2 4" xfId="1580"/>
    <cellStyle name="Normal 4 2 5 2 2 4 2" xfId="4147"/>
    <cellStyle name="Normal 4 2 5 2 2 4 2 2" xfId="26283"/>
    <cellStyle name="Normal 4 2 5 2 2 4 2 2 2" xfId="47434"/>
    <cellStyle name="Normal 4 2 5 2 2 4 2 3" xfId="15711"/>
    <cellStyle name="Normal 4 2 5 2 2 4 2 4" xfId="36862"/>
    <cellStyle name="Normal 4 2 5 2 2 4 3" xfId="8023"/>
    <cellStyle name="Normal 4 2 5 2 2 4 3 2" xfId="29172"/>
    <cellStyle name="Normal 4 2 5 2 2 4 3 2 2" xfId="50323"/>
    <cellStyle name="Normal 4 2 5 2 2 4 3 3" xfId="18600"/>
    <cellStyle name="Normal 4 2 5 2 2 4 3 4" xfId="39751"/>
    <cellStyle name="Normal 4 2 5 2 2 4 4" xfId="10585"/>
    <cellStyle name="Normal 4 2 5 2 2 4 4 2" xfId="31734"/>
    <cellStyle name="Normal 4 2 5 2 2 4 4 2 2" xfId="52885"/>
    <cellStyle name="Normal 4 2 5 2 2 4 4 3" xfId="21162"/>
    <cellStyle name="Normal 4 2 5 2 2 4 4 4" xfId="42313"/>
    <cellStyle name="Normal 4 2 5 2 2 4 5" xfId="23719"/>
    <cellStyle name="Normal 4 2 5 2 2 4 5 2" xfId="44870"/>
    <cellStyle name="Normal 4 2 5 2 2 4 6" xfId="13147"/>
    <cellStyle name="Normal 4 2 5 2 2 4 7" xfId="34298"/>
    <cellStyle name="Normal 4 2 5 2 2 5" xfId="2867"/>
    <cellStyle name="Normal 4 2 5 2 2 5 2" xfId="25003"/>
    <cellStyle name="Normal 4 2 5 2 2 5 2 2" xfId="46154"/>
    <cellStyle name="Normal 4 2 5 2 2 5 3" xfId="14431"/>
    <cellStyle name="Normal 4 2 5 2 2 5 4" xfId="35582"/>
    <cellStyle name="Normal 4 2 5 2 2 6" xfId="6743"/>
    <cellStyle name="Normal 4 2 5 2 2 6 2" xfId="27892"/>
    <cellStyle name="Normal 4 2 5 2 2 6 2 2" xfId="49043"/>
    <cellStyle name="Normal 4 2 5 2 2 6 3" xfId="17320"/>
    <cellStyle name="Normal 4 2 5 2 2 6 4" xfId="38471"/>
    <cellStyle name="Normal 4 2 5 2 2 7" xfId="9305"/>
    <cellStyle name="Normal 4 2 5 2 2 7 2" xfId="30454"/>
    <cellStyle name="Normal 4 2 5 2 2 7 2 2" xfId="51605"/>
    <cellStyle name="Normal 4 2 5 2 2 7 3" xfId="19882"/>
    <cellStyle name="Normal 4 2 5 2 2 7 4" xfId="41033"/>
    <cellStyle name="Normal 4 2 5 2 2 8" xfId="22439"/>
    <cellStyle name="Normal 4 2 5 2 2 8 2" xfId="43590"/>
    <cellStyle name="Normal 4 2 5 2 2 9" xfId="11867"/>
    <cellStyle name="Normal 4 2 5 2 3" xfId="460"/>
    <cellStyle name="Normal 4 2 5 2 3 2" xfId="1100"/>
    <cellStyle name="Normal 4 2 5 2 3 2 2" xfId="2380"/>
    <cellStyle name="Normal 4 2 5 2 3 2 2 2" xfId="4947"/>
    <cellStyle name="Normal 4 2 5 2 3 2 2 2 2" xfId="27083"/>
    <cellStyle name="Normal 4 2 5 2 3 2 2 2 2 2" xfId="48234"/>
    <cellStyle name="Normal 4 2 5 2 3 2 2 2 3" xfId="16511"/>
    <cellStyle name="Normal 4 2 5 2 3 2 2 2 4" xfId="37662"/>
    <cellStyle name="Normal 4 2 5 2 3 2 2 3" xfId="8823"/>
    <cellStyle name="Normal 4 2 5 2 3 2 2 3 2" xfId="29972"/>
    <cellStyle name="Normal 4 2 5 2 3 2 2 3 2 2" xfId="51123"/>
    <cellStyle name="Normal 4 2 5 2 3 2 2 3 3" xfId="19400"/>
    <cellStyle name="Normal 4 2 5 2 3 2 2 3 4" xfId="40551"/>
    <cellStyle name="Normal 4 2 5 2 3 2 2 4" xfId="11385"/>
    <cellStyle name="Normal 4 2 5 2 3 2 2 4 2" xfId="32534"/>
    <cellStyle name="Normal 4 2 5 2 3 2 2 4 2 2" xfId="53685"/>
    <cellStyle name="Normal 4 2 5 2 3 2 2 4 3" xfId="21962"/>
    <cellStyle name="Normal 4 2 5 2 3 2 2 4 4" xfId="43113"/>
    <cellStyle name="Normal 4 2 5 2 3 2 2 5" xfId="24519"/>
    <cellStyle name="Normal 4 2 5 2 3 2 2 5 2" xfId="45670"/>
    <cellStyle name="Normal 4 2 5 2 3 2 2 6" xfId="13947"/>
    <cellStyle name="Normal 4 2 5 2 3 2 2 7" xfId="35098"/>
    <cellStyle name="Normal 4 2 5 2 3 2 3" xfId="3667"/>
    <cellStyle name="Normal 4 2 5 2 3 2 3 2" xfId="25803"/>
    <cellStyle name="Normal 4 2 5 2 3 2 3 2 2" xfId="46954"/>
    <cellStyle name="Normal 4 2 5 2 3 2 3 3" xfId="15231"/>
    <cellStyle name="Normal 4 2 5 2 3 2 3 4" xfId="36382"/>
    <cellStyle name="Normal 4 2 5 2 3 2 4" xfId="7543"/>
    <cellStyle name="Normal 4 2 5 2 3 2 4 2" xfId="28692"/>
    <cellStyle name="Normal 4 2 5 2 3 2 4 2 2" xfId="49843"/>
    <cellStyle name="Normal 4 2 5 2 3 2 4 3" xfId="18120"/>
    <cellStyle name="Normal 4 2 5 2 3 2 4 4" xfId="39271"/>
    <cellStyle name="Normal 4 2 5 2 3 2 5" xfId="10105"/>
    <cellStyle name="Normal 4 2 5 2 3 2 5 2" xfId="31254"/>
    <cellStyle name="Normal 4 2 5 2 3 2 5 2 2" xfId="52405"/>
    <cellStyle name="Normal 4 2 5 2 3 2 5 3" xfId="20682"/>
    <cellStyle name="Normal 4 2 5 2 3 2 5 4" xfId="41833"/>
    <cellStyle name="Normal 4 2 5 2 3 2 6" xfId="23239"/>
    <cellStyle name="Normal 4 2 5 2 3 2 6 2" xfId="44390"/>
    <cellStyle name="Normal 4 2 5 2 3 2 7" xfId="12667"/>
    <cellStyle name="Normal 4 2 5 2 3 2 8" xfId="33818"/>
    <cellStyle name="Normal 4 2 5 2 3 3" xfId="1740"/>
    <cellStyle name="Normal 4 2 5 2 3 3 2" xfId="4307"/>
    <cellStyle name="Normal 4 2 5 2 3 3 2 2" xfId="26443"/>
    <cellStyle name="Normal 4 2 5 2 3 3 2 2 2" xfId="47594"/>
    <cellStyle name="Normal 4 2 5 2 3 3 2 3" xfId="15871"/>
    <cellStyle name="Normal 4 2 5 2 3 3 2 4" xfId="37022"/>
    <cellStyle name="Normal 4 2 5 2 3 3 3" xfId="8183"/>
    <cellStyle name="Normal 4 2 5 2 3 3 3 2" xfId="29332"/>
    <cellStyle name="Normal 4 2 5 2 3 3 3 2 2" xfId="50483"/>
    <cellStyle name="Normal 4 2 5 2 3 3 3 3" xfId="18760"/>
    <cellStyle name="Normal 4 2 5 2 3 3 3 4" xfId="39911"/>
    <cellStyle name="Normal 4 2 5 2 3 3 4" xfId="10745"/>
    <cellStyle name="Normal 4 2 5 2 3 3 4 2" xfId="31894"/>
    <cellStyle name="Normal 4 2 5 2 3 3 4 2 2" xfId="53045"/>
    <cellStyle name="Normal 4 2 5 2 3 3 4 3" xfId="21322"/>
    <cellStyle name="Normal 4 2 5 2 3 3 4 4" xfId="42473"/>
    <cellStyle name="Normal 4 2 5 2 3 3 5" xfId="23879"/>
    <cellStyle name="Normal 4 2 5 2 3 3 5 2" xfId="45030"/>
    <cellStyle name="Normal 4 2 5 2 3 3 6" xfId="13307"/>
    <cellStyle name="Normal 4 2 5 2 3 3 7" xfId="34458"/>
    <cellStyle name="Normal 4 2 5 2 3 4" xfId="3027"/>
    <cellStyle name="Normal 4 2 5 2 3 4 2" xfId="25163"/>
    <cellStyle name="Normal 4 2 5 2 3 4 2 2" xfId="46314"/>
    <cellStyle name="Normal 4 2 5 2 3 4 3" xfId="14591"/>
    <cellStyle name="Normal 4 2 5 2 3 4 4" xfId="35742"/>
    <cellStyle name="Normal 4 2 5 2 3 5" xfId="6903"/>
    <cellStyle name="Normal 4 2 5 2 3 5 2" xfId="28052"/>
    <cellStyle name="Normal 4 2 5 2 3 5 2 2" xfId="49203"/>
    <cellStyle name="Normal 4 2 5 2 3 5 3" xfId="17480"/>
    <cellStyle name="Normal 4 2 5 2 3 5 4" xfId="38631"/>
    <cellStyle name="Normal 4 2 5 2 3 6" xfId="9465"/>
    <cellStyle name="Normal 4 2 5 2 3 6 2" xfId="30614"/>
    <cellStyle name="Normal 4 2 5 2 3 6 2 2" xfId="51765"/>
    <cellStyle name="Normal 4 2 5 2 3 6 3" xfId="20042"/>
    <cellStyle name="Normal 4 2 5 2 3 6 4" xfId="41193"/>
    <cellStyle name="Normal 4 2 5 2 3 7" xfId="22599"/>
    <cellStyle name="Normal 4 2 5 2 3 7 2" xfId="43750"/>
    <cellStyle name="Normal 4 2 5 2 3 8" xfId="12027"/>
    <cellStyle name="Normal 4 2 5 2 3 9" xfId="33178"/>
    <cellStyle name="Normal 4 2 5 2 4" xfId="780"/>
    <cellStyle name="Normal 4 2 5 2 4 2" xfId="2060"/>
    <cellStyle name="Normal 4 2 5 2 4 2 2" xfId="4627"/>
    <cellStyle name="Normal 4 2 5 2 4 2 2 2" xfId="26763"/>
    <cellStyle name="Normal 4 2 5 2 4 2 2 2 2" xfId="47914"/>
    <cellStyle name="Normal 4 2 5 2 4 2 2 3" xfId="16191"/>
    <cellStyle name="Normal 4 2 5 2 4 2 2 4" xfId="37342"/>
    <cellStyle name="Normal 4 2 5 2 4 2 3" xfId="8503"/>
    <cellStyle name="Normal 4 2 5 2 4 2 3 2" xfId="29652"/>
    <cellStyle name="Normal 4 2 5 2 4 2 3 2 2" xfId="50803"/>
    <cellStyle name="Normal 4 2 5 2 4 2 3 3" xfId="19080"/>
    <cellStyle name="Normal 4 2 5 2 4 2 3 4" xfId="40231"/>
    <cellStyle name="Normal 4 2 5 2 4 2 4" xfId="11065"/>
    <cellStyle name="Normal 4 2 5 2 4 2 4 2" xfId="32214"/>
    <cellStyle name="Normal 4 2 5 2 4 2 4 2 2" xfId="53365"/>
    <cellStyle name="Normal 4 2 5 2 4 2 4 3" xfId="21642"/>
    <cellStyle name="Normal 4 2 5 2 4 2 4 4" xfId="42793"/>
    <cellStyle name="Normal 4 2 5 2 4 2 5" xfId="24199"/>
    <cellStyle name="Normal 4 2 5 2 4 2 5 2" xfId="45350"/>
    <cellStyle name="Normal 4 2 5 2 4 2 6" xfId="13627"/>
    <cellStyle name="Normal 4 2 5 2 4 2 7" xfId="34778"/>
    <cellStyle name="Normal 4 2 5 2 4 3" xfId="3347"/>
    <cellStyle name="Normal 4 2 5 2 4 3 2" xfId="25483"/>
    <cellStyle name="Normal 4 2 5 2 4 3 2 2" xfId="46634"/>
    <cellStyle name="Normal 4 2 5 2 4 3 3" xfId="14911"/>
    <cellStyle name="Normal 4 2 5 2 4 3 4" xfId="36062"/>
    <cellStyle name="Normal 4 2 5 2 4 4" xfId="7223"/>
    <cellStyle name="Normal 4 2 5 2 4 4 2" xfId="28372"/>
    <cellStyle name="Normal 4 2 5 2 4 4 2 2" xfId="49523"/>
    <cellStyle name="Normal 4 2 5 2 4 4 3" xfId="17800"/>
    <cellStyle name="Normal 4 2 5 2 4 4 4" xfId="38951"/>
    <cellStyle name="Normal 4 2 5 2 4 5" xfId="9785"/>
    <cellStyle name="Normal 4 2 5 2 4 5 2" xfId="30934"/>
    <cellStyle name="Normal 4 2 5 2 4 5 2 2" xfId="52085"/>
    <cellStyle name="Normal 4 2 5 2 4 5 3" xfId="20362"/>
    <cellStyle name="Normal 4 2 5 2 4 5 4" xfId="41513"/>
    <cellStyle name="Normal 4 2 5 2 4 6" xfId="22919"/>
    <cellStyle name="Normal 4 2 5 2 4 6 2" xfId="44070"/>
    <cellStyle name="Normal 4 2 5 2 4 7" xfId="12347"/>
    <cellStyle name="Normal 4 2 5 2 4 8" xfId="33498"/>
    <cellStyle name="Normal 4 2 5 2 5" xfId="1420"/>
    <cellStyle name="Normal 4 2 5 2 5 2" xfId="3987"/>
    <cellStyle name="Normal 4 2 5 2 5 2 2" xfId="26123"/>
    <cellStyle name="Normal 4 2 5 2 5 2 2 2" xfId="47274"/>
    <cellStyle name="Normal 4 2 5 2 5 2 3" xfId="15551"/>
    <cellStyle name="Normal 4 2 5 2 5 2 4" xfId="36702"/>
    <cellStyle name="Normal 4 2 5 2 5 3" xfId="7863"/>
    <cellStyle name="Normal 4 2 5 2 5 3 2" xfId="29012"/>
    <cellStyle name="Normal 4 2 5 2 5 3 2 2" xfId="50163"/>
    <cellStyle name="Normal 4 2 5 2 5 3 3" xfId="18440"/>
    <cellStyle name="Normal 4 2 5 2 5 3 4" xfId="39591"/>
    <cellStyle name="Normal 4 2 5 2 5 4" xfId="10425"/>
    <cellStyle name="Normal 4 2 5 2 5 4 2" xfId="31574"/>
    <cellStyle name="Normal 4 2 5 2 5 4 2 2" xfId="52725"/>
    <cellStyle name="Normal 4 2 5 2 5 4 3" xfId="21002"/>
    <cellStyle name="Normal 4 2 5 2 5 4 4" xfId="42153"/>
    <cellStyle name="Normal 4 2 5 2 5 5" xfId="23559"/>
    <cellStyle name="Normal 4 2 5 2 5 5 2" xfId="44710"/>
    <cellStyle name="Normal 4 2 5 2 5 6" xfId="12987"/>
    <cellStyle name="Normal 4 2 5 2 5 7" xfId="34138"/>
    <cellStyle name="Normal 4 2 5 2 6" xfId="2706"/>
    <cellStyle name="Normal 4 2 5 2 6 2" xfId="24842"/>
    <cellStyle name="Normal 4 2 5 2 6 2 2" xfId="45993"/>
    <cellStyle name="Normal 4 2 5 2 6 3" xfId="14270"/>
    <cellStyle name="Normal 4 2 5 2 6 4" xfId="35421"/>
    <cellStyle name="Normal 4 2 5 2 7" xfId="6583"/>
    <cellStyle name="Normal 4 2 5 2 7 2" xfId="27732"/>
    <cellStyle name="Normal 4 2 5 2 7 2 2" xfId="48883"/>
    <cellStyle name="Normal 4 2 5 2 7 3" xfId="17160"/>
    <cellStyle name="Normal 4 2 5 2 7 4" xfId="38311"/>
    <cellStyle name="Normal 4 2 5 2 8" xfId="9145"/>
    <cellStyle name="Normal 4 2 5 2 8 2" xfId="30294"/>
    <cellStyle name="Normal 4 2 5 2 8 2 2" xfId="51445"/>
    <cellStyle name="Normal 4 2 5 2 8 3" xfId="19722"/>
    <cellStyle name="Normal 4 2 5 2 8 4" xfId="40873"/>
    <cellStyle name="Normal 4 2 5 2 9" xfId="22279"/>
    <cellStyle name="Normal 4 2 5 2 9 2" xfId="43430"/>
    <cellStyle name="Normal 4 2 5 3" xfId="218"/>
    <cellStyle name="Normal 4 2 5 3 10" xfId="32938"/>
    <cellStyle name="Normal 4 2 5 3 2" xfId="540"/>
    <cellStyle name="Normal 4 2 5 3 2 2" xfId="1180"/>
    <cellStyle name="Normal 4 2 5 3 2 2 2" xfId="2460"/>
    <cellStyle name="Normal 4 2 5 3 2 2 2 2" xfId="5027"/>
    <cellStyle name="Normal 4 2 5 3 2 2 2 2 2" xfId="27163"/>
    <cellStyle name="Normal 4 2 5 3 2 2 2 2 2 2" xfId="48314"/>
    <cellStyle name="Normal 4 2 5 3 2 2 2 2 3" xfId="16591"/>
    <cellStyle name="Normal 4 2 5 3 2 2 2 2 4" xfId="37742"/>
    <cellStyle name="Normal 4 2 5 3 2 2 2 3" xfId="8903"/>
    <cellStyle name="Normal 4 2 5 3 2 2 2 3 2" xfId="30052"/>
    <cellStyle name="Normal 4 2 5 3 2 2 2 3 2 2" xfId="51203"/>
    <cellStyle name="Normal 4 2 5 3 2 2 2 3 3" xfId="19480"/>
    <cellStyle name="Normal 4 2 5 3 2 2 2 3 4" xfId="40631"/>
    <cellStyle name="Normal 4 2 5 3 2 2 2 4" xfId="11465"/>
    <cellStyle name="Normal 4 2 5 3 2 2 2 4 2" xfId="32614"/>
    <cellStyle name="Normal 4 2 5 3 2 2 2 4 2 2" xfId="53765"/>
    <cellStyle name="Normal 4 2 5 3 2 2 2 4 3" xfId="22042"/>
    <cellStyle name="Normal 4 2 5 3 2 2 2 4 4" xfId="43193"/>
    <cellStyle name="Normal 4 2 5 3 2 2 2 5" xfId="24599"/>
    <cellStyle name="Normal 4 2 5 3 2 2 2 5 2" xfId="45750"/>
    <cellStyle name="Normal 4 2 5 3 2 2 2 6" xfId="14027"/>
    <cellStyle name="Normal 4 2 5 3 2 2 2 7" xfId="35178"/>
    <cellStyle name="Normal 4 2 5 3 2 2 3" xfId="3747"/>
    <cellStyle name="Normal 4 2 5 3 2 2 3 2" xfId="25883"/>
    <cellStyle name="Normal 4 2 5 3 2 2 3 2 2" xfId="47034"/>
    <cellStyle name="Normal 4 2 5 3 2 2 3 3" xfId="15311"/>
    <cellStyle name="Normal 4 2 5 3 2 2 3 4" xfId="36462"/>
    <cellStyle name="Normal 4 2 5 3 2 2 4" xfId="7623"/>
    <cellStyle name="Normal 4 2 5 3 2 2 4 2" xfId="28772"/>
    <cellStyle name="Normal 4 2 5 3 2 2 4 2 2" xfId="49923"/>
    <cellStyle name="Normal 4 2 5 3 2 2 4 3" xfId="18200"/>
    <cellStyle name="Normal 4 2 5 3 2 2 4 4" xfId="39351"/>
    <cellStyle name="Normal 4 2 5 3 2 2 5" xfId="10185"/>
    <cellStyle name="Normal 4 2 5 3 2 2 5 2" xfId="31334"/>
    <cellStyle name="Normal 4 2 5 3 2 2 5 2 2" xfId="52485"/>
    <cellStyle name="Normal 4 2 5 3 2 2 5 3" xfId="20762"/>
    <cellStyle name="Normal 4 2 5 3 2 2 5 4" xfId="41913"/>
    <cellStyle name="Normal 4 2 5 3 2 2 6" xfId="23319"/>
    <cellStyle name="Normal 4 2 5 3 2 2 6 2" xfId="44470"/>
    <cellStyle name="Normal 4 2 5 3 2 2 7" xfId="12747"/>
    <cellStyle name="Normal 4 2 5 3 2 2 8" xfId="33898"/>
    <cellStyle name="Normal 4 2 5 3 2 3" xfId="1820"/>
    <cellStyle name="Normal 4 2 5 3 2 3 2" xfId="4387"/>
    <cellStyle name="Normal 4 2 5 3 2 3 2 2" xfId="26523"/>
    <cellStyle name="Normal 4 2 5 3 2 3 2 2 2" xfId="47674"/>
    <cellStyle name="Normal 4 2 5 3 2 3 2 3" xfId="15951"/>
    <cellStyle name="Normal 4 2 5 3 2 3 2 4" xfId="37102"/>
    <cellStyle name="Normal 4 2 5 3 2 3 3" xfId="8263"/>
    <cellStyle name="Normal 4 2 5 3 2 3 3 2" xfId="29412"/>
    <cellStyle name="Normal 4 2 5 3 2 3 3 2 2" xfId="50563"/>
    <cellStyle name="Normal 4 2 5 3 2 3 3 3" xfId="18840"/>
    <cellStyle name="Normal 4 2 5 3 2 3 3 4" xfId="39991"/>
    <cellStyle name="Normal 4 2 5 3 2 3 4" xfId="10825"/>
    <cellStyle name="Normal 4 2 5 3 2 3 4 2" xfId="31974"/>
    <cellStyle name="Normal 4 2 5 3 2 3 4 2 2" xfId="53125"/>
    <cellStyle name="Normal 4 2 5 3 2 3 4 3" xfId="21402"/>
    <cellStyle name="Normal 4 2 5 3 2 3 4 4" xfId="42553"/>
    <cellStyle name="Normal 4 2 5 3 2 3 5" xfId="23959"/>
    <cellStyle name="Normal 4 2 5 3 2 3 5 2" xfId="45110"/>
    <cellStyle name="Normal 4 2 5 3 2 3 6" xfId="13387"/>
    <cellStyle name="Normal 4 2 5 3 2 3 7" xfId="34538"/>
    <cellStyle name="Normal 4 2 5 3 2 4" xfId="3107"/>
    <cellStyle name="Normal 4 2 5 3 2 4 2" xfId="25243"/>
    <cellStyle name="Normal 4 2 5 3 2 4 2 2" xfId="46394"/>
    <cellStyle name="Normal 4 2 5 3 2 4 3" xfId="14671"/>
    <cellStyle name="Normal 4 2 5 3 2 4 4" xfId="35822"/>
    <cellStyle name="Normal 4 2 5 3 2 5" xfId="6983"/>
    <cellStyle name="Normal 4 2 5 3 2 5 2" xfId="28132"/>
    <cellStyle name="Normal 4 2 5 3 2 5 2 2" xfId="49283"/>
    <cellStyle name="Normal 4 2 5 3 2 5 3" xfId="17560"/>
    <cellStyle name="Normal 4 2 5 3 2 5 4" xfId="38711"/>
    <cellStyle name="Normal 4 2 5 3 2 6" xfId="9545"/>
    <cellStyle name="Normal 4 2 5 3 2 6 2" xfId="30694"/>
    <cellStyle name="Normal 4 2 5 3 2 6 2 2" xfId="51845"/>
    <cellStyle name="Normal 4 2 5 3 2 6 3" xfId="20122"/>
    <cellStyle name="Normal 4 2 5 3 2 6 4" xfId="41273"/>
    <cellStyle name="Normal 4 2 5 3 2 7" xfId="22679"/>
    <cellStyle name="Normal 4 2 5 3 2 7 2" xfId="43830"/>
    <cellStyle name="Normal 4 2 5 3 2 8" xfId="12107"/>
    <cellStyle name="Normal 4 2 5 3 2 9" xfId="33258"/>
    <cellStyle name="Normal 4 2 5 3 3" xfId="860"/>
    <cellStyle name="Normal 4 2 5 3 3 2" xfId="2140"/>
    <cellStyle name="Normal 4 2 5 3 3 2 2" xfId="4707"/>
    <cellStyle name="Normal 4 2 5 3 3 2 2 2" xfId="26843"/>
    <cellStyle name="Normal 4 2 5 3 3 2 2 2 2" xfId="47994"/>
    <cellStyle name="Normal 4 2 5 3 3 2 2 3" xfId="16271"/>
    <cellStyle name="Normal 4 2 5 3 3 2 2 4" xfId="37422"/>
    <cellStyle name="Normal 4 2 5 3 3 2 3" xfId="8583"/>
    <cellStyle name="Normal 4 2 5 3 3 2 3 2" xfId="29732"/>
    <cellStyle name="Normal 4 2 5 3 3 2 3 2 2" xfId="50883"/>
    <cellStyle name="Normal 4 2 5 3 3 2 3 3" xfId="19160"/>
    <cellStyle name="Normal 4 2 5 3 3 2 3 4" xfId="40311"/>
    <cellStyle name="Normal 4 2 5 3 3 2 4" xfId="11145"/>
    <cellStyle name="Normal 4 2 5 3 3 2 4 2" xfId="32294"/>
    <cellStyle name="Normal 4 2 5 3 3 2 4 2 2" xfId="53445"/>
    <cellStyle name="Normal 4 2 5 3 3 2 4 3" xfId="21722"/>
    <cellStyle name="Normal 4 2 5 3 3 2 4 4" xfId="42873"/>
    <cellStyle name="Normal 4 2 5 3 3 2 5" xfId="24279"/>
    <cellStyle name="Normal 4 2 5 3 3 2 5 2" xfId="45430"/>
    <cellStyle name="Normal 4 2 5 3 3 2 6" xfId="13707"/>
    <cellStyle name="Normal 4 2 5 3 3 2 7" xfId="34858"/>
    <cellStyle name="Normal 4 2 5 3 3 3" xfId="3427"/>
    <cellStyle name="Normal 4 2 5 3 3 3 2" xfId="25563"/>
    <cellStyle name="Normal 4 2 5 3 3 3 2 2" xfId="46714"/>
    <cellStyle name="Normal 4 2 5 3 3 3 3" xfId="14991"/>
    <cellStyle name="Normal 4 2 5 3 3 3 4" xfId="36142"/>
    <cellStyle name="Normal 4 2 5 3 3 4" xfId="7303"/>
    <cellStyle name="Normal 4 2 5 3 3 4 2" xfId="28452"/>
    <cellStyle name="Normal 4 2 5 3 3 4 2 2" xfId="49603"/>
    <cellStyle name="Normal 4 2 5 3 3 4 3" xfId="17880"/>
    <cellStyle name="Normal 4 2 5 3 3 4 4" xfId="39031"/>
    <cellStyle name="Normal 4 2 5 3 3 5" xfId="9865"/>
    <cellStyle name="Normal 4 2 5 3 3 5 2" xfId="31014"/>
    <cellStyle name="Normal 4 2 5 3 3 5 2 2" xfId="52165"/>
    <cellStyle name="Normal 4 2 5 3 3 5 3" xfId="20442"/>
    <cellStyle name="Normal 4 2 5 3 3 5 4" xfId="41593"/>
    <cellStyle name="Normal 4 2 5 3 3 6" xfId="22999"/>
    <cellStyle name="Normal 4 2 5 3 3 6 2" xfId="44150"/>
    <cellStyle name="Normal 4 2 5 3 3 7" xfId="12427"/>
    <cellStyle name="Normal 4 2 5 3 3 8" xfId="33578"/>
    <cellStyle name="Normal 4 2 5 3 4" xfId="1500"/>
    <cellStyle name="Normal 4 2 5 3 4 2" xfId="4067"/>
    <cellStyle name="Normal 4 2 5 3 4 2 2" xfId="26203"/>
    <cellStyle name="Normal 4 2 5 3 4 2 2 2" xfId="47354"/>
    <cellStyle name="Normal 4 2 5 3 4 2 3" xfId="15631"/>
    <cellStyle name="Normal 4 2 5 3 4 2 4" xfId="36782"/>
    <cellStyle name="Normal 4 2 5 3 4 3" xfId="7943"/>
    <cellStyle name="Normal 4 2 5 3 4 3 2" xfId="29092"/>
    <cellStyle name="Normal 4 2 5 3 4 3 2 2" xfId="50243"/>
    <cellStyle name="Normal 4 2 5 3 4 3 3" xfId="18520"/>
    <cellStyle name="Normal 4 2 5 3 4 3 4" xfId="39671"/>
    <cellStyle name="Normal 4 2 5 3 4 4" xfId="10505"/>
    <cellStyle name="Normal 4 2 5 3 4 4 2" xfId="31654"/>
    <cellStyle name="Normal 4 2 5 3 4 4 2 2" xfId="52805"/>
    <cellStyle name="Normal 4 2 5 3 4 4 3" xfId="21082"/>
    <cellStyle name="Normal 4 2 5 3 4 4 4" xfId="42233"/>
    <cellStyle name="Normal 4 2 5 3 4 5" xfId="23639"/>
    <cellStyle name="Normal 4 2 5 3 4 5 2" xfId="44790"/>
    <cellStyle name="Normal 4 2 5 3 4 6" xfId="13067"/>
    <cellStyle name="Normal 4 2 5 3 4 7" xfId="34218"/>
    <cellStyle name="Normal 4 2 5 3 5" xfId="2786"/>
    <cellStyle name="Normal 4 2 5 3 5 2" xfId="24922"/>
    <cellStyle name="Normal 4 2 5 3 5 2 2" xfId="46073"/>
    <cellStyle name="Normal 4 2 5 3 5 3" xfId="14350"/>
    <cellStyle name="Normal 4 2 5 3 5 4" xfId="35501"/>
    <cellStyle name="Normal 4 2 5 3 6" xfId="6663"/>
    <cellStyle name="Normal 4 2 5 3 6 2" xfId="27812"/>
    <cellStyle name="Normal 4 2 5 3 6 2 2" xfId="48963"/>
    <cellStyle name="Normal 4 2 5 3 6 3" xfId="17240"/>
    <cellStyle name="Normal 4 2 5 3 6 4" xfId="38391"/>
    <cellStyle name="Normal 4 2 5 3 7" xfId="9225"/>
    <cellStyle name="Normal 4 2 5 3 7 2" xfId="30374"/>
    <cellStyle name="Normal 4 2 5 3 7 2 2" xfId="51525"/>
    <cellStyle name="Normal 4 2 5 3 7 3" xfId="19802"/>
    <cellStyle name="Normal 4 2 5 3 7 4" xfId="40953"/>
    <cellStyle name="Normal 4 2 5 3 8" xfId="22359"/>
    <cellStyle name="Normal 4 2 5 3 8 2" xfId="43510"/>
    <cellStyle name="Normal 4 2 5 3 9" xfId="11787"/>
    <cellStyle name="Normal 4 2 5 4" xfId="380"/>
    <cellStyle name="Normal 4 2 5 4 2" xfId="1020"/>
    <cellStyle name="Normal 4 2 5 4 2 2" xfId="2300"/>
    <cellStyle name="Normal 4 2 5 4 2 2 2" xfId="4867"/>
    <cellStyle name="Normal 4 2 5 4 2 2 2 2" xfId="27003"/>
    <cellStyle name="Normal 4 2 5 4 2 2 2 2 2" xfId="48154"/>
    <cellStyle name="Normal 4 2 5 4 2 2 2 3" xfId="16431"/>
    <cellStyle name="Normal 4 2 5 4 2 2 2 4" xfId="37582"/>
    <cellStyle name="Normal 4 2 5 4 2 2 3" xfId="8743"/>
    <cellStyle name="Normal 4 2 5 4 2 2 3 2" xfId="29892"/>
    <cellStyle name="Normal 4 2 5 4 2 2 3 2 2" xfId="51043"/>
    <cellStyle name="Normal 4 2 5 4 2 2 3 3" xfId="19320"/>
    <cellStyle name="Normal 4 2 5 4 2 2 3 4" xfId="40471"/>
    <cellStyle name="Normal 4 2 5 4 2 2 4" xfId="11305"/>
    <cellStyle name="Normal 4 2 5 4 2 2 4 2" xfId="32454"/>
    <cellStyle name="Normal 4 2 5 4 2 2 4 2 2" xfId="53605"/>
    <cellStyle name="Normal 4 2 5 4 2 2 4 3" xfId="21882"/>
    <cellStyle name="Normal 4 2 5 4 2 2 4 4" xfId="43033"/>
    <cellStyle name="Normal 4 2 5 4 2 2 5" xfId="24439"/>
    <cellStyle name="Normal 4 2 5 4 2 2 5 2" xfId="45590"/>
    <cellStyle name="Normal 4 2 5 4 2 2 6" xfId="13867"/>
    <cellStyle name="Normal 4 2 5 4 2 2 7" xfId="35018"/>
    <cellStyle name="Normal 4 2 5 4 2 3" xfId="3587"/>
    <cellStyle name="Normal 4 2 5 4 2 3 2" xfId="25723"/>
    <cellStyle name="Normal 4 2 5 4 2 3 2 2" xfId="46874"/>
    <cellStyle name="Normal 4 2 5 4 2 3 3" xfId="15151"/>
    <cellStyle name="Normal 4 2 5 4 2 3 4" xfId="36302"/>
    <cellStyle name="Normal 4 2 5 4 2 4" xfId="7463"/>
    <cellStyle name="Normal 4 2 5 4 2 4 2" xfId="28612"/>
    <cellStyle name="Normal 4 2 5 4 2 4 2 2" xfId="49763"/>
    <cellStyle name="Normal 4 2 5 4 2 4 3" xfId="18040"/>
    <cellStyle name="Normal 4 2 5 4 2 4 4" xfId="39191"/>
    <cellStyle name="Normal 4 2 5 4 2 5" xfId="10025"/>
    <cellStyle name="Normal 4 2 5 4 2 5 2" xfId="31174"/>
    <cellStyle name="Normal 4 2 5 4 2 5 2 2" xfId="52325"/>
    <cellStyle name="Normal 4 2 5 4 2 5 3" xfId="20602"/>
    <cellStyle name="Normal 4 2 5 4 2 5 4" xfId="41753"/>
    <cellStyle name="Normal 4 2 5 4 2 6" xfId="23159"/>
    <cellStyle name="Normal 4 2 5 4 2 6 2" xfId="44310"/>
    <cellStyle name="Normal 4 2 5 4 2 7" xfId="12587"/>
    <cellStyle name="Normal 4 2 5 4 2 8" xfId="33738"/>
    <cellStyle name="Normal 4 2 5 4 3" xfId="1660"/>
    <cellStyle name="Normal 4 2 5 4 3 2" xfId="4227"/>
    <cellStyle name="Normal 4 2 5 4 3 2 2" xfId="26363"/>
    <cellStyle name="Normal 4 2 5 4 3 2 2 2" xfId="47514"/>
    <cellStyle name="Normal 4 2 5 4 3 2 3" xfId="15791"/>
    <cellStyle name="Normal 4 2 5 4 3 2 4" xfId="36942"/>
    <cellStyle name="Normal 4 2 5 4 3 3" xfId="8103"/>
    <cellStyle name="Normal 4 2 5 4 3 3 2" xfId="29252"/>
    <cellStyle name="Normal 4 2 5 4 3 3 2 2" xfId="50403"/>
    <cellStyle name="Normal 4 2 5 4 3 3 3" xfId="18680"/>
    <cellStyle name="Normal 4 2 5 4 3 3 4" xfId="39831"/>
    <cellStyle name="Normal 4 2 5 4 3 4" xfId="10665"/>
    <cellStyle name="Normal 4 2 5 4 3 4 2" xfId="31814"/>
    <cellStyle name="Normal 4 2 5 4 3 4 2 2" xfId="52965"/>
    <cellStyle name="Normal 4 2 5 4 3 4 3" xfId="21242"/>
    <cellStyle name="Normal 4 2 5 4 3 4 4" xfId="42393"/>
    <cellStyle name="Normal 4 2 5 4 3 5" xfId="23799"/>
    <cellStyle name="Normal 4 2 5 4 3 5 2" xfId="44950"/>
    <cellStyle name="Normal 4 2 5 4 3 6" xfId="13227"/>
    <cellStyle name="Normal 4 2 5 4 3 7" xfId="34378"/>
    <cellStyle name="Normal 4 2 5 4 4" xfId="2947"/>
    <cellStyle name="Normal 4 2 5 4 4 2" xfId="25083"/>
    <cellStyle name="Normal 4 2 5 4 4 2 2" xfId="46234"/>
    <cellStyle name="Normal 4 2 5 4 4 3" xfId="14511"/>
    <cellStyle name="Normal 4 2 5 4 4 4" xfId="35662"/>
    <cellStyle name="Normal 4 2 5 4 5" xfId="6823"/>
    <cellStyle name="Normal 4 2 5 4 5 2" xfId="27972"/>
    <cellStyle name="Normal 4 2 5 4 5 2 2" xfId="49123"/>
    <cellStyle name="Normal 4 2 5 4 5 3" xfId="17400"/>
    <cellStyle name="Normal 4 2 5 4 5 4" xfId="38551"/>
    <cellStyle name="Normal 4 2 5 4 6" xfId="9385"/>
    <cellStyle name="Normal 4 2 5 4 6 2" xfId="30534"/>
    <cellStyle name="Normal 4 2 5 4 6 2 2" xfId="51685"/>
    <cellStyle name="Normal 4 2 5 4 6 3" xfId="19962"/>
    <cellStyle name="Normal 4 2 5 4 6 4" xfId="41113"/>
    <cellStyle name="Normal 4 2 5 4 7" xfId="22519"/>
    <cellStyle name="Normal 4 2 5 4 7 2" xfId="43670"/>
    <cellStyle name="Normal 4 2 5 4 8" xfId="11947"/>
    <cellStyle name="Normal 4 2 5 4 9" xfId="33098"/>
    <cellStyle name="Normal 4 2 5 5" xfId="700"/>
    <cellStyle name="Normal 4 2 5 5 2" xfId="1980"/>
    <cellStyle name="Normal 4 2 5 5 2 2" xfId="4547"/>
    <cellStyle name="Normal 4 2 5 5 2 2 2" xfId="26683"/>
    <cellStyle name="Normal 4 2 5 5 2 2 2 2" xfId="47834"/>
    <cellStyle name="Normal 4 2 5 5 2 2 3" xfId="16111"/>
    <cellStyle name="Normal 4 2 5 5 2 2 4" xfId="37262"/>
    <cellStyle name="Normal 4 2 5 5 2 3" xfId="8423"/>
    <cellStyle name="Normal 4 2 5 5 2 3 2" xfId="29572"/>
    <cellStyle name="Normal 4 2 5 5 2 3 2 2" xfId="50723"/>
    <cellStyle name="Normal 4 2 5 5 2 3 3" xfId="19000"/>
    <cellStyle name="Normal 4 2 5 5 2 3 4" xfId="40151"/>
    <cellStyle name="Normal 4 2 5 5 2 4" xfId="10985"/>
    <cellStyle name="Normal 4 2 5 5 2 4 2" xfId="32134"/>
    <cellStyle name="Normal 4 2 5 5 2 4 2 2" xfId="53285"/>
    <cellStyle name="Normal 4 2 5 5 2 4 3" xfId="21562"/>
    <cellStyle name="Normal 4 2 5 5 2 4 4" xfId="42713"/>
    <cellStyle name="Normal 4 2 5 5 2 5" xfId="24119"/>
    <cellStyle name="Normal 4 2 5 5 2 5 2" xfId="45270"/>
    <cellStyle name="Normal 4 2 5 5 2 6" xfId="13547"/>
    <cellStyle name="Normal 4 2 5 5 2 7" xfId="34698"/>
    <cellStyle name="Normal 4 2 5 5 3" xfId="3267"/>
    <cellStyle name="Normal 4 2 5 5 3 2" xfId="25403"/>
    <cellStyle name="Normal 4 2 5 5 3 2 2" xfId="46554"/>
    <cellStyle name="Normal 4 2 5 5 3 3" xfId="14831"/>
    <cellStyle name="Normal 4 2 5 5 3 4" xfId="35982"/>
    <cellStyle name="Normal 4 2 5 5 4" xfId="7143"/>
    <cellStyle name="Normal 4 2 5 5 4 2" xfId="28292"/>
    <cellStyle name="Normal 4 2 5 5 4 2 2" xfId="49443"/>
    <cellStyle name="Normal 4 2 5 5 4 3" xfId="17720"/>
    <cellStyle name="Normal 4 2 5 5 4 4" xfId="38871"/>
    <cellStyle name="Normal 4 2 5 5 5" xfId="9705"/>
    <cellStyle name="Normal 4 2 5 5 5 2" xfId="30854"/>
    <cellStyle name="Normal 4 2 5 5 5 2 2" xfId="52005"/>
    <cellStyle name="Normal 4 2 5 5 5 3" xfId="20282"/>
    <cellStyle name="Normal 4 2 5 5 5 4" xfId="41433"/>
    <cellStyle name="Normal 4 2 5 5 6" xfId="22839"/>
    <cellStyle name="Normal 4 2 5 5 6 2" xfId="43990"/>
    <cellStyle name="Normal 4 2 5 5 7" xfId="12267"/>
    <cellStyle name="Normal 4 2 5 5 8" xfId="33418"/>
    <cellStyle name="Normal 4 2 5 6" xfId="1340"/>
    <cellStyle name="Normal 4 2 5 6 2" xfId="3907"/>
    <cellStyle name="Normal 4 2 5 6 2 2" xfId="26043"/>
    <cellStyle name="Normal 4 2 5 6 2 2 2" xfId="47194"/>
    <cellStyle name="Normal 4 2 5 6 2 3" xfId="15471"/>
    <cellStyle name="Normal 4 2 5 6 2 4" xfId="36622"/>
    <cellStyle name="Normal 4 2 5 6 3" xfId="7783"/>
    <cellStyle name="Normal 4 2 5 6 3 2" xfId="28932"/>
    <cellStyle name="Normal 4 2 5 6 3 2 2" xfId="50083"/>
    <cellStyle name="Normal 4 2 5 6 3 3" xfId="18360"/>
    <cellStyle name="Normal 4 2 5 6 3 4" xfId="39511"/>
    <cellStyle name="Normal 4 2 5 6 4" xfId="10345"/>
    <cellStyle name="Normal 4 2 5 6 4 2" xfId="31494"/>
    <cellStyle name="Normal 4 2 5 6 4 2 2" xfId="52645"/>
    <cellStyle name="Normal 4 2 5 6 4 3" xfId="20922"/>
    <cellStyle name="Normal 4 2 5 6 4 4" xfId="42073"/>
    <cellStyle name="Normal 4 2 5 6 5" xfId="23479"/>
    <cellStyle name="Normal 4 2 5 6 5 2" xfId="44630"/>
    <cellStyle name="Normal 4 2 5 6 6" xfId="12907"/>
    <cellStyle name="Normal 4 2 5 6 7" xfId="34058"/>
    <cellStyle name="Normal 4 2 5 7" xfId="2625"/>
    <cellStyle name="Normal 4 2 5 7 2" xfId="24761"/>
    <cellStyle name="Normal 4 2 5 7 2 2" xfId="45912"/>
    <cellStyle name="Normal 4 2 5 7 3" xfId="14189"/>
    <cellStyle name="Normal 4 2 5 7 4" xfId="35340"/>
    <cellStyle name="Normal 4 2 5 8" xfId="6503"/>
    <cellStyle name="Normal 4 2 5 8 2" xfId="27652"/>
    <cellStyle name="Normal 4 2 5 8 2 2" xfId="48803"/>
    <cellStyle name="Normal 4 2 5 8 3" xfId="17080"/>
    <cellStyle name="Normal 4 2 5 8 4" xfId="38231"/>
    <cellStyle name="Normal 4 2 5 9" xfId="9065"/>
    <cellStyle name="Normal 4 2 5 9 2" xfId="30214"/>
    <cellStyle name="Normal 4 2 5 9 2 2" xfId="51365"/>
    <cellStyle name="Normal 4 2 5 9 3" xfId="19642"/>
    <cellStyle name="Normal 4 2 5 9 4" xfId="40793"/>
    <cellStyle name="Normal 4 2 6" xfId="76"/>
    <cellStyle name="Normal 4 2 6 10" xfId="22221"/>
    <cellStyle name="Normal 4 2 6 10 2" xfId="43372"/>
    <cellStyle name="Normal 4 2 6 11" xfId="11649"/>
    <cellStyle name="Normal 4 2 6 12" xfId="32800"/>
    <cellStyle name="Normal 4 2 6 2" xfId="160"/>
    <cellStyle name="Normal 4 2 6 2 10" xfId="11729"/>
    <cellStyle name="Normal 4 2 6 2 11" xfId="32880"/>
    <cellStyle name="Normal 4 2 6 2 2" xfId="321"/>
    <cellStyle name="Normal 4 2 6 2 2 10" xfId="33040"/>
    <cellStyle name="Normal 4 2 6 2 2 2" xfId="642"/>
    <cellStyle name="Normal 4 2 6 2 2 2 2" xfId="1282"/>
    <cellStyle name="Normal 4 2 6 2 2 2 2 2" xfId="2562"/>
    <cellStyle name="Normal 4 2 6 2 2 2 2 2 2" xfId="5129"/>
    <cellStyle name="Normal 4 2 6 2 2 2 2 2 2 2" xfId="27265"/>
    <cellStyle name="Normal 4 2 6 2 2 2 2 2 2 2 2" xfId="48416"/>
    <cellStyle name="Normal 4 2 6 2 2 2 2 2 2 3" xfId="16693"/>
    <cellStyle name="Normal 4 2 6 2 2 2 2 2 2 4" xfId="37844"/>
    <cellStyle name="Normal 4 2 6 2 2 2 2 2 3" xfId="9005"/>
    <cellStyle name="Normal 4 2 6 2 2 2 2 2 3 2" xfId="30154"/>
    <cellStyle name="Normal 4 2 6 2 2 2 2 2 3 2 2" xfId="51305"/>
    <cellStyle name="Normal 4 2 6 2 2 2 2 2 3 3" xfId="19582"/>
    <cellStyle name="Normal 4 2 6 2 2 2 2 2 3 4" xfId="40733"/>
    <cellStyle name="Normal 4 2 6 2 2 2 2 2 4" xfId="11567"/>
    <cellStyle name="Normal 4 2 6 2 2 2 2 2 4 2" xfId="32716"/>
    <cellStyle name="Normal 4 2 6 2 2 2 2 2 4 2 2" xfId="53867"/>
    <cellStyle name="Normal 4 2 6 2 2 2 2 2 4 3" xfId="22144"/>
    <cellStyle name="Normal 4 2 6 2 2 2 2 2 4 4" xfId="43295"/>
    <cellStyle name="Normal 4 2 6 2 2 2 2 2 5" xfId="24701"/>
    <cellStyle name="Normal 4 2 6 2 2 2 2 2 5 2" xfId="45852"/>
    <cellStyle name="Normal 4 2 6 2 2 2 2 2 6" xfId="14129"/>
    <cellStyle name="Normal 4 2 6 2 2 2 2 2 7" xfId="35280"/>
    <cellStyle name="Normal 4 2 6 2 2 2 2 3" xfId="3849"/>
    <cellStyle name="Normal 4 2 6 2 2 2 2 3 2" xfId="25985"/>
    <cellStyle name="Normal 4 2 6 2 2 2 2 3 2 2" xfId="47136"/>
    <cellStyle name="Normal 4 2 6 2 2 2 2 3 3" xfId="15413"/>
    <cellStyle name="Normal 4 2 6 2 2 2 2 3 4" xfId="36564"/>
    <cellStyle name="Normal 4 2 6 2 2 2 2 4" xfId="7725"/>
    <cellStyle name="Normal 4 2 6 2 2 2 2 4 2" xfId="28874"/>
    <cellStyle name="Normal 4 2 6 2 2 2 2 4 2 2" xfId="50025"/>
    <cellStyle name="Normal 4 2 6 2 2 2 2 4 3" xfId="18302"/>
    <cellStyle name="Normal 4 2 6 2 2 2 2 4 4" xfId="39453"/>
    <cellStyle name="Normal 4 2 6 2 2 2 2 5" xfId="10287"/>
    <cellStyle name="Normal 4 2 6 2 2 2 2 5 2" xfId="31436"/>
    <cellStyle name="Normal 4 2 6 2 2 2 2 5 2 2" xfId="52587"/>
    <cellStyle name="Normal 4 2 6 2 2 2 2 5 3" xfId="20864"/>
    <cellStyle name="Normal 4 2 6 2 2 2 2 5 4" xfId="42015"/>
    <cellStyle name="Normal 4 2 6 2 2 2 2 6" xfId="23421"/>
    <cellStyle name="Normal 4 2 6 2 2 2 2 6 2" xfId="44572"/>
    <cellStyle name="Normal 4 2 6 2 2 2 2 7" xfId="12849"/>
    <cellStyle name="Normal 4 2 6 2 2 2 2 8" xfId="34000"/>
    <cellStyle name="Normal 4 2 6 2 2 2 3" xfId="1922"/>
    <cellStyle name="Normal 4 2 6 2 2 2 3 2" xfId="4489"/>
    <cellStyle name="Normal 4 2 6 2 2 2 3 2 2" xfId="26625"/>
    <cellStyle name="Normal 4 2 6 2 2 2 3 2 2 2" xfId="47776"/>
    <cellStyle name="Normal 4 2 6 2 2 2 3 2 3" xfId="16053"/>
    <cellStyle name="Normal 4 2 6 2 2 2 3 2 4" xfId="37204"/>
    <cellStyle name="Normal 4 2 6 2 2 2 3 3" xfId="8365"/>
    <cellStyle name="Normal 4 2 6 2 2 2 3 3 2" xfId="29514"/>
    <cellStyle name="Normal 4 2 6 2 2 2 3 3 2 2" xfId="50665"/>
    <cellStyle name="Normal 4 2 6 2 2 2 3 3 3" xfId="18942"/>
    <cellStyle name="Normal 4 2 6 2 2 2 3 3 4" xfId="40093"/>
    <cellStyle name="Normal 4 2 6 2 2 2 3 4" xfId="10927"/>
    <cellStyle name="Normal 4 2 6 2 2 2 3 4 2" xfId="32076"/>
    <cellStyle name="Normal 4 2 6 2 2 2 3 4 2 2" xfId="53227"/>
    <cellStyle name="Normal 4 2 6 2 2 2 3 4 3" xfId="21504"/>
    <cellStyle name="Normal 4 2 6 2 2 2 3 4 4" xfId="42655"/>
    <cellStyle name="Normal 4 2 6 2 2 2 3 5" xfId="24061"/>
    <cellStyle name="Normal 4 2 6 2 2 2 3 5 2" xfId="45212"/>
    <cellStyle name="Normal 4 2 6 2 2 2 3 6" xfId="13489"/>
    <cellStyle name="Normal 4 2 6 2 2 2 3 7" xfId="34640"/>
    <cellStyle name="Normal 4 2 6 2 2 2 4" xfId="3209"/>
    <cellStyle name="Normal 4 2 6 2 2 2 4 2" xfId="25345"/>
    <cellStyle name="Normal 4 2 6 2 2 2 4 2 2" xfId="46496"/>
    <cellStyle name="Normal 4 2 6 2 2 2 4 3" xfId="14773"/>
    <cellStyle name="Normal 4 2 6 2 2 2 4 4" xfId="35924"/>
    <cellStyle name="Normal 4 2 6 2 2 2 5" xfId="7085"/>
    <cellStyle name="Normal 4 2 6 2 2 2 5 2" xfId="28234"/>
    <cellStyle name="Normal 4 2 6 2 2 2 5 2 2" xfId="49385"/>
    <cellStyle name="Normal 4 2 6 2 2 2 5 3" xfId="17662"/>
    <cellStyle name="Normal 4 2 6 2 2 2 5 4" xfId="38813"/>
    <cellStyle name="Normal 4 2 6 2 2 2 6" xfId="9647"/>
    <cellStyle name="Normal 4 2 6 2 2 2 6 2" xfId="30796"/>
    <cellStyle name="Normal 4 2 6 2 2 2 6 2 2" xfId="51947"/>
    <cellStyle name="Normal 4 2 6 2 2 2 6 3" xfId="20224"/>
    <cellStyle name="Normal 4 2 6 2 2 2 6 4" xfId="41375"/>
    <cellStyle name="Normal 4 2 6 2 2 2 7" xfId="22781"/>
    <cellStyle name="Normal 4 2 6 2 2 2 7 2" xfId="43932"/>
    <cellStyle name="Normal 4 2 6 2 2 2 8" xfId="12209"/>
    <cellStyle name="Normal 4 2 6 2 2 2 9" xfId="33360"/>
    <cellStyle name="Normal 4 2 6 2 2 3" xfId="962"/>
    <cellStyle name="Normal 4 2 6 2 2 3 2" xfId="2242"/>
    <cellStyle name="Normal 4 2 6 2 2 3 2 2" xfId="4809"/>
    <cellStyle name="Normal 4 2 6 2 2 3 2 2 2" xfId="26945"/>
    <cellStyle name="Normal 4 2 6 2 2 3 2 2 2 2" xfId="48096"/>
    <cellStyle name="Normal 4 2 6 2 2 3 2 2 3" xfId="16373"/>
    <cellStyle name="Normal 4 2 6 2 2 3 2 2 4" xfId="37524"/>
    <cellStyle name="Normal 4 2 6 2 2 3 2 3" xfId="8685"/>
    <cellStyle name="Normal 4 2 6 2 2 3 2 3 2" xfId="29834"/>
    <cellStyle name="Normal 4 2 6 2 2 3 2 3 2 2" xfId="50985"/>
    <cellStyle name="Normal 4 2 6 2 2 3 2 3 3" xfId="19262"/>
    <cellStyle name="Normal 4 2 6 2 2 3 2 3 4" xfId="40413"/>
    <cellStyle name="Normal 4 2 6 2 2 3 2 4" xfId="11247"/>
    <cellStyle name="Normal 4 2 6 2 2 3 2 4 2" xfId="32396"/>
    <cellStyle name="Normal 4 2 6 2 2 3 2 4 2 2" xfId="53547"/>
    <cellStyle name="Normal 4 2 6 2 2 3 2 4 3" xfId="21824"/>
    <cellStyle name="Normal 4 2 6 2 2 3 2 4 4" xfId="42975"/>
    <cellStyle name="Normal 4 2 6 2 2 3 2 5" xfId="24381"/>
    <cellStyle name="Normal 4 2 6 2 2 3 2 5 2" xfId="45532"/>
    <cellStyle name="Normal 4 2 6 2 2 3 2 6" xfId="13809"/>
    <cellStyle name="Normal 4 2 6 2 2 3 2 7" xfId="34960"/>
    <cellStyle name="Normal 4 2 6 2 2 3 3" xfId="3529"/>
    <cellStyle name="Normal 4 2 6 2 2 3 3 2" xfId="25665"/>
    <cellStyle name="Normal 4 2 6 2 2 3 3 2 2" xfId="46816"/>
    <cellStyle name="Normal 4 2 6 2 2 3 3 3" xfId="15093"/>
    <cellStyle name="Normal 4 2 6 2 2 3 3 4" xfId="36244"/>
    <cellStyle name="Normal 4 2 6 2 2 3 4" xfId="7405"/>
    <cellStyle name="Normal 4 2 6 2 2 3 4 2" xfId="28554"/>
    <cellStyle name="Normal 4 2 6 2 2 3 4 2 2" xfId="49705"/>
    <cellStyle name="Normal 4 2 6 2 2 3 4 3" xfId="17982"/>
    <cellStyle name="Normal 4 2 6 2 2 3 4 4" xfId="39133"/>
    <cellStyle name="Normal 4 2 6 2 2 3 5" xfId="9967"/>
    <cellStyle name="Normal 4 2 6 2 2 3 5 2" xfId="31116"/>
    <cellStyle name="Normal 4 2 6 2 2 3 5 2 2" xfId="52267"/>
    <cellStyle name="Normal 4 2 6 2 2 3 5 3" xfId="20544"/>
    <cellStyle name="Normal 4 2 6 2 2 3 5 4" xfId="41695"/>
    <cellStyle name="Normal 4 2 6 2 2 3 6" xfId="23101"/>
    <cellStyle name="Normal 4 2 6 2 2 3 6 2" xfId="44252"/>
    <cellStyle name="Normal 4 2 6 2 2 3 7" xfId="12529"/>
    <cellStyle name="Normal 4 2 6 2 2 3 8" xfId="33680"/>
    <cellStyle name="Normal 4 2 6 2 2 4" xfId="1602"/>
    <cellStyle name="Normal 4 2 6 2 2 4 2" xfId="4169"/>
    <cellStyle name="Normal 4 2 6 2 2 4 2 2" xfId="26305"/>
    <cellStyle name="Normal 4 2 6 2 2 4 2 2 2" xfId="47456"/>
    <cellStyle name="Normal 4 2 6 2 2 4 2 3" xfId="15733"/>
    <cellStyle name="Normal 4 2 6 2 2 4 2 4" xfId="36884"/>
    <cellStyle name="Normal 4 2 6 2 2 4 3" xfId="8045"/>
    <cellStyle name="Normal 4 2 6 2 2 4 3 2" xfId="29194"/>
    <cellStyle name="Normal 4 2 6 2 2 4 3 2 2" xfId="50345"/>
    <cellStyle name="Normal 4 2 6 2 2 4 3 3" xfId="18622"/>
    <cellStyle name="Normal 4 2 6 2 2 4 3 4" xfId="39773"/>
    <cellStyle name="Normal 4 2 6 2 2 4 4" xfId="10607"/>
    <cellStyle name="Normal 4 2 6 2 2 4 4 2" xfId="31756"/>
    <cellStyle name="Normal 4 2 6 2 2 4 4 2 2" xfId="52907"/>
    <cellStyle name="Normal 4 2 6 2 2 4 4 3" xfId="21184"/>
    <cellStyle name="Normal 4 2 6 2 2 4 4 4" xfId="42335"/>
    <cellStyle name="Normal 4 2 6 2 2 4 5" xfId="23741"/>
    <cellStyle name="Normal 4 2 6 2 2 4 5 2" xfId="44892"/>
    <cellStyle name="Normal 4 2 6 2 2 4 6" xfId="13169"/>
    <cellStyle name="Normal 4 2 6 2 2 4 7" xfId="34320"/>
    <cellStyle name="Normal 4 2 6 2 2 5" xfId="2889"/>
    <cellStyle name="Normal 4 2 6 2 2 5 2" xfId="25025"/>
    <cellStyle name="Normal 4 2 6 2 2 5 2 2" xfId="46176"/>
    <cellStyle name="Normal 4 2 6 2 2 5 3" xfId="14453"/>
    <cellStyle name="Normal 4 2 6 2 2 5 4" xfId="35604"/>
    <cellStyle name="Normal 4 2 6 2 2 6" xfId="6765"/>
    <cellStyle name="Normal 4 2 6 2 2 6 2" xfId="27914"/>
    <cellStyle name="Normal 4 2 6 2 2 6 2 2" xfId="49065"/>
    <cellStyle name="Normal 4 2 6 2 2 6 3" xfId="17342"/>
    <cellStyle name="Normal 4 2 6 2 2 6 4" xfId="38493"/>
    <cellStyle name="Normal 4 2 6 2 2 7" xfId="9327"/>
    <cellStyle name="Normal 4 2 6 2 2 7 2" xfId="30476"/>
    <cellStyle name="Normal 4 2 6 2 2 7 2 2" xfId="51627"/>
    <cellStyle name="Normal 4 2 6 2 2 7 3" xfId="19904"/>
    <cellStyle name="Normal 4 2 6 2 2 7 4" xfId="41055"/>
    <cellStyle name="Normal 4 2 6 2 2 8" xfId="22461"/>
    <cellStyle name="Normal 4 2 6 2 2 8 2" xfId="43612"/>
    <cellStyle name="Normal 4 2 6 2 2 9" xfId="11889"/>
    <cellStyle name="Normal 4 2 6 2 3" xfId="482"/>
    <cellStyle name="Normal 4 2 6 2 3 2" xfId="1122"/>
    <cellStyle name="Normal 4 2 6 2 3 2 2" xfId="2402"/>
    <cellStyle name="Normal 4 2 6 2 3 2 2 2" xfId="4969"/>
    <cellStyle name="Normal 4 2 6 2 3 2 2 2 2" xfId="27105"/>
    <cellStyle name="Normal 4 2 6 2 3 2 2 2 2 2" xfId="48256"/>
    <cellStyle name="Normal 4 2 6 2 3 2 2 2 3" xfId="16533"/>
    <cellStyle name="Normal 4 2 6 2 3 2 2 2 4" xfId="37684"/>
    <cellStyle name="Normal 4 2 6 2 3 2 2 3" xfId="8845"/>
    <cellStyle name="Normal 4 2 6 2 3 2 2 3 2" xfId="29994"/>
    <cellStyle name="Normal 4 2 6 2 3 2 2 3 2 2" xfId="51145"/>
    <cellStyle name="Normal 4 2 6 2 3 2 2 3 3" xfId="19422"/>
    <cellStyle name="Normal 4 2 6 2 3 2 2 3 4" xfId="40573"/>
    <cellStyle name="Normal 4 2 6 2 3 2 2 4" xfId="11407"/>
    <cellStyle name="Normal 4 2 6 2 3 2 2 4 2" xfId="32556"/>
    <cellStyle name="Normal 4 2 6 2 3 2 2 4 2 2" xfId="53707"/>
    <cellStyle name="Normal 4 2 6 2 3 2 2 4 3" xfId="21984"/>
    <cellStyle name="Normal 4 2 6 2 3 2 2 4 4" xfId="43135"/>
    <cellStyle name="Normal 4 2 6 2 3 2 2 5" xfId="24541"/>
    <cellStyle name="Normal 4 2 6 2 3 2 2 5 2" xfId="45692"/>
    <cellStyle name="Normal 4 2 6 2 3 2 2 6" xfId="13969"/>
    <cellStyle name="Normal 4 2 6 2 3 2 2 7" xfId="35120"/>
    <cellStyle name="Normal 4 2 6 2 3 2 3" xfId="3689"/>
    <cellStyle name="Normal 4 2 6 2 3 2 3 2" xfId="25825"/>
    <cellStyle name="Normal 4 2 6 2 3 2 3 2 2" xfId="46976"/>
    <cellStyle name="Normal 4 2 6 2 3 2 3 3" xfId="15253"/>
    <cellStyle name="Normal 4 2 6 2 3 2 3 4" xfId="36404"/>
    <cellStyle name="Normal 4 2 6 2 3 2 4" xfId="7565"/>
    <cellStyle name="Normal 4 2 6 2 3 2 4 2" xfId="28714"/>
    <cellStyle name="Normal 4 2 6 2 3 2 4 2 2" xfId="49865"/>
    <cellStyle name="Normal 4 2 6 2 3 2 4 3" xfId="18142"/>
    <cellStyle name="Normal 4 2 6 2 3 2 4 4" xfId="39293"/>
    <cellStyle name="Normal 4 2 6 2 3 2 5" xfId="10127"/>
    <cellStyle name="Normal 4 2 6 2 3 2 5 2" xfId="31276"/>
    <cellStyle name="Normal 4 2 6 2 3 2 5 2 2" xfId="52427"/>
    <cellStyle name="Normal 4 2 6 2 3 2 5 3" xfId="20704"/>
    <cellStyle name="Normal 4 2 6 2 3 2 5 4" xfId="41855"/>
    <cellStyle name="Normal 4 2 6 2 3 2 6" xfId="23261"/>
    <cellStyle name="Normal 4 2 6 2 3 2 6 2" xfId="44412"/>
    <cellStyle name="Normal 4 2 6 2 3 2 7" xfId="12689"/>
    <cellStyle name="Normal 4 2 6 2 3 2 8" xfId="33840"/>
    <cellStyle name="Normal 4 2 6 2 3 3" xfId="1762"/>
    <cellStyle name="Normal 4 2 6 2 3 3 2" xfId="4329"/>
    <cellStyle name="Normal 4 2 6 2 3 3 2 2" xfId="26465"/>
    <cellStyle name="Normal 4 2 6 2 3 3 2 2 2" xfId="47616"/>
    <cellStyle name="Normal 4 2 6 2 3 3 2 3" xfId="15893"/>
    <cellStyle name="Normal 4 2 6 2 3 3 2 4" xfId="37044"/>
    <cellStyle name="Normal 4 2 6 2 3 3 3" xfId="8205"/>
    <cellStyle name="Normal 4 2 6 2 3 3 3 2" xfId="29354"/>
    <cellStyle name="Normal 4 2 6 2 3 3 3 2 2" xfId="50505"/>
    <cellStyle name="Normal 4 2 6 2 3 3 3 3" xfId="18782"/>
    <cellStyle name="Normal 4 2 6 2 3 3 3 4" xfId="39933"/>
    <cellStyle name="Normal 4 2 6 2 3 3 4" xfId="10767"/>
    <cellStyle name="Normal 4 2 6 2 3 3 4 2" xfId="31916"/>
    <cellStyle name="Normal 4 2 6 2 3 3 4 2 2" xfId="53067"/>
    <cellStyle name="Normal 4 2 6 2 3 3 4 3" xfId="21344"/>
    <cellStyle name="Normal 4 2 6 2 3 3 4 4" xfId="42495"/>
    <cellStyle name="Normal 4 2 6 2 3 3 5" xfId="23901"/>
    <cellStyle name="Normal 4 2 6 2 3 3 5 2" xfId="45052"/>
    <cellStyle name="Normal 4 2 6 2 3 3 6" xfId="13329"/>
    <cellStyle name="Normal 4 2 6 2 3 3 7" xfId="34480"/>
    <cellStyle name="Normal 4 2 6 2 3 4" xfId="3049"/>
    <cellStyle name="Normal 4 2 6 2 3 4 2" xfId="25185"/>
    <cellStyle name="Normal 4 2 6 2 3 4 2 2" xfId="46336"/>
    <cellStyle name="Normal 4 2 6 2 3 4 3" xfId="14613"/>
    <cellStyle name="Normal 4 2 6 2 3 4 4" xfId="35764"/>
    <cellStyle name="Normal 4 2 6 2 3 5" xfId="6925"/>
    <cellStyle name="Normal 4 2 6 2 3 5 2" xfId="28074"/>
    <cellStyle name="Normal 4 2 6 2 3 5 2 2" xfId="49225"/>
    <cellStyle name="Normal 4 2 6 2 3 5 3" xfId="17502"/>
    <cellStyle name="Normal 4 2 6 2 3 5 4" xfId="38653"/>
    <cellStyle name="Normal 4 2 6 2 3 6" xfId="9487"/>
    <cellStyle name="Normal 4 2 6 2 3 6 2" xfId="30636"/>
    <cellStyle name="Normal 4 2 6 2 3 6 2 2" xfId="51787"/>
    <cellStyle name="Normal 4 2 6 2 3 6 3" xfId="20064"/>
    <cellStyle name="Normal 4 2 6 2 3 6 4" xfId="41215"/>
    <cellStyle name="Normal 4 2 6 2 3 7" xfId="22621"/>
    <cellStyle name="Normal 4 2 6 2 3 7 2" xfId="43772"/>
    <cellStyle name="Normal 4 2 6 2 3 8" xfId="12049"/>
    <cellStyle name="Normal 4 2 6 2 3 9" xfId="33200"/>
    <cellStyle name="Normal 4 2 6 2 4" xfId="802"/>
    <cellStyle name="Normal 4 2 6 2 4 2" xfId="2082"/>
    <cellStyle name="Normal 4 2 6 2 4 2 2" xfId="4649"/>
    <cellStyle name="Normal 4 2 6 2 4 2 2 2" xfId="26785"/>
    <cellStyle name="Normal 4 2 6 2 4 2 2 2 2" xfId="47936"/>
    <cellStyle name="Normal 4 2 6 2 4 2 2 3" xfId="16213"/>
    <cellStyle name="Normal 4 2 6 2 4 2 2 4" xfId="37364"/>
    <cellStyle name="Normal 4 2 6 2 4 2 3" xfId="8525"/>
    <cellStyle name="Normal 4 2 6 2 4 2 3 2" xfId="29674"/>
    <cellStyle name="Normal 4 2 6 2 4 2 3 2 2" xfId="50825"/>
    <cellStyle name="Normal 4 2 6 2 4 2 3 3" xfId="19102"/>
    <cellStyle name="Normal 4 2 6 2 4 2 3 4" xfId="40253"/>
    <cellStyle name="Normal 4 2 6 2 4 2 4" xfId="11087"/>
    <cellStyle name="Normal 4 2 6 2 4 2 4 2" xfId="32236"/>
    <cellStyle name="Normal 4 2 6 2 4 2 4 2 2" xfId="53387"/>
    <cellStyle name="Normal 4 2 6 2 4 2 4 3" xfId="21664"/>
    <cellStyle name="Normal 4 2 6 2 4 2 4 4" xfId="42815"/>
    <cellStyle name="Normal 4 2 6 2 4 2 5" xfId="24221"/>
    <cellStyle name="Normal 4 2 6 2 4 2 5 2" xfId="45372"/>
    <cellStyle name="Normal 4 2 6 2 4 2 6" xfId="13649"/>
    <cellStyle name="Normal 4 2 6 2 4 2 7" xfId="34800"/>
    <cellStyle name="Normal 4 2 6 2 4 3" xfId="3369"/>
    <cellStyle name="Normal 4 2 6 2 4 3 2" xfId="25505"/>
    <cellStyle name="Normal 4 2 6 2 4 3 2 2" xfId="46656"/>
    <cellStyle name="Normal 4 2 6 2 4 3 3" xfId="14933"/>
    <cellStyle name="Normal 4 2 6 2 4 3 4" xfId="36084"/>
    <cellStyle name="Normal 4 2 6 2 4 4" xfId="7245"/>
    <cellStyle name="Normal 4 2 6 2 4 4 2" xfId="28394"/>
    <cellStyle name="Normal 4 2 6 2 4 4 2 2" xfId="49545"/>
    <cellStyle name="Normal 4 2 6 2 4 4 3" xfId="17822"/>
    <cellStyle name="Normal 4 2 6 2 4 4 4" xfId="38973"/>
    <cellStyle name="Normal 4 2 6 2 4 5" xfId="9807"/>
    <cellStyle name="Normal 4 2 6 2 4 5 2" xfId="30956"/>
    <cellStyle name="Normal 4 2 6 2 4 5 2 2" xfId="52107"/>
    <cellStyle name="Normal 4 2 6 2 4 5 3" xfId="20384"/>
    <cellStyle name="Normal 4 2 6 2 4 5 4" xfId="41535"/>
    <cellStyle name="Normal 4 2 6 2 4 6" xfId="22941"/>
    <cellStyle name="Normal 4 2 6 2 4 6 2" xfId="44092"/>
    <cellStyle name="Normal 4 2 6 2 4 7" xfId="12369"/>
    <cellStyle name="Normal 4 2 6 2 4 8" xfId="33520"/>
    <cellStyle name="Normal 4 2 6 2 5" xfId="1442"/>
    <cellStyle name="Normal 4 2 6 2 5 2" xfId="4009"/>
    <cellStyle name="Normal 4 2 6 2 5 2 2" xfId="26145"/>
    <cellStyle name="Normal 4 2 6 2 5 2 2 2" xfId="47296"/>
    <cellStyle name="Normal 4 2 6 2 5 2 3" xfId="15573"/>
    <cellStyle name="Normal 4 2 6 2 5 2 4" xfId="36724"/>
    <cellStyle name="Normal 4 2 6 2 5 3" xfId="7885"/>
    <cellStyle name="Normal 4 2 6 2 5 3 2" xfId="29034"/>
    <cellStyle name="Normal 4 2 6 2 5 3 2 2" xfId="50185"/>
    <cellStyle name="Normal 4 2 6 2 5 3 3" xfId="18462"/>
    <cellStyle name="Normal 4 2 6 2 5 3 4" xfId="39613"/>
    <cellStyle name="Normal 4 2 6 2 5 4" xfId="10447"/>
    <cellStyle name="Normal 4 2 6 2 5 4 2" xfId="31596"/>
    <cellStyle name="Normal 4 2 6 2 5 4 2 2" xfId="52747"/>
    <cellStyle name="Normal 4 2 6 2 5 4 3" xfId="21024"/>
    <cellStyle name="Normal 4 2 6 2 5 4 4" xfId="42175"/>
    <cellStyle name="Normal 4 2 6 2 5 5" xfId="23581"/>
    <cellStyle name="Normal 4 2 6 2 5 5 2" xfId="44732"/>
    <cellStyle name="Normal 4 2 6 2 5 6" xfId="13009"/>
    <cellStyle name="Normal 4 2 6 2 5 7" xfId="34160"/>
    <cellStyle name="Normal 4 2 6 2 6" xfId="2728"/>
    <cellStyle name="Normal 4 2 6 2 6 2" xfId="24864"/>
    <cellStyle name="Normal 4 2 6 2 6 2 2" xfId="46015"/>
    <cellStyle name="Normal 4 2 6 2 6 3" xfId="14292"/>
    <cellStyle name="Normal 4 2 6 2 6 4" xfId="35443"/>
    <cellStyle name="Normal 4 2 6 2 7" xfId="6605"/>
    <cellStyle name="Normal 4 2 6 2 7 2" xfId="27754"/>
    <cellStyle name="Normal 4 2 6 2 7 2 2" xfId="48905"/>
    <cellStyle name="Normal 4 2 6 2 7 3" xfId="17182"/>
    <cellStyle name="Normal 4 2 6 2 7 4" xfId="38333"/>
    <cellStyle name="Normal 4 2 6 2 8" xfId="9167"/>
    <cellStyle name="Normal 4 2 6 2 8 2" xfId="30316"/>
    <cellStyle name="Normal 4 2 6 2 8 2 2" xfId="51467"/>
    <cellStyle name="Normal 4 2 6 2 8 3" xfId="19744"/>
    <cellStyle name="Normal 4 2 6 2 8 4" xfId="40895"/>
    <cellStyle name="Normal 4 2 6 2 9" xfId="22301"/>
    <cellStyle name="Normal 4 2 6 2 9 2" xfId="43452"/>
    <cellStyle name="Normal 4 2 6 3" xfId="240"/>
    <cellStyle name="Normal 4 2 6 3 10" xfId="32960"/>
    <cellStyle name="Normal 4 2 6 3 2" xfId="562"/>
    <cellStyle name="Normal 4 2 6 3 2 2" xfId="1202"/>
    <cellStyle name="Normal 4 2 6 3 2 2 2" xfId="2482"/>
    <cellStyle name="Normal 4 2 6 3 2 2 2 2" xfId="5049"/>
    <cellStyle name="Normal 4 2 6 3 2 2 2 2 2" xfId="27185"/>
    <cellStyle name="Normal 4 2 6 3 2 2 2 2 2 2" xfId="48336"/>
    <cellStyle name="Normal 4 2 6 3 2 2 2 2 3" xfId="16613"/>
    <cellStyle name="Normal 4 2 6 3 2 2 2 2 4" xfId="37764"/>
    <cellStyle name="Normal 4 2 6 3 2 2 2 3" xfId="8925"/>
    <cellStyle name="Normal 4 2 6 3 2 2 2 3 2" xfId="30074"/>
    <cellStyle name="Normal 4 2 6 3 2 2 2 3 2 2" xfId="51225"/>
    <cellStyle name="Normal 4 2 6 3 2 2 2 3 3" xfId="19502"/>
    <cellStyle name="Normal 4 2 6 3 2 2 2 3 4" xfId="40653"/>
    <cellStyle name="Normal 4 2 6 3 2 2 2 4" xfId="11487"/>
    <cellStyle name="Normal 4 2 6 3 2 2 2 4 2" xfId="32636"/>
    <cellStyle name="Normal 4 2 6 3 2 2 2 4 2 2" xfId="53787"/>
    <cellStyle name="Normal 4 2 6 3 2 2 2 4 3" xfId="22064"/>
    <cellStyle name="Normal 4 2 6 3 2 2 2 4 4" xfId="43215"/>
    <cellStyle name="Normal 4 2 6 3 2 2 2 5" xfId="24621"/>
    <cellStyle name="Normal 4 2 6 3 2 2 2 5 2" xfId="45772"/>
    <cellStyle name="Normal 4 2 6 3 2 2 2 6" xfId="14049"/>
    <cellStyle name="Normal 4 2 6 3 2 2 2 7" xfId="35200"/>
    <cellStyle name="Normal 4 2 6 3 2 2 3" xfId="3769"/>
    <cellStyle name="Normal 4 2 6 3 2 2 3 2" xfId="25905"/>
    <cellStyle name="Normal 4 2 6 3 2 2 3 2 2" xfId="47056"/>
    <cellStyle name="Normal 4 2 6 3 2 2 3 3" xfId="15333"/>
    <cellStyle name="Normal 4 2 6 3 2 2 3 4" xfId="36484"/>
    <cellStyle name="Normal 4 2 6 3 2 2 4" xfId="7645"/>
    <cellStyle name="Normal 4 2 6 3 2 2 4 2" xfId="28794"/>
    <cellStyle name="Normal 4 2 6 3 2 2 4 2 2" xfId="49945"/>
    <cellStyle name="Normal 4 2 6 3 2 2 4 3" xfId="18222"/>
    <cellStyle name="Normal 4 2 6 3 2 2 4 4" xfId="39373"/>
    <cellStyle name="Normal 4 2 6 3 2 2 5" xfId="10207"/>
    <cellStyle name="Normal 4 2 6 3 2 2 5 2" xfId="31356"/>
    <cellStyle name="Normal 4 2 6 3 2 2 5 2 2" xfId="52507"/>
    <cellStyle name="Normal 4 2 6 3 2 2 5 3" xfId="20784"/>
    <cellStyle name="Normal 4 2 6 3 2 2 5 4" xfId="41935"/>
    <cellStyle name="Normal 4 2 6 3 2 2 6" xfId="23341"/>
    <cellStyle name="Normal 4 2 6 3 2 2 6 2" xfId="44492"/>
    <cellStyle name="Normal 4 2 6 3 2 2 7" xfId="12769"/>
    <cellStyle name="Normal 4 2 6 3 2 2 8" xfId="33920"/>
    <cellStyle name="Normal 4 2 6 3 2 3" xfId="1842"/>
    <cellStyle name="Normal 4 2 6 3 2 3 2" xfId="4409"/>
    <cellStyle name="Normal 4 2 6 3 2 3 2 2" xfId="26545"/>
    <cellStyle name="Normal 4 2 6 3 2 3 2 2 2" xfId="47696"/>
    <cellStyle name="Normal 4 2 6 3 2 3 2 3" xfId="15973"/>
    <cellStyle name="Normal 4 2 6 3 2 3 2 4" xfId="37124"/>
    <cellStyle name="Normal 4 2 6 3 2 3 3" xfId="8285"/>
    <cellStyle name="Normal 4 2 6 3 2 3 3 2" xfId="29434"/>
    <cellStyle name="Normal 4 2 6 3 2 3 3 2 2" xfId="50585"/>
    <cellStyle name="Normal 4 2 6 3 2 3 3 3" xfId="18862"/>
    <cellStyle name="Normal 4 2 6 3 2 3 3 4" xfId="40013"/>
    <cellStyle name="Normal 4 2 6 3 2 3 4" xfId="10847"/>
    <cellStyle name="Normal 4 2 6 3 2 3 4 2" xfId="31996"/>
    <cellStyle name="Normal 4 2 6 3 2 3 4 2 2" xfId="53147"/>
    <cellStyle name="Normal 4 2 6 3 2 3 4 3" xfId="21424"/>
    <cellStyle name="Normal 4 2 6 3 2 3 4 4" xfId="42575"/>
    <cellStyle name="Normal 4 2 6 3 2 3 5" xfId="23981"/>
    <cellStyle name="Normal 4 2 6 3 2 3 5 2" xfId="45132"/>
    <cellStyle name="Normal 4 2 6 3 2 3 6" xfId="13409"/>
    <cellStyle name="Normal 4 2 6 3 2 3 7" xfId="34560"/>
    <cellStyle name="Normal 4 2 6 3 2 4" xfId="3129"/>
    <cellStyle name="Normal 4 2 6 3 2 4 2" xfId="25265"/>
    <cellStyle name="Normal 4 2 6 3 2 4 2 2" xfId="46416"/>
    <cellStyle name="Normal 4 2 6 3 2 4 3" xfId="14693"/>
    <cellStyle name="Normal 4 2 6 3 2 4 4" xfId="35844"/>
    <cellStyle name="Normal 4 2 6 3 2 5" xfId="7005"/>
    <cellStyle name="Normal 4 2 6 3 2 5 2" xfId="28154"/>
    <cellStyle name="Normal 4 2 6 3 2 5 2 2" xfId="49305"/>
    <cellStyle name="Normal 4 2 6 3 2 5 3" xfId="17582"/>
    <cellStyle name="Normal 4 2 6 3 2 5 4" xfId="38733"/>
    <cellStyle name="Normal 4 2 6 3 2 6" xfId="9567"/>
    <cellStyle name="Normal 4 2 6 3 2 6 2" xfId="30716"/>
    <cellStyle name="Normal 4 2 6 3 2 6 2 2" xfId="51867"/>
    <cellStyle name="Normal 4 2 6 3 2 6 3" xfId="20144"/>
    <cellStyle name="Normal 4 2 6 3 2 6 4" xfId="41295"/>
    <cellStyle name="Normal 4 2 6 3 2 7" xfId="22701"/>
    <cellStyle name="Normal 4 2 6 3 2 7 2" xfId="43852"/>
    <cellStyle name="Normal 4 2 6 3 2 8" xfId="12129"/>
    <cellStyle name="Normal 4 2 6 3 2 9" xfId="33280"/>
    <cellStyle name="Normal 4 2 6 3 3" xfId="882"/>
    <cellStyle name="Normal 4 2 6 3 3 2" xfId="2162"/>
    <cellStyle name="Normal 4 2 6 3 3 2 2" xfId="4729"/>
    <cellStyle name="Normal 4 2 6 3 3 2 2 2" xfId="26865"/>
    <cellStyle name="Normal 4 2 6 3 3 2 2 2 2" xfId="48016"/>
    <cellStyle name="Normal 4 2 6 3 3 2 2 3" xfId="16293"/>
    <cellStyle name="Normal 4 2 6 3 3 2 2 4" xfId="37444"/>
    <cellStyle name="Normal 4 2 6 3 3 2 3" xfId="8605"/>
    <cellStyle name="Normal 4 2 6 3 3 2 3 2" xfId="29754"/>
    <cellStyle name="Normal 4 2 6 3 3 2 3 2 2" xfId="50905"/>
    <cellStyle name="Normal 4 2 6 3 3 2 3 3" xfId="19182"/>
    <cellStyle name="Normal 4 2 6 3 3 2 3 4" xfId="40333"/>
    <cellStyle name="Normal 4 2 6 3 3 2 4" xfId="11167"/>
    <cellStyle name="Normal 4 2 6 3 3 2 4 2" xfId="32316"/>
    <cellStyle name="Normal 4 2 6 3 3 2 4 2 2" xfId="53467"/>
    <cellStyle name="Normal 4 2 6 3 3 2 4 3" xfId="21744"/>
    <cellStyle name="Normal 4 2 6 3 3 2 4 4" xfId="42895"/>
    <cellStyle name="Normal 4 2 6 3 3 2 5" xfId="24301"/>
    <cellStyle name="Normal 4 2 6 3 3 2 5 2" xfId="45452"/>
    <cellStyle name="Normal 4 2 6 3 3 2 6" xfId="13729"/>
    <cellStyle name="Normal 4 2 6 3 3 2 7" xfId="34880"/>
    <cellStyle name="Normal 4 2 6 3 3 3" xfId="3449"/>
    <cellStyle name="Normal 4 2 6 3 3 3 2" xfId="25585"/>
    <cellStyle name="Normal 4 2 6 3 3 3 2 2" xfId="46736"/>
    <cellStyle name="Normal 4 2 6 3 3 3 3" xfId="15013"/>
    <cellStyle name="Normal 4 2 6 3 3 3 4" xfId="36164"/>
    <cellStyle name="Normal 4 2 6 3 3 4" xfId="7325"/>
    <cellStyle name="Normal 4 2 6 3 3 4 2" xfId="28474"/>
    <cellStyle name="Normal 4 2 6 3 3 4 2 2" xfId="49625"/>
    <cellStyle name="Normal 4 2 6 3 3 4 3" xfId="17902"/>
    <cellStyle name="Normal 4 2 6 3 3 4 4" xfId="39053"/>
    <cellStyle name="Normal 4 2 6 3 3 5" xfId="9887"/>
    <cellStyle name="Normal 4 2 6 3 3 5 2" xfId="31036"/>
    <cellStyle name="Normal 4 2 6 3 3 5 2 2" xfId="52187"/>
    <cellStyle name="Normal 4 2 6 3 3 5 3" xfId="20464"/>
    <cellStyle name="Normal 4 2 6 3 3 5 4" xfId="41615"/>
    <cellStyle name="Normal 4 2 6 3 3 6" xfId="23021"/>
    <cellStyle name="Normal 4 2 6 3 3 6 2" xfId="44172"/>
    <cellStyle name="Normal 4 2 6 3 3 7" xfId="12449"/>
    <cellStyle name="Normal 4 2 6 3 3 8" xfId="33600"/>
    <cellStyle name="Normal 4 2 6 3 4" xfId="1522"/>
    <cellStyle name="Normal 4 2 6 3 4 2" xfId="4089"/>
    <cellStyle name="Normal 4 2 6 3 4 2 2" xfId="26225"/>
    <cellStyle name="Normal 4 2 6 3 4 2 2 2" xfId="47376"/>
    <cellStyle name="Normal 4 2 6 3 4 2 3" xfId="15653"/>
    <cellStyle name="Normal 4 2 6 3 4 2 4" xfId="36804"/>
    <cellStyle name="Normal 4 2 6 3 4 3" xfId="7965"/>
    <cellStyle name="Normal 4 2 6 3 4 3 2" xfId="29114"/>
    <cellStyle name="Normal 4 2 6 3 4 3 2 2" xfId="50265"/>
    <cellStyle name="Normal 4 2 6 3 4 3 3" xfId="18542"/>
    <cellStyle name="Normal 4 2 6 3 4 3 4" xfId="39693"/>
    <cellStyle name="Normal 4 2 6 3 4 4" xfId="10527"/>
    <cellStyle name="Normal 4 2 6 3 4 4 2" xfId="31676"/>
    <cellStyle name="Normal 4 2 6 3 4 4 2 2" xfId="52827"/>
    <cellStyle name="Normal 4 2 6 3 4 4 3" xfId="21104"/>
    <cellStyle name="Normal 4 2 6 3 4 4 4" xfId="42255"/>
    <cellStyle name="Normal 4 2 6 3 4 5" xfId="23661"/>
    <cellStyle name="Normal 4 2 6 3 4 5 2" xfId="44812"/>
    <cellStyle name="Normal 4 2 6 3 4 6" xfId="13089"/>
    <cellStyle name="Normal 4 2 6 3 4 7" xfId="34240"/>
    <cellStyle name="Normal 4 2 6 3 5" xfId="2808"/>
    <cellStyle name="Normal 4 2 6 3 5 2" xfId="24944"/>
    <cellStyle name="Normal 4 2 6 3 5 2 2" xfId="46095"/>
    <cellStyle name="Normal 4 2 6 3 5 3" xfId="14372"/>
    <cellStyle name="Normal 4 2 6 3 5 4" xfId="35523"/>
    <cellStyle name="Normal 4 2 6 3 6" xfId="6685"/>
    <cellStyle name="Normal 4 2 6 3 6 2" xfId="27834"/>
    <cellStyle name="Normal 4 2 6 3 6 2 2" xfId="48985"/>
    <cellStyle name="Normal 4 2 6 3 6 3" xfId="17262"/>
    <cellStyle name="Normal 4 2 6 3 6 4" xfId="38413"/>
    <cellStyle name="Normal 4 2 6 3 7" xfId="9247"/>
    <cellStyle name="Normal 4 2 6 3 7 2" xfId="30396"/>
    <cellStyle name="Normal 4 2 6 3 7 2 2" xfId="51547"/>
    <cellStyle name="Normal 4 2 6 3 7 3" xfId="19824"/>
    <cellStyle name="Normal 4 2 6 3 7 4" xfId="40975"/>
    <cellStyle name="Normal 4 2 6 3 8" xfId="22381"/>
    <cellStyle name="Normal 4 2 6 3 8 2" xfId="43532"/>
    <cellStyle name="Normal 4 2 6 3 9" xfId="11809"/>
    <cellStyle name="Normal 4 2 6 4" xfId="402"/>
    <cellStyle name="Normal 4 2 6 4 2" xfId="1042"/>
    <cellStyle name="Normal 4 2 6 4 2 2" xfId="2322"/>
    <cellStyle name="Normal 4 2 6 4 2 2 2" xfId="4889"/>
    <cellStyle name="Normal 4 2 6 4 2 2 2 2" xfId="27025"/>
    <cellStyle name="Normal 4 2 6 4 2 2 2 2 2" xfId="48176"/>
    <cellStyle name="Normal 4 2 6 4 2 2 2 3" xfId="16453"/>
    <cellStyle name="Normal 4 2 6 4 2 2 2 4" xfId="37604"/>
    <cellStyle name="Normal 4 2 6 4 2 2 3" xfId="8765"/>
    <cellStyle name="Normal 4 2 6 4 2 2 3 2" xfId="29914"/>
    <cellStyle name="Normal 4 2 6 4 2 2 3 2 2" xfId="51065"/>
    <cellStyle name="Normal 4 2 6 4 2 2 3 3" xfId="19342"/>
    <cellStyle name="Normal 4 2 6 4 2 2 3 4" xfId="40493"/>
    <cellStyle name="Normal 4 2 6 4 2 2 4" xfId="11327"/>
    <cellStyle name="Normal 4 2 6 4 2 2 4 2" xfId="32476"/>
    <cellStyle name="Normal 4 2 6 4 2 2 4 2 2" xfId="53627"/>
    <cellStyle name="Normal 4 2 6 4 2 2 4 3" xfId="21904"/>
    <cellStyle name="Normal 4 2 6 4 2 2 4 4" xfId="43055"/>
    <cellStyle name="Normal 4 2 6 4 2 2 5" xfId="24461"/>
    <cellStyle name="Normal 4 2 6 4 2 2 5 2" xfId="45612"/>
    <cellStyle name="Normal 4 2 6 4 2 2 6" xfId="13889"/>
    <cellStyle name="Normal 4 2 6 4 2 2 7" xfId="35040"/>
    <cellStyle name="Normal 4 2 6 4 2 3" xfId="3609"/>
    <cellStyle name="Normal 4 2 6 4 2 3 2" xfId="25745"/>
    <cellStyle name="Normal 4 2 6 4 2 3 2 2" xfId="46896"/>
    <cellStyle name="Normal 4 2 6 4 2 3 3" xfId="15173"/>
    <cellStyle name="Normal 4 2 6 4 2 3 4" xfId="36324"/>
    <cellStyle name="Normal 4 2 6 4 2 4" xfId="7485"/>
    <cellStyle name="Normal 4 2 6 4 2 4 2" xfId="28634"/>
    <cellStyle name="Normal 4 2 6 4 2 4 2 2" xfId="49785"/>
    <cellStyle name="Normal 4 2 6 4 2 4 3" xfId="18062"/>
    <cellStyle name="Normal 4 2 6 4 2 4 4" xfId="39213"/>
    <cellStyle name="Normal 4 2 6 4 2 5" xfId="10047"/>
    <cellStyle name="Normal 4 2 6 4 2 5 2" xfId="31196"/>
    <cellStyle name="Normal 4 2 6 4 2 5 2 2" xfId="52347"/>
    <cellStyle name="Normal 4 2 6 4 2 5 3" xfId="20624"/>
    <cellStyle name="Normal 4 2 6 4 2 5 4" xfId="41775"/>
    <cellStyle name="Normal 4 2 6 4 2 6" xfId="23181"/>
    <cellStyle name="Normal 4 2 6 4 2 6 2" xfId="44332"/>
    <cellStyle name="Normal 4 2 6 4 2 7" xfId="12609"/>
    <cellStyle name="Normal 4 2 6 4 2 8" xfId="33760"/>
    <cellStyle name="Normal 4 2 6 4 3" xfId="1682"/>
    <cellStyle name="Normal 4 2 6 4 3 2" xfId="4249"/>
    <cellStyle name="Normal 4 2 6 4 3 2 2" xfId="26385"/>
    <cellStyle name="Normal 4 2 6 4 3 2 2 2" xfId="47536"/>
    <cellStyle name="Normal 4 2 6 4 3 2 3" xfId="15813"/>
    <cellStyle name="Normal 4 2 6 4 3 2 4" xfId="36964"/>
    <cellStyle name="Normal 4 2 6 4 3 3" xfId="8125"/>
    <cellStyle name="Normal 4 2 6 4 3 3 2" xfId="29274"/>
    <cellStyle name="Normal 4 2 6 4 3 3 2 2" xfId="50425"/>
    <cellStyle name="Normal 4 2 6 4 3 3 3" xfId="18702"/>
    <cellStyle name="Normal 4 2 6 4 3 3 4" xfId="39853"/>
    <cellStyle name="Normal 4 2 6 4 3 4" xfId="10687"/>
    <cellStyle name="Normal 4 2 6 4 3 4 2" xfId="31836"/>
    <cellStyle name="Normal 4 2 6 4 3 4 2 2" xfId="52987"/>
    <cellStyle name="Normal 4 2 6 4 3 4 3" xfId="21264"/>
    <cellStyle name="Normal 4 2 6 4 3 4 4" xfId="42415"/>
    <cellStyle name="Normal 4 2 6 4 3 5" xfId="23821"/>
    <cellStyle name="Normal 4 2 6 4 3 5 2" xfId="44972"/>
    <cellStyle name="Normal 4 2 6 4 3 6" xfId="13249"/>
    <cellStyle name="Normal 4 2 6 4 3 7" xfId="34400"/>
    <cellStyle name="Normal 4 2 6 4 4" xfId="2969"/>
    <cellStyle name="Normal 4 2 6 4 4 2" xfId="25105"/>
    <cellStyle name="Normal 4 2 6 4 4 2 2" xfId="46256"/>
    <cellStyle name="Normal 4 2 6 4 4 3" xfId="14533"/>
    <cellStyle name="Normal 4 2 6 4 4 4" xfId="35684"/>
    <cellStyle name="Normal 4 2 6 4 5" xfId="6845"/>
    <cellStyle name="Normal 4 2 6 4 5 2" xfId="27994"/>
    <cellStyle name="Normal 4 2 6 4 5 2 2" xfId="49145"/>
    <cellStyle name="Normal 4 2 6 4 5 3" xfId="17422"/>
    <cellStyle name="Normal 4 2 6 4 5 4" xfId="38573"/>
    <cellStyle name="Normal 4 2 6 4 6" xfId="9407"/>
    <cellStyle name="Normal 4 2 6 4 6 2" xfId="30556"/>
    <cellStyle name="Normal 4 2 6 4 6 2 2" xfId="51707"/>
    <cellStyle name="Normal 4 2 6 4 6 3" xfId="19984"/>
    <cellStyle name="Normal 4 2 6 4 6 4" xfId="41135"/>
    <cellStyle name="Normal 4 2 6 4 7" xfId="22541"/>
    <cellStyle name="Normal 4 2 6 4 7 2" xfId="43692"/>
    <cellStyle name="Normal 4 2 6 4 8" xfId="11969"/>
    <cellStyle name="Normal 4 2 6 4 9" xfId="33120"/>
    <cellStyle name="Normal 4 2 6 5" xfId="722"/>
    <cellStyle name="Normal 4 2 6 5 2" xfId="2002"/>
    <cellStyle name="Normal 4 2 6 5 2 2" xfId="4569"/>
    <cellStyle name="Normal 4 2 6 5 2 2 2" xfId="26705"/>
    <cellStyle name="Normal 4 2 6 5 2 2 2 2" xfId="47856"/>
    <cellStyle name="Normal 4 2 6 5 2 2 3" xfId="16133"/>
    <cellStyle name="Normal 4 2 6 5 2 2 4" xfId="37284"/>
    <cellStyle name="Normal 4 2 6 5 2 3" xfId="8445"/>
    <cellStyle name="Normal 4 2 6 5 2 3 2" xfId="29594"/>
    <cellStyle name="Normal 4 2 6 5 2 3 2 2" xfId="50745"/>
    <cellStyle name="Normal 4 2 6 5 2 3 3" xfId="19022"/>
    <cellStyle name="Normal 4 2 6 5 2 3 4" xfId="40173"/>
    <cellStyle name="Normal 4 2 6 5 2 4" xfId="11007"/>
    <cellStyle name="Normal 4 2 6 5 2 4 2" xfId="32156"/>
    <cellStyle name="Normal 4 2 6 5 2 4 2 2" xfId="53307"/>
    <cellStyle name="Normal 4 2 6 5 2 4 3" xfId="21584"/>
    <cellStyle name="Normal 4 2 6 5 2 4 4" xfId="42735"/>
    <cellStyle name="Normal 4 2 6 5 2 5" xfId="24141"/>
    <cellStyle name="Normal 4 2 6 5 2 5 2" xfId="45292"/>
    <cellStyle name="Normal 4 2 6 5 2 6" xfId="13569"/>
    <cellStyle name="Normal 4 2 6 5 2 7" xfId="34720"/>
    <cellStyle name="Normal 4 2 6 5 3" xfId="3289"/>
    <cellStyle name="Normal 4 2 6 5 3 2" xfId="25425"/>
    <cellStyle name="Normal 4 2 6 5 3 2 2" xfId="46576"/>
    <cellStyle name="Normal 4 2 6 5 3 3" xfId="14853"/>
    <cellStyle name="Normal 4 2 6 5 3 4" xfId="36004"/>
    <cellStyle name="Normal 4 2 6 5 4" xfId="7165"/>
    <cellStyle name="Normal 4 2 6 5 4 2" xfId="28314"/>
    <cellStyle name="Normal 4 2 6 5 4 2 2" xfId="49465"/>
    <cellStyle name="Normal 4 2 6 5 4 3" xfId="17742"/>
    <cellStyle name="Normal 4 2 6 5 4 4" xfId="38893"/>
    <cellStyle name="Normal 4 2 6 5 5" xfId="9727"/>
    <cellStyle name="Normal 4 2 6 5 5 2" xfId="30876"/>
    <cellStyle name="Normal 4 2 6 5 5 2 2" xfId="52027"/>
    <cellStyle name="Normal 4 2 6 5 5 3" xfId="20304"/>
    <cellStyle name="Normal 4 2 6 5 5 4" xfId="41455"/>
    <cellStyle name="Normal 4 2 6 5 6" xfId="22861"/>
    <cellStyle name="Normal 4 2 6 5 6 2" xfId="44012"/>
    <cellStyle name="Normal 4 2 6 5 7" xfId="12289"/>
    <cellStyle name="Normal 4 2 6 5 8" xfId="33440"/>
    <cellStyle name="Normal 4 2 6 6" xfId="1362"/>
    <cellStyle name="Normal 4 2 6 6 2" xfId="3929"/>
    <cellStyle name="Normal 4 2 6 6 2 2" xfId="26065"/>
    <cellStyle name="Normal 4 2 6 6 2 2 2" xfId="47216"/>
    <cellStyle name="Normal 4 2 6 6 2 3" xfId="15493"/>
    <cellStyle name="Normal 4 2 6 6 2 4" xfId="36644"/>
    <cellStyle name="Normal 4 2 6 6 3" xfId="7805"/>
    <cellStyle name="Normal 4 2 6 6 3 2" xfId="28954"/>
    <cellStyle name="Normal 4 2 6 6 3 2 2" xfId="50105"/>
    <cellStyle name="Normal 4 2 6 6 3 3" xfId="18382"/>
    <cellStyle name="Normal 4 2 6 6 3 4" xfId="39533"/>
    <cellStyle name="Normal 4 2 6 6 4" xfId="10367"/>
    <cellStyle name="Normal 4 2 6 6 4 2" xfId="31516"/>
    <cellStyle name="Normal 4 2 6 6 4 2 2" xfId="52667"/>
    <cellStyle name="Normal 4 2 6 6 4 3" xfId="20944"/>
    <cellStyle name="Normal 4 2 6 6 4 4" xfId="42095"/>
    <cellStyle name="Normal 4 2 6 6 5" xfId="23501"/>
    <cellStyle name="Normal 4 2 6 6 5 2" xfId="44652"/>
    <cellStyle name="Normal 4 2 6 6 6" xfId="12929"/>
    <cellStyle name="Normal 4 2 6 6 7" xfId="34080"/>
    <cellStyle name="Normal 4 2 6 7" xfId="2647"/>
    <cellStyle name="Normal 4 2 6 7 2" xfId="24783"/>
    <cellStyle name="Normal 4 2 6 7 2 2" xfId="45934"/>
    <cellStyle name="Normal 4 2 6 7 3" xfId="14211"/>
    <cellStyle name="Normal 4 2 6 7 4" xfId="35362"/>
    <cellStyle name="Normal 4 2 6 8" xfId="6525"/>
    <cellStyle name="Normal 4 2 6 8 2" xfId="27674"/>
    <cellStyle name="Normal 4 2 6 8 2 2" xfId="48825"/>
    <cellStyle name="Normal 4 2 6 8 3" xfId="17102"/>
    <cellStyle name="Normal 4 2 6 8 4" xfId="38253"/>
    <cellStyle name="Normal 4 2 6 9" xfId="9087"/>
    <cellStyle name="Normal 4 2 6 9 2" xfId="30236"/>
    <cellStyle name="Normal 4 2 6 9 2 2" xfId="51387"/>
    <cellStyle name="Normal 4 2 6 9 3" xfId="19664"/>
    <cellStyle name="Normal 4 2 6 9 4" xfId="40815"/>
    <cellStyle name="Normal 4 2 7" xfId="105"/>
    <cellStyle name="Normal 4 2 7 10" xfId="11674"/>
    <cellStyle name="Normal 4 2 7 11" xfId="32825"/>
    <cellStyle name="Normal 4 2 7 2" xfId="266"/>
    <cellStyle name="Normal 4 2 7 2 10" xfId="32985"/>
    <cellStyle name="Normal 4 2 7 2 2" xfId="587"/>
    <cellStyle name="Normal 4 2 7 2 2 2" xfId="1227"/>
    <cellStyle name="Normal 4 2 7 2 2 2 2" xfId="2507"/>
    <cellStyle name="Normal 4 2 7 2 2 2 2 2" xfId="5074"/>
    <cellStyle name="Normal 4 2 7 2 2 2 2 2 2" xfId="27210"/>
    <cellStyle name="Normal 4 2 7 2 2 2 2 2 2 2" xfId="48361"/>
    <cellStyle name="Normal 4 2 7 2 2 2 2 2 3" xfId="16638"/>
    <cellStyle name="Normal 4 2 7 2 2 2 2 2 4" xfId="37789"/>
    <cellStyle name="Normal 4 2 7 2 2 2 2 3" xfId="8950"/>
    <cellStyle name="Normal 4 2 7 2 2 2 2 3 2" xfId="30099"/>
    <cellStyle name="Normal 4 2 7 2 2 2 2 3 2 2" xfId="51250"/>
    <cellStyle name="Normal 4 2 7 2 2 2 2 3 3" xfId="19527"/>
    <cellStyle name="Normal 4 2 7 2 2 2 2 3 4" xfId="40678"/>
    <cellStyle name="Normal 4 2 7 2 2 2 2 4" xfId="11512"/>
    <cellStyle name="Normal 4 2 7 2 2 2 2 4 2" xfId="32661"/>
    <cellStyle name="Normal 4 2 7 2 2 2 2 4 2 2" xfId="53812"/>
    <cellStyle name="Normal 4 2 7 2 2 2 2 4 3" xfId="22089"/>
    <cellStyle name="Normal 4 2 7 2 2 2 2 4 4" xfId="43240"/>
    <cellStyle name="Normal 4 2 7 2 2 2 2 5" xfId="24646"/>
    <cellStyle name="Normal 4 2 7 2 2 2 2 5 2" xfId="45797"/>
    <cellStyle name="Normal 4 2 7 2 2 2 2 6" xfId="14074"/>
    <cellStyle name="Normal 4 2 7 2 2 2 2 7" xfId="35225"/>
    <cellStyle name="Normal 4 2 7 2 2 2 3" xfId="3794"/>
    <cellStyle name="Normal 4 2 7 2 2 2 3 2" xfId="25930"/>
    <cellStyle name="Normal 4 2 7 2 2 2 3 2 2" xfId="47081"/>
    <cellStyle name="Normal 4 2 7 2 2 2 3 3" xfId="15358"/>
    <cellStyle name="Normal 4 2 7 2 2 2 3 4" xfId="36509"/>
    <cellStyle name="Normal 4 2 7 2 2 2 4" xfId="7670"/>
    <cellStyle name="Normal 4 2 7 2 2 2 4 2" xfId="28819"/>
    <cellStyle name="Normal 4 2 7 2 2 2 4 2 2" xfId="49970"/>
    <cellStyle name="Normal 4 2 7 2 2 2 4 3" xfId="18247"/>
    <cellStyle name="Normal 4 2 7 2 2 2 4 4" xfId="39398"/>
    <cellStyle name="Normal 4 2 7 2 2 2 5" xfId="10232"/>
    <cellStyle name="Normal 4 2 7 2 2 2 5 2" xfId="31381"/>
    <cellStyle name="Normal 4 2 7 2 2 2 5 2 2" xfId="52532"/>
    <cellStyle name="Normal 4 2 7 2 2 2 5 3" xfId="20809"/>
    <cellStyle name="Normal 4 2 7 2 2 2 5 4" xfId="41960"/>
    <cellStyle name="Normal 4 2 7 2 2 2 6" xfId="23366"/>
    <cellStyle name="Normal 4 2 7 2 2 2 6 2" xfId="44517"/>
    <cellStyle name="Normal 4 2 7 2 2 2 7" xfId="12794"/>
    <cellStyle name="Normal 4 2 7 2 2 2 8" xfId="33945"/>
    <cellStyle name="Normal 4 2 7 2 2 3" xfId="1867"/>
    <cellStyle name="Normal 4 2 7 2 2 3 2" xfId="4434"/>
    <cellStyle name="Normal 4 2 7 2 2 3 2 2" xfId="26570"/>
    <cellStyle name="Normal 4 2 7 2 2 3 2 2 2" xfId="47721"/>
    <cellStyle name="Normal 4 2 7 2 2 3 2 3" xfId="15998"/>
    <cellStyle name="Normal 4 2 7 2 2 3 2 4" xfId="37149"/>
    <cellStyle name="Normal 4 2 7 2 2 3 3" xfId="8310"/>
    <cellStyle name="Normal 4 2 7 2 2 3 3 2" xfId="29459"/>
    <cellStyle name="Normal 4 2 7 2 2 3 3 2 2" xfId="50610"/>
    <cellStyle name="Normal 4 2 7 2 2 3 3 3" xfId="18887"/>
    <cellStyle name="Normal 4 2 7 2 2 3 3 4" xfId="40038"/>
    <cellStyle name="Normal 4 2 7 2 2 3 4" xfId="10872"/>
    <cellStyle name="Normal 4 2 7 2 2 3 4 2" xfId="32021"/>
    <cellStyle name="Normal 4 2 7 2 2 3 4 2 2" xfId="53172"/>
    <cellStyle name="Normal 4 2 7 2 2 3 4 3" xfId="21449"/>
    <cellStyle name="Normal 4 2 7 2 2 3 4 4" xfId="42600"/>
    <cellStyle name="Normal 4 2 7 2 2 3 5" xfId="24006"/>
    <cellStyle name="Normal 4 2 7 2 2 3 5 2" xfId="45157"/>
    <cellStyle name="Normal 4 2 7 2 2 3 6" xfId="13434"/>
    <cellStyle name="Normal 4 2 7 2 2 3 7" xfId="34585"/>
    <cellStyle name="Normal 4 2 7 2 2 4" xfId="3154"/>
    <cellStyle name="Normal 4 2 7 2 2 4 2" xfId="25290"/>
    <cellStyle name="Normal 4 2 7 2 2 4 2 2" xfId="46441"/>
    <cellStyle name="Normal 4 2 7 2 2 4 3" xfId="14718"/>
    <cellStyle name="Normal 4 2 7 2 2 4 4" xfId="35869"/>
    <cellStyle name="Normal 4 2 7 2 2 5" xfId="7030"/>
    <cellStyle name="Normal 4 2 7 2 2 5 2" xfId="28179"/>
    <cellStyle name="Normal 4 2 7 2 2 5 2 2" xfId="49330"/>
    <cellStyle name="Normal 4 2 7 2 2 5 3" xfId="17607"/>
    <cellStyle name="Normal 4 2 7 2 2 5 4" xfId="38758"/>
    <cellStyle name="Normal 4 2 7 2 2 6" xfId="9592"/>
    <cellStyle name="Normal 4 2 7 2 2 6 2" xfId="30741"/>
    <cellStyle name="Normal 4 2 7 2 2 6 2 2" xfId="51892"/>
    <cellStyle name="Normal 4 2 7 2 2 6 3" xfId="20169"/>
    <cellStyle name="Normal 4 2 7 2 2 6 4" xfId="41320"/>
    <cellStyle name="Normal 4 2 7 2 2 7" xfId="22726"/>
    <cellStyle name="Normal 4 2 7 2 2 7 2" xfId="43877"/>
    <cellStyle name="Normal 4 2 7 2 2 8" xfId="12154"/>
    <cellStyle name="Normal 4 2 7 2 2 9" xfId="33305"/>
    <cellStyle name="Normal 4 2 7 2 3" xfId="907"/>
    <cellStyle name="Normal 4 2 7 2 3 2" xfId="2187"/>
    <cellStyle name="Normal 4 2 7 2 3 2 2" xfId="4754"/>
    <cellStyle name="Normal 4 2 7 2 3 2 2 2" xfId="26890"/>
    <cellStyle name="Normal 4 2 7 2 3 2 2 2 2" xfId="48041"/>
    <cellStyle name="Normal 4 2 7 2 3 2 2 3" xfId="16318"/>
    <cellStyle name="Normal 4 2 7 2 3 2 2 4" xfId="37469"/>
    <cellStyle name="Normal 4 2 7 2 3 2 3" xfId="8630"/>
    <cellStyle name="Normal 4 2 7 2 3 2 3 2" xfId="29779"/>
    <cellStyle name="Normal 4 2 7 2 3 2 3 2 2" xfId="50930"/>
    <cellStyle name="Normal 4 2 7 2 3 2 3 3" xfId="19207"/>
    <cellStyle name="Normal 4 2 7 2 3 2 3 4" xfId="40358"/>
    <cellStyle name="Normal 4 2 7 2 3 2 4" xfId="11192"/>
    <cellStyle name="Normal 4 2 7 2 3 2 4 2" xfId="32341"/>
    <cellStyle name="Normal 4 2 7 2 3 2 4 2 2" xfId="53492"/>
    <cellStyle name="Normal 4 2 7 2 3 2 4 3" xfId="21769"/>
    <cellStyle name="Normal 4 2 7 2 3 2 4 4" xfId="42920"/>
    <cellStyle name="Normal 4 2 7 2 3 2 5" xfId="24326"/>
    <cellStyle name="Normal 4 2 7 2 3 2 5 2" xfId="45477"/>
    <cellStyle name="Normal 4 2 7 2 3 2 6" xfId="13754"/>
    <cellStyle name="Normal 4 2 7 2 3 2 7" xfId="34905"/>
    <cellStyle name="Normal 4 2 7 2 3 3" xfId="3474"/>
    <cellStyle name="Normal 4 2 7 2 3 3 2" xfId="25610"/>
    <cellStyle name="Normal 4 2 7 2 3 3 2 2" xfId="46761"/>
    <cellStyle name="Normal 4 2 7 2 3 3 3" xfId="15038"/>
    <cellStyle name="Normal 4 2 7 2 3 3 4" xfId="36189"/>
    <cellStyle name="Normal 4 2 7 2 3 4" xfId="7350"/>
    <cellStyle name="Normal 4 2 7 2 3 4 2" xfId="28499"/>
    <cellStyle name="Normal 4 2 7 2 3 4 2 2" xfId="49650"/>
    <cellStyle name="Normal 4 2 7 2 3 4 3" xfId="17927"/>
    <cellStyle name="Normal 4 2 7 2 3 4 4" xfId="39078"/>
    <cellStyle name="Normal 4 2 7 2 3 5" xfId="9912"/>
    <cellStyle name="Normal 4 2 7 2 3 5 2" xfId="31061"/>
    <cellStyle name="Normal 4 2 7 2 3 5 2 2" xfId="52212"/>
    <cellStyle name="Normal 4 2 7 2 3 5 3" xfId="20489"/>
    <cellStyle name="Normal 4 2 7 2 3 5 4" xfId="41640"/>
    <cellStyle name="Normal 4 2 7 2 3 6" xfId="23046"/>
    <cellStyle name="Normal 4 2 7 2 3 6 2" xfId="44197"/>
    <cellStyle name="Normal 4 2 7 2 3 7" xfId="12474"/>
    <cellStyle name="Normal 4 2 7 2 3 8" xfId="33625"/>
    <cellStyle name="Normal 4 2 7 2 4" xfId="1547"/>
    <cellStyle name="Normal 4 2 7 2 4 2" xfId="4114"/>
    <cellStyle name="Normal 4 2 7 2 4 2 2" xfId="26250"/>
    <cellStyle name="Normal 4 2 7 2 4 2 2 2" xfId="47401"/>
    <cellStyle name="Normal 4 2 7 2 4 2 3" xfId="15678"/>
    <cellStyle name="Normal 4 2 7 2 4 2 4" xfId="36829"/>
    <cellStyle name="Normal 4 2 7 2 4 3" xfId="7990"/>
    <cellStyle name="Normal 4 2 7 2 4 3 2" xfId="29139"/>
    <cellStyle name="Normal 4 2 7 2 4 3 2 2" xfId="50290"/>
    <cellStyle name="Normal 4 2 7 2 4 3 3" xfId="18567"/>
    <cellStyle name="Normal 4 2 7 2 4 3 4" xfId="39718"/>
    <cellStyle name="Normal 4 2 7 2 4 4" xfId="10552"/>
    <cellStyle name="Normal 4 2 7 2 4 4 2" xfId="31701"/>
    <cellStyle name="Normal 4 2 7 2 4 4 2 2" xfId="52852"/>
    <cellStyle name="Normal 4 2 7 2 4 4 3" xfId="21129"/>
    <cellStyle name="Normal 4 2 7 2 4 4 4" xfId="42280"/>
    <cellStyle name="Normal 4 2 7 2 4 5" xfId="23686"/>
    <cellStyle name="Normal 4 2 7 2 4 5 2" xfId="44837"/>
    <cellStyle name="Normal 4 2 7 2 4 6" xfId="13114"/>
    <cellStyle name="Normal 4 2 7 2 4 7" xfId="34265"/>
    <cellStyle name="Normal 4 2 7 2 5" xfId="2834"/>
    <cellStyle name="Normal 4 2 7 2 5 2" xfId="24970"/>
    <cellStyle name="Normal 4 2 7 2 5 2 2" xfId="46121"/>
    <cellStyle name="Normal 4 2 7 2 5 3" xfId="14398"/>
    <cellStyle name="Normal 4 2 7 2 5 4" xfId="35549"/>
    <cellStyle name="Normal 4 2 7 2 6" xfId="6710"/>
    <cellStyle name="Normal 4 2 7 2 6 2" xfId="27859"/>
    <cellStyle name="Normal 4 2 7 2 6 2 2" xfId="49010"/>
    <cellStyle name="Normal 4 2 7 2 6 3" xfId="17287"/>
    <cellStyle name="Normal 4 2 7 2 6 4" xfId="38438"/>
    <cellStyle name="Normal 4 2 7 2 7" xfId="9272"/>
    <cellStyle name="Normal 4 2 7 2 7 2" xfId="30421"/>
    <cellStyle name="Normal 4 2 7 2 7 2 2" xfId="51572"/>
    <cellStyle name="Normal 4 2 7 2 7 3" xfId="19849"/>
    <cellStyle name="Normal 4 2 7 2 7 4" xfId="41000"/>
    <cellStyle name="Normal 4 2 7 2 8" xfId="22406"/>
    <cellStyle name="Normal 4 2 7 2 8 2" xfId="43557"/>
    <cellStyle name="Normal 4 2 7 2 9" xfId="11834"/>
    <cellStyle name="Normal 4 2 7 3" xfId="427"/>
    <cellStyle name="Normal 4 2 7 3 2" xfId="1067"/>
    <cellStyle name="Normal 4 2 7 3 2 2" xfId="2347"/>
    <cellStyle name="Normal 4 2 7 3 2 2 2" xfId="4914"/>
    <cellStyle name="Normal 4 2 7 3 2 2 2 2" xfId="27050"/>
    <cellStyle name="Normal 4 2 7 3 2 2 2 2 2" xfId="48201"/>
    <cellStyle name="Normal 4 2 7 3 2 2 2 3" xfId="16478"/>
    <cellStyle name="Normal 4 2 7 3 2 2 2 4" xfId="37629"/>
    <cellStyle name="Normal 4 2 7 3 2 2 3" xfId="8790"/>
    <cellStyle name="Normal 4 2 7 3 2 2 3 2" xfId="29939"/>
    <cellStyle name="Normal 4 2 7 3 2 2 3 2 2" xfId="51090"/>
    <cellStyle name="Normal 4 2 7 3 2 2 3 3" xfId="19367"/>
    <cellStyle name="Normal 4 2 7 3 2 2 3 4" xfId="40518"/>
    <cellStyle name="Normal 4 2 7 3 2 2 4" xfId="11352"/>
    <cellStyle name="Normal 4 2 7 3 2 2 4 2" xfId="32501"/>
    <cellStyle name="Normal 4 2 7 3 2 2 4 2 2" xfId="53652"/>
    <cellStyle name="Normal 4 2 7 3 2 2 4 3" xfId="21929"/>
    <cellStyle name="Normal 4 2 7 3 2 2 4 4" xfId="43080"/>
    <cellStyle name="Normal 4 2 7 3 2 2 5" xfId="24486"/>
    <cellStyle name="Normal 4 2 7 3 2 2 5 2" xfId="45637"/>
    <cellStyle name="Normal 4 2 7 3 2 2 6" xfId="13914"/>
    <cellStyle name="Normal 4 2 7 3 2 2 7" xfId="35065"/>
    <cellStyle name="Normal 4 2 7 3 2 3" xfId="3634"/>
    <cellStyle name="Normal 4 2 7 3 2 3 2" xfId="25770"/>
    <cellStyle name="Normal 4 2 7 3 2 3 2 2" xfId="46921"/>
    <cellStyle name="Normal 4 2 7 3 2 3 3" xfId="15198"/>
    <cellStyle name="Normal 4 2 7 3 2 3 4" xfId="36349"/>
    <cellStyle name="Normal 4 2 7 3 2 4" xfId="7510"/>
    <cellStyle name="Normal 4 2 7 3 2 4 2" xfId="28659"/>
    <cellStyle name="Normal 4 2 7 3 2 4 2 2" xfId="49810"/>
    <cellStyle name="Normal 4 2 7 3 2 4 3" xfId="18087"/>
    <cellStyle name="Normal 4 2 7 3 2 4 4" xfId="39238"/>
    <cellStyle name="Normal 4 2 7 3 2 5" xfId="10072"/>
    <cellStyle name="Normal 4 2 7 3 2 5 2" xfId="31221"/>
    <cellStyle name="Normal 4 2 7 3 2 5 2 2" xfId="52372"/>
    <cellStyle name="Normal 4 2 7 3 2 5 3" xfId="20649"/>
    <cellStyle name="Normal 4 2 7 3 2 5 4" xfId="41800"/>
    <cellStyle name="Normal 4 2 7 3 2 6" xfId="23206"/>
    <cellStyle name="Normal 4 2 7 3 2 6 2" xfId="44357"/>
    <cellStyle name="Normal 4 2 7 3 2 7" xfId="12634"/>
    <cellStyle name="Normal 4 2 7 3 2 8" xfId="33785"/>
    <cellStyle name="Normal 4 2 7 3 3" xfId="1707"/>
    <cellStyle name="Normal 4 2 7 3 3 2" xfId="4274"/>
    <cellStyle name="Normal 4 2 7 3 3 2 2" xfId="26410"/>
    <cellStyle name="Normal 4 2 7 3 3 2 2 2" xfId="47561"/>
    <cellStyle name="Normal 4 2 7 3 3 2 3" xfId="15838"/>
    <cellStyle name="Normal 4 2 7 3 3 2 4" xfId="36989"/>
    <cellStyle name="Normal 4 2 7 3 3 3" xfId="8150"/>
    <cellStyle name="Normal 4 2 7 3 3 3 2" xfId="29299"/>
    <cellStyle name="Normal 4 2 7 3 3 3 2 2" xfId="50450"/>
    <cellStyle name="Normal 4 2 7 3 3 3 3" xfId="18727"/>
    <cellStyle name="Normal 4 2 7 3 3 3 4" xfId="39878"/>
    <cellStyle name="Normal 4 2 7 3 3 4" xfId="10712"/>
    <cellStyle name="Normal 4 2 7 3 3 4 2" xfId="31861"/>
    <cellStyle name="Normal 4 2 7 3 3 4 2 2" xfId="53012"/>
    <cellStyle name="Normal 4 2 7 3 3 4 3" xfId="21289"/>
    <cellStyle name="Normal 4 2 7 3 3 4 4" xfId="42440"/>
    <cellStyle name="Normal 4 2 7 3 3 5" xfId="23846"/>
    <cellStyle name="Normal 4 2 7 3 3 5 2" xfId="44997"/>
    <cellStyle name="Normal 4 2 7 3 3 6" xfId="13274"/>
    <cellStyle name="Normal 4 2 7 3 3 7" xfId="34425"/>
    <cellStyle name="Normal 4 2 7 3 4" xfId="2994"/>
    <cellStyle name="Normal 4 2 7 3 4 2" xfId="25130"/>
    <cellStyle name="Normal 4 2 7 3 4 2 2" xfId="46281"/>
    <cellStyle name="Normal 4 2 7 3 4 3" xfId="14558"/>
    <cellStyle name="Normal 4 2 7 3 4 4" xfId="35709"/>
    <cellStyle name="Normal 4 2 7 3 5" xfId="6870"/>
    <cellStyle name="Normal 4 2 7 3 5 2" xfId="28019"/>
    <cellStyle name="Normal 4 2 7 3 5 2 2" xfId="49170"/>
    <cellStyle name="Normal 4 2 7 3 5 3" xfId="17447"/>
    <cellStyle name="Normal 4 2 7 3 5 4" xfId="38598"/>
    <cellStyle name="Normal 4 2 7 3 6" xfId="9432"/>
    <cellStyle name="Normal 4 2 7 3 6 2" xfId="30581"/>
    <cellStyle name="Normal 4 2 7 3 6 2 2" xfId="51732"/>
    <cellStyle name="Normal 4 2 7 3 6 3" xfId="20009"/>
    <cellStyle name="Normal 4 2 7 3 6 4" xfId="41160"/>
    <cellStyle name="Normal 4 2 7 3 7" xfId="22566"/>
    <cellStyle name="Normal 4 2 7 3 7 2" xfId="43717"/>
    <cellStyle name="Normal 4 2 7 3 8" xfId="11994"/>
    <cellStyle name="Normal 4 2 7 3 9" xfId="33145"/>
    <cellStyle name="Normal 4 2 7 4" xfId="747"/>
    <cellStyle name="Normal 4 2 7 4 2" xfId="2027"/>
    <cellStyle name="Normal 4 2 7 4 2 2" xfId="4594"/>
    <cellStyle name="Normal 4 2 7 4 2 2 2" xfId="26730"/>
    <cellStyle name="Normal 4 2 7 4 2 2 2 2" xfId="47881"/>
    <cellStyle name="Normal 4 2 7 4 2 2 3" xfId="16158"/>
    <cellStyle name="Normal 4 2 7 4 2 2 4" xfId="37309"/>
    <cellStyle name="Normal 4 2 7 4 2 3" xfId="8470"/>
    <cellStyle name="Normal 4 2 7 4 2 3 2" xfId="29619"/>
    <cellStyle name="Normal 4 2 7 4 2 3 2 2" xfId="50770"/>
    <cellStyle name="Normal 4 2 7 4 2 3 3" xfId="19047"/>
    <cellStyle name="Normal 4 2 7 4 2 3 4" xfId="40198"/>
    <cellStyle name="Normal 4 2 7 4 2 4" xfId="11032"/>
    <cellStyle name="Normal 4 2 7 4 2 4 2" xfId="32181"/>
    <cellStyle name="Normal 4 2 7 4 2 4 2 2" xfId="53332"/>
    <cellStyle name="Normal 4 2 7 4 2 4 3" xfId="21609"/>
    <cellStyle name="Normal 4 2 7 4 2 4 4" xfId="42760"/>
    <cellStyle name="Normal 4 2 7 4 2 5" xfId="24166"/>
    <cellStyle name="Normal 4 2 7 4 2 5 2" xfId="45317"/>
    <cellStyle name="Normal 4 2 7 4 2 6" xfId="13594"/>
    <cellStyle name="Normal 4 2 7 4 2 7" xfId="34745"/>
    <cellStyle name="Normal 4 2 7 4 3" xfId="3314"/>
    <cellStyle name="Normal 4 2 7 4 3 2" xfId="25450"/>
    <cellStyle name="Normal 4 2 7 4 3 2 2" xfId="46601"/>
    <cellStyle name="Normal 4 2 7 4 3 3" xfId="14878"/>
    <cellStyle name="Normal 4 2 7 4 3 4" xfId="36029"/>
    <cellStyle name="Normal 4 2 7 4 4" xfId="7190"/>
    <cellStyle name="Normal 4 2 7 4 4 2" xfId="28339"/>
    <cellStyle name="Normal 4 2 7 4 4 2 2" xfId="49490"/>
    <cellStyle name="Normal 4 2 7 4 4 3" xfId="17767"/>
    <cellStyle name="Normal 4 2 7 4 4 4" xfId="38918"/>
    <cellStyle name="Normal 4 2 7 4 5" xfId="9752"/>
    <cellStyle name="Normal 4 2 7 4 5 2" xfId="30901"/>
    <cellStyle name="Normal 4 2 7 4 5 2 2" xfId="52052"/>
    <cellStyle name="Normal 4 2 7 4 5 3" xfId="20329"/>
    <cellStyle name="Normal 4 2 7 4 5 4" xfId="41480"/>
    <cellStyle name="Normal 4 2 7 4 6" xfId="22886"/>
    <cellStyle name="Normal 4 2 7 4 6 2" xfId="44037"/>
    <cellStyle name="Normal 4 2 7 4 7" xfId="12314"/>
    <cellStyle name="Normal 4 2 7 4 8" xfId="33465"/>
    <cellStyle name="Normal 4 2 7 5" xfId="1387"/>
    <cellStyle name="Normal 4 2 7 5 2" xfId="3954"/>
    <cellStyle name="Normal 4 2 7 5 2 2" xfId="26090"/>
    <cellStyle name="Normal 4 2 7 5 2 2 2" xfId="47241"/>
    <cellStyle name="Normal 4 2 7 5 2 3" xfId="15518"/>
    <cellStyle name="Normal 4 2 7 5 2 4" xfId="36669"/>
    <cellStyle name="Normal 4 2 7 5 3" xfId="7830"/>
    <cellStyle name="Normal 4 2 7 5 3 2" xfId="28979"/>
    <cellStyle name="Normal 4 2 7 5 3 2 2" xfId="50130"/>
    <cellStyle name="Normal 4 2 7 5 3 3" xfId="18407"/>
    <cellStyle name="Normal 4 2 7 5 3 4" xfId="39558"/>
    <cellStyle name="Normal 4 2 7 5 4" xfId="10392"/>
    <cellStyle name="Normal 4 2 7 5 4 2" xfId="31541"/>
    <cellStyle name="Normal 4 2 7 5 4 2 2" xfId="52692"/>
    <cellStyle name="Normal 4 2 7 5 4 3" xfId="20969"/>
    <cellStyle name="Normal 4 2 7 5 4 4" xfId="42120"/>
    <cellStyle name="Normal 4 2 7 5 5" xfId="23526"/>
    <cellStyle name="Normal 4 2 7 5 5 2" xfId="44677"/>
    <cellStyle name="Normal 4 2 7 5 6" xfId="12954"/>
    <cellStyle name="Normal 4 2 7 5 7" xfId="34105"/>
    <cellStyle name="Normal 4 2 7 6" xfId="2673"/>
    <cellStyle name="Normal 4 2 7 6 2" xfId="24809"/>
    <cellStyle name="Normal 4 2 7 6 2 2" xfId="45960"/>
    <cellStyle name="Normal 4 2 7 6 3" xfId="14237"/>
    <cellStyle name="Normal 4 2 7 6 4" xfId="35388"/>
    <cellStyle name="Normal 4 2 7 7" xfId="6550"/>
    <cellStyle name="Normal 4 2 7 7 2" xfId="27699"/>
    <cellStyle name="Normal 4 2 7 7 2 2" xfId="48850"/>
    <cellStyle name="Normal 4 2 7 7 3" xfId="17127"/>
    <cellStyle name="Normal 4 2 7 7 4" xfId="38278"/>
    <cellStyle name="Normal 4 2 7 8" xfId="9112"/>
    <cellStyle name="Normal 4 2 7 8 2" xfId="30261"/>
    <cellStyle name="Normal 4 2 7 8 2 2" xfId="51412"/>
    <cellStyle name="Normal 4 2 7 8 3" xfId="19689"/>
    <cellStyle name="Normal 4 2 7 8 4" xfId="40840"/>
    <cellStyle name="Normal 4 2 7 9" xfId="22246"/>
    <cellStyle name="Normal 4 2 7 9 2" xfId="43397"/>
    <cellStyle name="Normal 4 2 8" xfId="185"/>
    <cellStyle name="Normal 4 2 8 10" xfId="32905"/>
    <cellStyle name="Normal 4 2 8 2" xfId="507"/>
    <cellStyle name="Normal 4 2 8 2 2" xfId="1147"/>
    <cellStyle name="Normal 4 2 8 2 2 2" xfId="2427"/>
    <cellStyle name="Normal 4 2 8 2 2 2 2" xfId="4994"/>
    <cellStyle name="Normal 4 2 8 2 2 2 2 2" xfId="27130"/>
    <cellStyle name="Normal 4 2 8 2 2 2 2 2 2" xfId="48281"/>
    <cellStyle name="Normal 4 2 8 2 2 2 2 3" xfId="16558"/>
    <cellStyle name="Normal 4 2 8 2 2 2 2 4" xfId="37709"/>
    <cellStyle name="Normal 4 2 8 2 2 2 3" xfId="8870"/>
    <cellStyle name="Normal 4 2 8 2 2 2 3 2" xfId="30019"/>
    <cellStyle name="Normal 4 2 8 2 2 2 3 2 2" xfId="51170"/>
    <cellStyle name="Normal 4 2 8 2 2 2 3 3" xfId="19447"/>
    <cellStyle name="Normal 4 2 8 2 2 2 3 4" xfId="40598"/>
    <cellStyle name="Normal 4 2 8 2 2 2 4" xfId="11432"/>
    <cellStyle name="Normal 4 2 8 2 2 2 4 2" xfId="32581"/>
    <cellStyle name="Normal 4 2 8 2 2 2 4 2 2" xfId="53732"/>
    <cellStyle name="Normal 4 2 8 2 2 2 4 3" xfId="22009"/>
    <cellStyle name="Normal 4 2 8 2 2 2 4 4" xfId="43160"/>
    <cellStyle name="Normal 4 2 8 2 2 2 5" xfId="24566"/>
    <cellStyle name="Normal 4 2 8 2 2 2 5 2" xfId="45717"/>
    <cellStyle name="Normal 4 2 8 2 2 2 6" xfId="13994"/>
    <cellStyle name="Normal 4 2 8 2 2 2 7" xfId="35145"/>
    <cellStyle name="Normal 4 2 8 2 2 3" xfId="3714"/>
    <cellStyle name="Normal 4 2 8 2 2 3 2" xfId="25850"/>
    <cellStyle name="Normal 4 2 8 2 2 3 2 2" xfId="47001"/>
    <cellStyle name="Normal 4 2 8 2 2 3 3" xfId="15278"/>
    <cellStyle name="Normal 4 2 8 2 2 3 4" xfId="36429"/>
    <cellStyle name="Normal 4 2 8 2 2 4" xfId="7590"/>
    <cellStyle name="Normal 4 2 8 2 2 4 2" xfId="28739"/>
    <cellStyle name="Normal 4 2 8 2 2 4 2 2" xfId="49890"/>
    <cellStyle name="Normal 4 2 8 2 2 4 3" xfId="18167"/>
    <cellStyle name="Normal 4 2 8 2 2 4 4" xfId="39318"/>
    <cellStyle name="Normal 4 2 8 2 2 5" xfId="10152"/>
    <cellStyle name="Normal 4 2 8 2 2 5 2" xfId="31301"/>
    <cellStyle name="Normal 4 2 8 2 2 5 2 2" xfId="52452"/>
    <cellStyle name="Normal 4 2 8 2 2 5 3" xfId="20729"/>
    <cellStyle name="Normal 4 2 8 2 2 5 4" xfId="41880"/>
    <cellStyle name="Normal 4 2 8 2 2 6" xfId="23286"/>
    <cellStyle name="Normal 4 2 8 2 2 6 2" xfId="44437"/>
    <cellStyle name="Normal 4 2 8 2 2 7" xfId="12714"/>
    <cellStyle name="Normal 4 2 8 2 2 8" xfId="33865"/>
    <cellStyle name="Normal 4 2 8 2 3" xfId="1787"/>
    <cellStyle name="Normal 4 2 8 2 3 2" xfId="4354"/>
    <cellStyle name="Normal 4 2 8 2 3 2 2" xfId="26490"/>
    <cellStyle name="Normal 4 2 8 2 3 2 2 2" xfId="47641"/>
    <cellStyle name="Normal 4 2 8 2 3 2 3" xfId="15918"/>
    <cellStyle name="Normal 4 2 8 2 3 2 4" xfId="37069"/>
    <cellStyle name="Normal 4 2 8 2 3 3" xfId="8230"/>
    <cellStyle name="Normal 4 2 8 2 3 3 2" xfId="29379"/>
    <cellStyle name="Normal 4 2 8 2 3 3 2 2" xfId="50530"/>
    <cellStyle name="Normal 4 2 8 2 3 3 3" xfId="18807"/>
    <cellStyle name="Normal 4 2 8 2 3 3 4" xfId="39958"/>
    <cellStyle name="Normal 4 2 8 2 3 4" xfId="10792"/>
    <cellStyle name="Normal 4 2 8 2 3 4 2" xfId="31941"/>
    <cellStyle name="Normal 4 2 8 2 3 4 2 2" xfId="53092"/>
    <cellStyle name="Normal 4 2 8 2 3 4 3" xfId="21369"/>
    <cellStyle name="Normal 4 2 8 2 3 4 4" xfId="42520"/>
    <cellStyle name="Normal 4 2 8 2 3 5" xfId="23926"/>
    <cellStyle name="Normal 4 2 8 2 3 5 2" xfId="45077"/>
    <cellStyle name="Normal 4 2 8 2 3 6" xfId="13354"/>
    <cellStyle name="Normal 4 2 8 2 3 7" xfId="34505"/>
    <cellStyle name="Normal 4 2 8 2 4" xfId="3074"/>
    <cellStyle name="Normal 4 2 8 2 4 2" xfId="25210"/>
    <cellStyle name="Normal 4 2 8 2 4 2 2" xfId="46361"/>
    <cellStyle name="Normal 4 2 8 2 4 3" xfId="14638"/>
    <cellStyle name="Normal 4 2 8 2 4 4" xfId="35789"/>
    <cellStyle name="Normal 4 2 8 2 5" xfId="6950"/>
    <cellStyle name="Normal 4 2 8 2 5 2" xfId="28099"/>
    <cellStyle name="Normal 4 2 8 2 5 2 2" xfId="49250"/>
    <cellStyle name="Normal 4 2 8 2 5 3" xfId="17527"/>
    <cellStyle name="Normal 4 2 8 2 5 4" xfId="38678"/>
    <cellStyle name="Normal 4 2 8 2 6" xfId="9512"/>
    <cellStyle name="Normal 4 2 8 2 6 2" xfId="30661"/>
    <cellStyle name="Normal 4 2 8 2 6 2 2" xfId="51812"/>
    <cellStyle name="Normal 4 2 8 2 6 3" xfId="20089"/>
    <cellStyle name="Normal 4 2 8 2 6 4" xfId="41240"/>
    <cellStyle name="Normal 4 2 8 2 7" xfId="22646"/>
    <cellStyle name="Normal 4 2 8 2 7 2" xfId="43797"/>
    <cellStyle name="Normal 4 2 8 2 8" xfId="12074"/>
    <cellStyle name="Normal 4 2 8 2 9" xfId="33225"/>
    <cellStyle name="Normal 4 2 8 3" xfId="827"/>
    <cellStyle name="Normal 4 2 8 3 2" xfId="2107"/>
    <cellStyle name="Normal 4 2 8 3 2 2" xfId="4674"/>
    <cellStyle name="Normal 4 2 8 3 2 2 2" xfId="26810"/>
    <cellStyle name="Normal 4 2 8 3 2 2 2 2" xfId="47961"/>
    <cellStyle name="Normal 4 2 8 3 2 2 3" xfId="16238"/>
    <cellStyle name="Normal 4 2 8 3 2 2 4" xfId="37389"/>
    <cellStyle name="Normal 4 2 8 3 2 3" xfId="8550"/>
    <cellStyle name="Normal 4 2 8 3 2 3 2" xfId="29699"/>
    <cellStyle name="Normal 4 2 8 3 2 3 2 2" xfId="50850"/>
    <cellStyle name="Normal 4 2 8 3 2 3 3" xfId="19127"/>
    <cellStyle name="Normal 4 2 8 3 2 3 4" xfId="40278"/>
    <cellStyle name="Normal 4 2 8 3 2 4" xfId="11112"/>
    <cellStyle name="Normal 4 2 8 3 2 4 2" xfId="32261"/>
    <cellStyle name="Normal 4 2 8 3 2 4 2 2" xfId="53412"/>
    <cellStyle name="Normal 4 2 8 3 2 4 3" xfId="21689"/>
    <cellStyle name="Normal 4 2 8 3 2 4 4" xfId="42840"/>
    <cellStyle name="Normal 4 2 8 3 2 5" xfId="24246"/>
    <cellStyle name="Normal 4 2 8 3 2 5 2" xfId="45397"/>
    <cellStyle name="Normal 4 2 8 3 2 6" xfId="13674"/>
    <cellStyle name="Normal 4 2 8 3 2 7" xfId="34825"/>
    <cellStyle name="Normal 4 2 8 3 3" xfId="3394"/>
    <cellStyle name="Normal 4 2 8 3 3 2" xfId="25530"/>
    <cellStyle name="Normal 4 2 8 3 3 2 2" xfId="46681"/>
    <cellStyle name="Normal 4 2 8 3 3 3" xfId="14958"/>
    <cellStyle name="Normal 4 2 8 3 3 4" xfId="36109"/>
    <cellStyle name="Normal 4 2 8 3 4" xfId="7270"/>
    <cellStyle name="Normal 4 2 8 3 4 2" xfId="28419"/>
    <cellStyle name="Normal 4 2 8 3 4 2 2" xfId="49570"/>
    <cellStyle name="Normal 4 2 8 3 4 3" xfId="17847"/>
    <cellStyle name="Normal 4 2 8 3 4 4" xfId="38998"/>
    <cellStyle name="Normal 4 2 8 3 5" xfId="9832"/>
    <cellStyle name="Normal 4 2 8 3 5 2" xfId="30981"/>
    <cellStyle name="Normal 4 2 8 3 5 2 2" xfId="52132"/>
    <cellStyle name="Normal 4 2 8 3 5 3" xfId="20409"/>
    <cellStyle name="Normal 4 2 8 3 5 4" xfId="41560"/>
    <cellStyle name="Normal 4 2 8 3 6" xfId="22966"/>
    <cellStyle name="Normal 4 2 8 3 6 2" xfId="44117"/>
    <cellStyle name="Normal 4 2 8 3 7" xfId="12394"/>
    <cellStyle name="Normal 4 2 8 3 8" xfId="33545"/>
    <cellStyle name="Normal 4 2 8 4" xfId="1467"/>
    <cellStyle name="Normal 4 2 8 4 2" xfId="4034"/>
    <cellStyle name="Normal 4 2 8 4 2 2" xfId="26170"/>
    <cellStyle name="Normal 4 2 8 4 2 2 2" xfId="47321"/>
    <cellStyle name="Normal 4 2 8 4 2 3" xfId="15598"/>
    <cellStyle name="Normal 4 2 8 4 2 4" xfId="36749"/>
    <cellStyle name="Normal 4 2 8 4 3" xfId="7910"/>
    <cellStyle name="Normal 4 2 8 4 3 2" xfId="29059"/>
    <cellStyle name="Normal 4 2 8 4 3 2 2" xfId="50210"/>
    <cellStyle name="Normal 4 2 8 4 3 3" xfId="18487"/>
    <cellStyle name="Normal 4 2 8 4 3 4" xfId="39638"/>
    <cellStyle name="Normal 4 2 8 4 4" xfId="10472"/>
    <cellStyle name="Normal 4 2 8 4 4 2" xfId="31621"/>
    <cellStyle name="Normal 4 2 8 4 4 2 2" xfId="52772"/>
    <cellStyle name="Normal 4 2 8 4 4 3" xfId="21049"/>
    <cellStyle name="Normal 4 2 8 4 4 4" xfId="42200"/>
    <cellStyle name="Normal 4 2 8 4 5" xfId="23606"/>
    <cellStyle name="Normal 4 2 8 4 5 2" xfId="44757"/>
    <cellStyle name="Normal 4 2 8 4 6" xfId="13034"/>
    <cellStyle name="Normal 4 2 8 4 7" xfId="34185"/>
    <cellStyle name="Normal 4 2 8 5" xfId="2753"/>
    <cellStyle name="Normal 4 2 8 5 2" xfId="24889"/>
    <cellStyle name="Normal 4 2 8 5 2 2" xfId="46040"/>
    <cellStyle name="Normal 4 2 8 5 3" xfId="14317"/>
    <cellStyle name="Normal 4 2 8 5 4" xfId="35468"/>
    <cellStyle name="Normal 4 2 8 6" xfId="6630"/>
    <cellStyle name="Normal 4 2 8 6 2" xfId="27779"/>
    <cellStyle name="Normal 4 2 8 6 2 2" xfId="48930"/>
    <cellStyle name="Normal 4 2 8 6 3" xfId="17207"/>
    <cellStyle name="Normal 4 2 8 6 4" xfId="38358"/>
    <cellStyle name="Normal 4 2 8 7" xfId="9192"/>
    <cellStyle name="Normal 4 2 8 7 2" xfId="30341"/>
    <cellStyle name="Normal 4 2 8 7 2 2" xfId="51492"/>
    <cellStyle name="Normal 4 2 8 7 3" xfId="19769"/>
    <cellStyle name="Normal 4 2 8 7 4" xfId="40920"/>
    <cellStyle name="Normal 4 2 8 8" xfId="22326"/>
    <cellStyle name="Normal 4 2 8 8 2" xfId="43477"/>
    <cellStyle name="Normal 4 2 8 9" xfId="11754"/>
    <cellStyle name="Normal 4 2 9" xfId="347"/>
    <cellStyle name="Normal 4 2 9 2" xfId="987"/>
    <cellStyle name="Normal 4 2 9 2 2" xfId="2267"/>
    <cellStyle name="Normal 4 2 9 2 2 2" xfId="4834"/>
    <cellStyle name="Normal 4 2 9 2 2 2 2" xfId="26970"/>
    <cellStyle name="Normal 4 2 9 2 2 2 2 2" xfId="48121"/>
    <cellStyle name="Normal 4 2 9 2 2 2 3" xfId="16398"/>
    <cellStyle name="Normal 4 2 9 2 2 2 4" xfId="37549"/>
    <cellStyle name="Normal 4 2 9 2 2 3" xfId="8710"/>
    <cellStyle name="Normal 4 2 9 2 2 3 2" xfId="29859"/>
    <cellStyle name="Normal 4 2 9 2 2 3 2 2" xfId="51010"/>
    <cellStyle name="Normal 4 2 9 2 2 3 3" xfId="19287"/>
    <cellStyle name="Normal 4 2 9 2 2 3 4" xfId="40438"/>
    <cellStyle name="Normal 4 2 9 2 2 4" xfId="11272"/>
    <cellStyle name="Normal 4 2 9 2 2 4 2" xfId="32421"/>
    <cellStyle name="Normal 4 2 9 2 2 4 2 2" xfId="53572"/>
    <cellStyle name="Normal 4 2 9 2 2 4 3" xfId="21849"/>
    <cellStyle name="Normal 4 2 9 2 2 4 4" xfId="43000"/>
    <cellStyle name="Normal 4 2 9 2 2 5" xfId="24406"/>
    <cellStyle name="Normal 4 2 9 2 2 5 2" xfId="45557"/>
    <cellStyle name="Normal 4 2 9 2 2 6" xfId="13834"/>
    <cellStyle name="Normal 4 2 9 2 2 7" xfId="34985"/>
    <cellStyle name="Normal 4 2 9 2 3" xfId="3554"/>
    <cellStyle name="Normal 4 2 9 2 3 2" xfId="25690"/>
    <cellStyle name="Normal 4 2 9 2 3 2 2" xfId="46841"/>
    <cellStyle name="Normal 4 2 9 2 3 3" xfId="15118"/>
    <cellStyle name="Normal 4 2 9 2 3 4" xfId="36269"/>
    <cellStyle name="Normal 4 2 9 2 4" xfId="7430"/>
    <cellStyle name="Normal 4 2 9 2 4 2" xfId="28579"/>
    <cellStyle name="Normal 4 2 9 2 4 2 2" xfId="49730"/>
    <cellStyle name="Normal 4 2 9 2 4 3" xfId="18007"/>
    <cellStyle name="Normal 4 2 9 2 4 4" xfId="39158"/>
    <cellStyle name="Normal 4 2 9 2 5" xfId="9992"/>
    <cellStyle name="Normal 4 2 9 2 5 2" xfId="31141"/>
    <cellStyle name="Normal 4 2 9 2 5 2 2" xfId="52292"/>
    <cellStyle name="Normal 4 2 9 2 5 3" xfId="20569"/>
    <cellStyle name="Normal 4 2 9 2 5 4" xfId="41720"/>
    <cellStyle name="Normal 4 2 9 2 6" xfId="23126"/>
    <cellStyle name="Normal 4 2 9 2 6 2" xfId="44277"/>
    <cellStyle name="Normal 4 2 9 2 7" xfId="12554"/>
    <cellStyle name="Normal 4 2 9 2 8" xfId="33705"/>
    <cellStyle name="Normal 4 2 9 3" xfId="1627"/>
    <cellStyle name="Normal 4 2 9 3 2" xfId="4194"/>
    <cellStyle name="Normal 4 2 9 3 2 2" xfId="26330"/>
    <cellStyle name="Normal 4 2 9 3 2 2 2" xfId="47481"/>
    <cellStyle name="Normal 4 2 9 3 2 3" xfId="15758"/>
    <cellStyle name="Normal 4 2 9 3 2 4" xfId="36909"/>
    <cellStyle name="Normal 4 2 9 3 3" xfId="8070"/>
    <cellStyle name="Normal 4 2 9 3 3 2" xfId="29219"/>
    <cellStyle name="Normal 4 2 9 3 3 2 2" xfId="50370"/>
    <cellStyle name="Normal 4 2 9 3 3 3" xfId="18647"/>
    <cellStyle name="Normal 4 2 9 3 3 4" xfId="39798"/>
    <cellStyle name="Normal 4 2 9 3 4" xfId="10632"/>
    <cellStyle name="Normal 4 2 9 3 4 2" xfId="31781"/>
    <cellStyle name="Normal 4 2 9 3 4 2 2" xfId="52932"/>
    <cellStyle name="Normal 4 2 9 3 4 3" xfId="21209"/>
    <cellStyle name="Normal 4 2 9 3 4 4" xfId="42360"/>
    <cellStyle name="Normal 4 2 9 3 5" xfId="23766"/>
    <cellStyle name="Normal 4 2 9 3 5 2" xfId="44917"/>
    <cellStyle name="Normal 4 2 9 3 6" xfId="13194"/>
    <cellStyle name="Normal 4 2 9 3 7" xfId="34345"/>
    <cellStyle name="Normal 4 2 9 4" xfId="2914"/>
    <cellStyle name="Normal 4 2 9 4 2" xfId="25050"/>
    <cellStyle name="Normal 4 2 9 4 2 2" xfId="46201"/>
    <cellStyle name="Normal 4 2 9 4 3" xfId="14478"/>
    <cellStyle name="Normal 4 2 9 4 4" xfId="35629"/>
    <cellStyle name="Normal 4 2 9 5" xfId="6790"/>
    <cellStyle name="Normal 4 2 9 5 2" xfId="27939"/>
    <cellStyle name="Normal 4 2 9 5 2 2" xfId="49090"/>
    <cellStyle name="Normal 4 2 9 5 3" xfId="17367"/>
    <cellStyle name="Normal 4 2 9 5 4" xfId="38518"/>
    <cellStyle name="Normal 4 2 9 6" xfId="9352"/>
    <cellStyle name="Normal 4 2 9 6 2" xfId="30501"/>
    <cellStyle name="Normal 4 2 9 6 2 2" xfId="51652"/>
    <cellStyle name="Normal 4 2 9 6 3" xfId="19929"/>
    <cellStyle name="Normal 4 2 9 6 4" xfId="41080"/>
    <cellStyle name="Normal 4 2 9 7" xfId="22486"/>
    <cellStyle name="Normal 4 2 9 7 2" xfId="43637"/>
    <cellStyle name="Normal 4 2 9 8" xfId="11914"/>
    <cellStyle name="Normal 4 2 9 9" xfId="33065"/>
    <cellStyle name="Normal 4 3" xfId="14"/>
    <cellStyle name="Normal 4 3 2" xfId="5668"/>
    <cellStyle name="Normal 4 4" xfId="22"/>
    <cellStyle name="Normal 4 4 10" xfId="1309"/>
    <cellStyle name="Normal 4 4 10 2" xfId="3876"/>
    <cellStyle name="Normal 4 4 10 2 2" xfId="26012"/>
    <cellStyle name="Normal 4 4 10 2 2 2" xfId="47163"/>
    <cellStyle name="Normal 4 4 10 2 3" xfId="15440"/>
    <cellStyle name="Normal 4 4 10 2 4" xfId="36591"/>
    <cellStyle name="Normal 4 4 10 3" xfId="7752"/>
    <cellStyle name="Normal 4 4 10 3 2" xfId="28901"/>
    <cellStyle name="Normal 4 4 10 3 2 2" xfId="50052"/>
    <cellStyle name="Normal 4 4 10 3 3" xfId="18329"/>
    <cellStyle name="Normal 4 4 10 3 4" xfId="39480"/>
    <cellStyle name="Normal 4 4 10 4" xfId="10314"/>
    <cellStyle name="Normal 4 4 10 4 2" xfId="31463"/>
    <cellStyle name="Normal 4 4 10 4 2 2" xfId="52614"/>
    <cellStyle name="Normal 4 4 10 4 3" xfId="20891"/>
    <cellStyle name="Normal 4 4 10 4 4" xfId="42042"/>
    <cellStyle name="Normal 4 4 10 5" xfId="23448"/>
    <cellStyle name="Normal 4 4 10 5 2" xfId="44599"/>
    <cellStyle name="Normal 4 4 10 6" xfId="12876"/>
    <cellStyle name="Normal 4 4 10 7" xfId="34027"/>
    <cellStyle name="Normal 4 4 11" xfId="2594"/>
    <cellStyle name="Normal 4 4 11 2" xfId="24730"/>
    <cellStyle name="Normal 4 4 11 2 2" xfId="45881"/>
    <cellStyle name="Normal 4 4 11 3" xfId="14158"/>
    <cellStyle name="Normal 4 4 11 4" xfId="35309"/>
    <cellStyle name="Normal 4 4 12" xfId="5667"/>
    <cellStyle name="Normal 4 4 13" xfId="6472"/>
    <cellStyle name="Normal 4 4 13 2" xfId="27621"/>
    <cellStyle name="Normal 4 4 13 2 2" xfId="48772"/>
    <cellStyle name="Normal 4 4 13 3" xfId="17049"/>
    <cellStyle name="Normal 4 4 13 4" xfId="38200"/>
    <cellStyle name="Normal 4 4 14" xfId="9034"/>
    <cellStyle name="Normal 4 4 14 2" xfId="30183"/>
    <cellStyle name="Normal 4 4 14 2 2" xfId="51334"/>
    <cellStyle name="Normal 4 4 14 3" xfId="19611"/>
    <cellStyle name="Normal 4 4 14 4" xfId="40762"/>
    <cellStyle name="Normal 4 4 15" xfId="22168"/>
    <cellStyle name="Normal 4 4 15 2" xfId="43319"/>
    <cellStyle name="Normal 4 4 16" xfId="11596"/>
    <cellStyle name="Normal 4 4 17" xfId="32747"/>
    <cellStyle name="Normal 4 4 2" xfId="45"/>
    <cellStyle name="Normal 4 4 2 10" xfId="6494"/>
    <cellStyle name="Normal 4 4 2 10 2" xfId="27643"/>
    <cellStyle name="Normal 4 4 2 10 2 2" xfId="48794"/>
    <cellStyle name="Normal 4 4 2 10 3" xfId="17071"/>
    <cellStyle name="Normal 4 4 2 10 4" xfId="38222"/>
    <cellStyle name="Normal 4 4 2 11" xfId="9056"/>
    <cellStyle name="Normal 4 4 2 11 2" xfId="30205"/>
    <cellStyle name="Normal 4 4 2 11 2 2" xfId="51356"/>
    <cellStyle name="Normal 4 4 2 11 3" xfId="19633"/>
    <cellStyle name="Normal 4 4 2 11 4" xfId="40784"/>
    <cellStyle name="Normal 4 4 2 12" xfId="22190"/>
    <cellStyle name="Normal 4 4 2 12 2" xfId="43341"/>
    <cellStyle name="Normal 4 4 2 13" xfId="11618"/>
    <cellStyle name="Normal 4 4 2 14" xfId="32769"/>
    <cellStyle name="Normal 4 4 2 2" xfId="67"/>
    <cellStyle name="Normal 4 4 2 2 10" xfId="22212"/>
    <cellStyle name="Normal 4 4 2 2 10 2" xfId="43363"/>
    <cellStyle name="Normal 4 4 2 2 11" xfId="11640"/>
    <cellStyle name="Normal 4 4 2 2 12" xfId="32791"/>
    <cellStyle name="Normal 4 4 2 2 2" xfId="151"/>
    <cellStyle name="Normal 4 4 2 2 2 10" xfId="11720"/>
    <cellStyle name="Normal 4 4 2 2 2 11" xfId="32871"/>
    <cellStyle name="Normal 4 4 2 2 2 2" xfId="312"/>
    <cellStyle name="Normal 4 4 2 2 2 2 10" xfId="33031"/>
    <cellStyle name="Normal 4 4 2 2 2 2 2" xfId="633"/>
    <cellStyle name="Normal 4 4 2 2 2 2 2 2" xfId="1273"/>
    <cellStyle name="Normal 4 4 2 2 2 2 2 2 2" xfId="2553"/>
    <cellStyle name="Normal 4 4 2 2 2 2 2 2 2 2" xfId="5120"/>
    <cellStyle name="Normal 4 4 2 2 2 2 2 2 2 2 2" xfId="27256"/>
    <cellStyle name="Normal 4 4 2 2 2 2 2 2 2 2 2 2" xfId="48407"/>
    <cellStyle name="Normal 4 4 2 2 2 2 2 2 2 2 3" xfId="16684"/>
    <cellStyle name="Normal 4 4 2 2 2 2 2 2 2 2 4" xfId="37835"/>
    <cellStyle name="Normal 4 4 2 2 2 2 2 2 2 3" xfId="8996"/>
    <cellStyle name="Normal 4 4 2 2 2 2 2 2 2 3 2" xfId="30145"/>
    <cellStyle name="Normal 4 4 2 2 2 2 2 2 2 3 2 2" xfId="51296"/>
    <cellStyle name="Normal 4 4 2 2 2 2 2 2 2 3 3" xfId="19573"/>
    <cellStyle name="Normal 4 4 2 2 2 2 2 2 2 3 4" xfId="40724"/>
    <cellStyle name="Normal 4 4 2 2 2 2 2 2 2 4" xfId="11558"/>
    <cellStyle name="Normal 4 4 2 2 2 2 2 2 2 4 2" xfId="32707"/>
    <cellStyle name="Normal 4 4 2 2 2 2 2 2 2 4 2 2" xfId="53858"/>
    <cellStyle name="Normal 4 4 2 2 2 2 2 2 2 4 3" xfId="22135"/>
    <cellStyle name="Normal 4 4 2 2 2 2 2 2 2 4 4" xfId="43286"/>
    <cellStyle name="Normal 4 4 2 2 2 2 2 2 2 5" xfId="24692"/>
    <cellStyle name="Normal 4 4 2 2 2 2 2 2 2 5 2" xfId="45843"/>
    <cellStyle name="Normal 4 4 2 2 2 2 2 2 2 6" xfId="14120"/>
    <cellStyle name="Normal 4 4 2 2 2 2 2 2 2 7" xfId="35271"/>
    <cellStyle name="Normal 4 4 2 2 2 2 2 2 3" xfId="3840"/>
    <cellStyle name="Normal 4 4 2 2 2 2 2 2 3 2" xfId="25976"/>
    <cellStyle name="Normal 4 4 2 2 2 2 2 2 3 2 2" xfId="47127"/>
    <cellStyle name="Normal 4 4 2 2 2 2 2 2 3 3" xfId="15404"/>
    <cellStyle name="Normal 4 4 2 2 2 2 2 2 3 4" xfId="36555"/>
    <cellStyle name="Normal 4 4 2 2 2 2 2 2 4" xfId="7716"/>
    <cellStyle name="Normal 4 4 2 2 2 2 2 2 4 2" xfId="28865"/>
    <cellStyle name="Normal 4 4 2 2 2 2 2 2 4 2 2" xfId="50016"/>
    <cellStyle name="Normal 4 4 2 2 2 2 2 2 4 3" xfId="18293"/>
    <cellStyle name="Normal 4 4 2 2 2 2 2 2 4 4" xfId="39444"/>
    <cellStyle name="Normal 4 4 2 2 2 2 2 2 5" xfId="10278"/>
    <cellStyle name="Normal 4 4 2 2 2 2 2 2 5 2" xfId="31427"/>
    <cellStyle name="Normal 4 4 2 2 2 2 2 2 5 2 2" xfId="52578"/>
    <cellStyle name="Normal 4 4 2 2 2 2 2 2 5 3" xfId="20855"/>
    <cellStyle name="Normal 4 4 2 2 2 2 2 2 5 4" xfId="42006"/>
    <cellStyle name="Normal 4 4 2 2 2 2 2 2 6" xfId="23412"/>
    <cellStyle name="Normal 4 4 2 2 2 2 2 2 6 2" xfId="44563"/>
    <cellStyle name="Normal 4 4 2 2 2 2 2 2 7" xfId="12840"/>
    <cellStyle name="Normal 4 4 2 2 2 2 2 2 8" xfId="33991"/>
    <cellStyle name="Normal 4 4 2 2 2 2 2 3" xfId="1913"/>
    <cellStyle name="Normal 4 4 2 2 2 2 2 3 2" xfId="4480"/>
    <cellStyle name="Normal 4 4 2 2 2 2 2 3 2 2" xfId="26616"/>
    <cellStyle name="Normal 4 4 2 2 2 2 2 3 2 2 2" xfId="47767"/>
    <cellStyle name="Normal 4 4 2 2 2 2 2 3 2 3" xfId="16044"/>
    <cellStyle name="Normal 4 4 2 2 2 2 2 3 2 4" xfId="37195"/>
    <cellStyle name="Normal 4 4 2 2 2 2 2 3 3" xfId="8356"/>
    <cellStyle name="Normal 4 4 2 2 2 2 2 3 3 2" xfId="29505"/>
    <cellStyle name="Normal 4 4 2 2 2 2 2 3 3 2 2" xfId="50656"/>
    <cellStyle name="Normal 4 4 2 2 2 2 2 3 3 3" xfId="18933"/>
    <cellStyle name="Normal 4 4 2 2 2 2 2 3 3 4" xfId="40084"/>
    <cellStyle name="Normal 4 4 2 2 2 2 2 3 4" xfId="10918"/>
    <cellStyle name="Normal 4 4 2 2 2 2 2 3 4 2" xfId="32067"/>
    <cellStyle name="Normal 4 4 2 2 2 2 2 3 4 2 2" xfId="53218"/>
    <cellStyle name="Normal 4 4 2 2 2 2 2 3 4 3" xfId="21495"/>
    <cellStyle name="Normal 4 4 2 2 2 2 2 3 4 4" xfId="42646"/>
    <cellStyle name="Normal 4 4 2 2 2 2 2 3 5" xfId="24052"/>
    <cellStyle name="Normal 4 4 2 2 2 2 2 3 5 2" xfId="45203"/>
    <cellStyle name="Normal 4 4 2 2 2 2 2 3 6" xfId="13480"/>
    <cellStyle name="Normal 4 4 2 2 2 2 2 3 7" xfId="34631"/>
    <cellStyle name="Normal 4 4 2 2 2 2 2 4" xfId="3200"/>
    <cellStyle name="Normal 4 4 2 2 2 2 2 4 2" xfId="25336"/>
    <cellStyle name="Normal 4 4 2 2 2 2 2 4 2 2" xfId="46487"/>
    <cellStyle name="Normal 4 4 2 2 2 2 2 4 3" xfId="14764"/>
    <cellStyle name="Normal 4 4 2 2 2 2 2 4 4" xfId="35915"/>
    <cellStyle name="Normal 4 4 2 2 2 2 2 5" xfId="7076"/>
    <cellStyle name="Normal 4 4 2 2 2 2 2 5 2" xfId="28225"/>
    <cellStyle name="Normal 4 4 2 2 2 2 2 5 2 2" xfId="49376"/>
    <cellStyle name="Normal 4 4 2 2 2 2 2 5 3" xfId="17653"/>
    <cellStyle name="Normal 4 4 2 2 2 2 2 5 4" xfId="38804"/>
    <cellStyle name="Normal 4 4 2 2 2 2 2 6" xfId="9638"/>
    <cellStyle name="Normal 4 4 2 2 2 2 2 6 2" xfId="30787"/>
    <cellStyle name="Normal 4 4 2 2 2 2 2 6 2 2" xfId="51938"/>
    <cellStyle name="Normal 4 4 2 2 2 2 2 6 3" xfId="20215"/>
    <cellStyle name="Normal 4 4 2 2 2 2 2 6 4" xfId="41366"/>
    <cellStyle name="Normal 4 4 2 2 2 2 2 7" xfId="22772"/>
    <cellStyle name="Normal 4 4 2 2 2 2 2 7 2" xfId="43923"/>
    <cellStyle name="Normal 4 4 2 2 2 2 2 8" xfId="12200"/>
    <cellStyle name="Normal 4 4 2 2 2 2 2 9" xfId="33351"/>
    <cellStyle name="Normal 4 4 2 2 2 2 3" xfId="953"/>
    <cellStyle name="Normal 4 4 2 2 2 2 3 2" xfId="2233"/>
    <cellStyle name="Normal 4 4 2 2 2 2 3 2 2" xfId="4800"/>
    <cellStyle name="Normal 4 4 2 2 2 2 3 2 2 2" xfId="26936"/>
    <cellStyle name="Normal 4 4 2 2 2 2 3 2 2 2 2" xfId="48087"/>
    <cellStyle name="Normal 4 4 2 2 2 2 3 2 2 3" xfId="16364"/>
    <cellStyle name="Normal 4 4 2 2 2 2 3 2 2 4" xfId="37515"/>
    <cellStyle name="Normal 4 4 2 2 2 2 3 2 3" xfId="8676"/>
    <cellStyle name="Normal 4 4 2 2 2 2 3 2 3 2" xfId="29825"/>
    <cellStyle name="Normal 4 4 2 2 2 2 3 2 3 2 2" xfId="50976"/>
    <cellStyle name="Normal 4 4 2 2 2 2 3 2 3 3" xfId="19253"/>
    <cellStyle name="Normal 4 4 2 2 2 2 3 2 3 4" xfId="40404"/>
    <cellStyle name="Normal 4 4 2 2 2 2 3 2 4" xfId="11238"/>
    <cellStyle name="Normal 4 4 2 2 2 2 3 2 4 2" xfId="32387"/>
    <cellStyle name="Normal 4 4 2 2 2 2 3 2 4 2 2" xfId="53538"/>
    <cellStyle name="Normal 4 4 2 2 2 2 3 2 4 3" xfId="21815"/>
    <cellStyle name="Normal 4 4 2 2 2 2 3 2 4 4" xfId="42966"/>
    <cellStyle name="Normal 4 4 2 2 2 2 3 2 5" xfId="24372"/>
    <cellStyle name="Normal 4 4 2 2 2 2 3 2 5 2" xfId="45523"/>
    <cellStyle name="Normal 4 4 2 2 2 2 3 2 6" xfId="13800"/>
    <cellStyle name="Normal 4 4 2 2 2 2 3 2 7" xfId="34951"/>
    <cellStyle name="Normal 4 4 2 2 2 2 3 3" xfId="3520"/>
    <cellStyle name="Normal 4 4 2 2 2 2 3 3 2" xfId="25656"/>
    <cellStyle name="Normal 4 4 2 2 2 2 3 3 2 2" xfId="46807"/>
    <cellStyle name="Normal 4 4 2 2 2 2 3 3 3" xfId="15084"/>
    <cellStyle name="Normal 4 4 2 2 2 2 3 3 4" xfId="36235"/>
    <cellStyle name="Normal 4 4 2 2 2 2 3 4" xfId="7396"/>
    <cellStyle name="Normal 4 4 2 2 2 2 3 4 2" xfId="28545"/>
    <cellStyle name="Normal 4 4 2 2 2 2 3 4 2 2" xfId="49696"/>
    <cellStyle name="Normal 4 4 2 2 2 2 3 4 3" xfId="17973"/>
    <cellStyle name="Normal 4 4 2 2 2 2 3 4 4" xfId="39124"/>
    <cellStyle name="Normal 4 4 2 2 2 2 3 5" xfId="9958"/>
    <cellStyle name="Normal 4 4 2 2 2 2 3 5 2" xfId="31107"/>
    <cellStyle name="Normal 4 4 2 2 2 2 3 5 2 2" xfId="52258"/>
    <cellStyle name="Normal 4 4 2 2 2 2 3 5 3" xfId="20535"/>
    <cellStyle name="Normal 4 4 2 2 2 2 3 5 4" xfId="41686"/>
    <cellStyle name="Normal 4 4 2 2 2 2 3 6" xfId="23092"/>
    <cellStyle name="Normal 4 4 2 2 2 2 3 6 2" xfId="44243"/>
    <cellStyle name="Normal 4 4 2 2 2 2 3 7" xfId="12520"/>
    <cellStyle name="Normal 4 4 2 2 2 2 3 8" xfId="33671"/>
    <cellStyle name="Normal 4 4 2 2 2 2 4" xfId="1593"/>
    <cellStyle name="Normal 4 4 2 2 2 2 4 2" xfId="4160"/>
    <cellStyle name="Normal 4 4 2 2 2 2 4 2 2" xfId="26296"/>
    <cellStyle name="Normal 4 4 2 2 2 2 4 2 2 2" xfId="47447"/>
    <cellStyle name="Normal 4 4 2 2 2 2 4 2 3" xfId="15724"/>
    <cellStyle name="Normal 4 4 2 2 2 2 4 2 4" xfId="36875"/>
    <cellStyle name="Normal 4 4 2 2 2 2 4 3" xfId="8036"/>
    <cellStyle name="Normal 4 4 2 2 2 2 4 3 2" xfId="29185"/>
    <cellStyle name="Normal 4 4 2 2 2 2 4 3 2 2" xfId="50336"/>
    <cellStyle name="Normal 4 4 2 2 2 2 4 3 3" xfId="18613"/>
    <cellStyle name="Normal 4 4 2 2 2 2 4 3 4" xfId="39764"/>
    <cellStyle name="Normal 4 4 2 2 2 2 4 4" xfId="10598"/>
    <cellStyle name="Normal 4 4 2 2 2 2 4 4 2" xfId="31747"/>
    <cellStyle name="Normal 4 4 2 2 2 2 4 4 2 2" xfId="52898"/>
    <cellStyle name="Normal 4 4 2 2 2 2 4 4 3" xfId="21175"/>
    <cellStyle name="Normal 4 4 2 2 2 2 4 4 4" xfId="42326"/>
    <cellStyle name="Normal 4 4 2 2 2 2 4 5" xfId="23732"/>
    <cellStyle name="Normal 4 4 2 2 2 2 4 5 2" xfId="44883"/>
    <cellStyle name="Normal 4 4 2 2 2 2 4 6" xfId="13160"/>
    <cellStyle name="Normal 4 4 2 2 2 2 4 7" xfId="34311"/>
    <cellStyle name="Normal 4 4 2 2 2 2 5" xfId="2880"/>
    <cellStyle name="Normal 4 4 2 2 2 2 5 2" xfId="25016"/>
    <cellStyle name="Normal 4 4 2 2 2 2 5 2 2" xfId="46167"/>
    <cellStyle name="Normal 4 4 2 2 2 2 5 3" xfId="14444"/>
    <cellStyle name="Normal 4 4 2 2 2 2 5 4" xfId="35595"/>
    <cellStyle name="Normal 4 4 2 2 2 2 6" xfId="6756"/>
    <cellStyle name="Normal 4 4 2 2 2 2 6 2" xfId="27905"/>
    <cellStyle name="Normal 4 4 2 2 2 2 6 2 2" xfId="49056"/>
    <cellStyle name="Normal 4 4 2 2 2 2 6 3" xfId="17333"/>
    <cellStyle name="Normal 4 4 2 2 2 2 6 4" xfId="38484"/>
    <cellStyle name="Normal 4 4 2 2 2 2 7" xfId="9318"/>
    <cellStyle name="Normal 4 4 2 2 2 2 7 2" xfId="30467"/>
    <cellStyle name="Normal 4 4 2 2 2 2 7 2 2" xfId="51618"/>
    <cellStyle name="Normal 4 4 2 2 2 2 7 3" xfId="19895"/>
    <cellStyle name="Normal 4 4 2 2 2 2 7 4" xfId="41046"/>
    <cellStyle name="Normal 4 4 2 2 2 2 8" xfId="22452"/>
    <cellStyle name="Normal 4 4 2 2 2 2 8 2" xfId="43603"/>
    <cellStyle name="Normal 4 4 2 2 2 2 9" xfId="11880"/>
    <cellStyle name="Normal 4 4 2 2 2 3" xfId="473"/>
    <cellStyle name="Normal 4 4 2 2 2 3 2" xfId="1113"/>
    <cellStyle name="Normal 4 4 2 2 2 3 2 2" xfId="2393"/>
    <cellStyle name="Normal 4 4 2 2 2 3 2 2 2" xfId="4960"/>
    <cellStyle name="Normal 4 4 2 2 2 3 2 2 2 2" xfId="27096"/>
    <cellStyle name="Normal 4 4 2 2 2 3 2 2 2 2 2" xfId="48247"/>
    <cellStyle name="Normal 4 4 2 2 2 3 2 2 2 3" xfId="16524"/>
    <cellStyle name="Normal 4 4 2 2 2 3 2 2 2 4" xfId="37675"/>
    <cellStyle name="Normal 4 4 2 2 2 3 2 2 3" xfId="8836"/>
    <cellStyle name="Normal 4 4 2 2 2 3 2 2 3 2" xfId="29985"/>
    <cellStyle name="Normal 4 4 2 2 2 3 2 2 3 2 2" xfId="51136"/>
    <cellStyle name="Normal 4 4 2 2 2 3 2 2 3 3" xfId="19413"/>
    <cellStyle name="Normal 4 4 2 2 2 3 2 2 3 4" xfId="40564"/>
    <cellStyle name="Normal 4 4 2 2 2 3 2 2 4" xfId="11398"/>
    <cellStyle name="Normal 4 4 2 2 2 3 2 2 4 2" xfId="32547"/>
    <cellStyle name="Normal 4 4 2 2 2 3 2 2 4 2 2" xfId="53698"/>
    <cellStyle name="Normal 4 4 2 2 2 3 2 2 4 3" xfId="21975"/>
    <cellStyle name="Normal 4 4 2 2 2 3 2 2 4 4" xfId="43126"/>
    <cellStyle name="Normal 4 4 2 2 2 3 2 2 5" xfId="24532"/>
    <cellStyle name="Normal 4 4 2 2 2 3 2 2 5 2" xfId="45683"/>
    <cellStyle name="Normal 4 4 2 2 2 3 2 2 6" xfId="13960"/>
    <cellStyle name="Normal 4 4 2 2 2 3 2 2 7" xfId="35111"/>
    <cellStyle name="Normal 4 4 2 2 2 3 2 3" xfId="3680"/>
    <cellStyle name="Normal 4 4 2 2 2 3 2 3 2" xfId="25816"/>
    <cellStyle name="Normal 4 4 2 2 2 3 2 3 2 2" xfId="46967"/>
    <cellStyle name="Normal 4 4 2 2 2 3 2 3 3" xfId="15244"/>
    <cellStyle name="Normal 4 4 2 2 2 3 2 3 4" xfId="36395"/>
    <cellStyle name="Normal 4 4 2 2 2 3 2 4" xfId="7556"/>
    <cellStyle name="Normal 4 4 2 2 2 3 2 4 2" xfId="28705"/>
    <cellStyle name="Normal 4 4 2 2 2 3 2 4 2 2" xfId="49856"/>
    <cellStyle name="Normal 4 4 2 2 2 3 2 4 3" xfId="18133"/>
    <cellStyle name="Normal 4 4 2 2 2 3 2 4 4" xfId="39284"/>
    <cellStyle name="Normal 4 4 2 2 2 3 2 5" xfId="10118"/>
    <cellStyle name="Normal 4 4 2 2 2 3 2 5 2" xfId="31267"/>
    <cellStyle name="Normal 4 4 2 2 2 3 2 5 2 2" xfId="52418"/>
    <cellStyle name="Normal 4 4 2 2 2 3 2 5 3" xfId="20695"/>
    <cellStyle name="Normal 4 4 2 2 2 3 2 5 4" xfId="41846"/>
    <cellStyle name="Normal 4 4 2 2 2 3 2 6" xfId="23252"/>
    <cellStyle name="Normal 4 4 2 2 2 3 2 6 2" xfId="44403"/>
    <cellStyle name="Normal 4 4 2 2 2 3 2 7" xfId="12680"/>
    <cellStyle name="Normal 4 4 2 2 2 3 2 8" xfId="33831"/>
    <cellStyle name="Normal 4 4 2 2 2 3 3" xfId="1753"/>
    <cellStyle name="Normal 4 4 2 2 2 3 3 2" xfId="4320"/>
    <cellStyle name="Normal 4 4 2 2 2 3 3 2 2" xfId="26456"/>
    <cellStyle name="Normal 4 4 2 2 2 3 3 2 2 2" xfId="47607"/>
    <cellStyle name="Normal 4 4 2 2 2 3 3 2 3" xfId="15884"/>
    <cellStyle name="Normal 4 4 2 2 2 3 3 2 4" xfId="37035"/>
    <cellStyle name="Normal 4 4 2 2 2 3 3 3" xfId="8196"/>
    <cellStyle name="Normal 4 4 2 2 2 3 3 3 2" xfId="29345"/>
    <cellStyle name="Normal 4 4 2 2 2 3 3 3 2 2" xfId="50496"/>
    <cellStyle name="Normal 4 4 2 2 2 3 3 3 3" xfId="18773"/>
    <cellStyle name="Normal 4 4 2 2 2 3 3 3 4" xfId="39924"/>
    <cellStyle name="Normal 4 4 2 2 2 3 3 4" xfId="10758"/>
    <cellStyle name="Normal 4 4 2 2 2 3 3 4 2" xfId="31907"/>
    <cellStyle name="Normal 4 4 2 2 2 3 3 4 2 2" xfId="53058"/>
    <cellStyle name="Normal 4 4 2 2 2 3 3 4 3" xfId="21335"/>
    <cellStyle name="Normal 4 4 2 2 2 3 3 4 4" xfId="42486"/>
    <cellStyle name="Normal 4 4 2 2 2 3 3 5" xfId="23892"/>
    <cellStyle name="Normal 4 4 2 2 2 3 3 5 2" xfId="45043"/>
    <cellStyle name="Normal 4 4 2 2 2 3 3 6" xfId="13320"/>
    <cellStyle name="Normal 4 4 2 2 2 3 3 7" xfId="34471"/>
    <cellStyle name="Normal 4 4 2 2 2 3 4" xfId="3040"/>
    <cellStyle name="Normal 4 4 2 2 2 3 4 2" xfId="25176"/>
    <cellStyle name="Normal 4 4 2 2 2 3 4 2 2" xfId="46327"/>
    <cellStyle name="Normal 4 4 2 2 2 3 4 3" xfId="14604"/>
    <cellStyle name="Normal 4 4 2 2 2 3 4 4" xfId="35755"/>
    <cellStyle name="Normal 4 4 2 2 2 3 5" xfId="6916"/>
    <cellStyle name="Normal 4 4 2 2 2 3 5 2" xfId="28065"/>
    <cellStyle name="Normal 4 4 2 2 2 3 5 2 2" xfId="49216"/>
    <cellStyle name="Normal 4 4 2 2 2 3 5 3" xfId="17493"/>
    <cellStyle name="Normal 4 4 2 2 2 3 5 4" xfId="38644"/>
    <cellStyle name="Normal 4 4 2 2 2 3 6" xfId="9478"/>
    <cellStyle name="Normal 4 4 2 2 2 3 6 2" xfId="30627"/>
    <cellStyle name="Normal 4 4 2 2 2 3 6 2 2" xfId="51778"/>
    <cellStyle name="Normal 4 4 2 2 2 3 6 3" xfId="20055"/>
    <cellStyle name="Normal 4 4 2 2 2 3 6 4" xfId="41206"/>
    <cellStyle name="Normal 4 4 2 2 2 3 7" xfId="22612"/>
    <cellStyle name="Normal 4 4 2 2 2 3 7 2" xfId="43763"/>
    <cellStyle name="Normal 4 4 2 2 2 3 8" xfId="12040"/>
    <cellStyle name="Normal 4 4 2 2 2 3 9" xfId="33191"/>
    <cellStyle name="Normal 4 4 2 2 2 4" xfId="793"/>
    <cellStyle name="Normal 4 4 2 2 2 4 2" xfId="2073"/>
    <cellStyle name="Normal 4 4 2 2 2 4 2 2" xfId="4640"/>
    <cellStyle name="Normal 4 4 2 2 2 4 2 2 2" xfId="26776"/>
    <cellStyle name="Normal 4 4 2 2 2 4 2 2 2 2" xfId="47927"/>
    <cellStyle name="Normal 4 4 2 2 2 4 2 2 3" xfId="16204"/>
    <cellStyle name="Normal 4 4 2 2 2 4 2 2 4" xfId="37355"/>
    <cellStyle name="Normal 4 4 2 2 2 4 2 3" xfId="8516"/>
    <cellStyle name="Normal 4 4 2 2 2 4 2 3 2" xfId="29665"/>
    <cellStyle name="Normal 4 4 2 2 2 4 2 3 2 2" xfId="50816"/>
    <cellStyle name="Normal 4 4 2 2 2 4 2 3 3" xfId="19093"/>
    <cellStyle name="Normal 4 4 2 2 2 4 2 3 4" xfId="40244"/>
    <cellStyle name="Normal 4 4 2 2 2 4 2 4" xfId="11078"/>
    <cellStyle name="Normal 4 4 2 2 2 4 2 4 2" xfId="32227"/>
    <cellStyle name="Normal 4 4 2 2 2 4 2 4 2 2" xfId="53378"/>
    <cellStyle name="Normal 4 4 2 2 2 4 2 4 3" xfId="21655"/>
    <cellStyle name="Normal 4 4 2 2 2 4 2 4 4" xfId="42806"/>
    <cellStyle name="Normal 4 4 2 2 2 4 2 5" xfId="24212"/>
    <cellStyle name="Normal 4 4 2 2 2 4 2 5 2" xfId="45363"/>
    <cellStyle name="Normal 4 4 2 2 2 4 2 6" xfId="13640"/>
    <cellStyle name="Normal 4 4 2 2 2 4 2 7" xfId="34791"/>
    <cellStyle name="Normal 4 4 2 2 2 4 3" xfId="3360"/>
    <cellStyle name="Normal 4 4 2 2 2 4 3 2" xfId="25496"/>
    <cellStyle name="Normal 4 4 2 2 2 4 3 2 2" xfId="46647"/>
    <cellStyle name="Normal 4 4 2 2 2 4 3 3" xfId="14924"/>
    <cellStyle name="Normal 4 4 2 2 2 4 3 4" xfId="36075"/>
    <cellStyle name="Normal 4 4 2 2 2 4 4" xfId="7236"/>
    <cellStyle name="Normal 4 4 2 2 2 4 4 2" xfId="28385"/>
    <cellStyle name="Normal 4 4 2 2 2 4 4 2 2" xfId="49536"/>
    <cellStyle name="Normal 4 4 2 2 2 4 4 3" xfId="17813"/>
    <cellStyle name="Normal 4 4 2 2 2 4 4 4" xfId="38964"/>
    <cellStyle name="Normal 4 4 2 2 2 4 5" xfId="9798"/>
    <cellStyle name="Normal 4 4 2 2 2 4 5 2" xfId="30947"/>
    <cellStyle name="Normal 4 4 2 2 2 4 5 2 2" xfId="52098"/>
    <cellStyle name="Normal 4 4 2 2 2 4 5 3" xfId="20375"/>
    <cellStyle name="Normal 4 4 2 2 2 4 5 4" xfId="41526"/>
    <cellStyle name="Normal 4 4 2 2 2 4 6" xfId="22932"/>
    <cellStyle name="Normal 4 4 2 2 2 4 6 2" xfId="44083"/>
    <cellStyle name="Normal 4 4 2 2 2 4 7" xfId="12360"/>
    <cellStyle name="Normal 4 4 2 2 2 4 8" xfId="33511"/>
    <cellStyle name="Normal 4 4 2 2 2 5" xfId="1433"/>
    <cellStyle name="Normal 4 4 2 2 2 5 2" xfId="4000"/>
    <cellStyle name="Normal 4 4 2 2 2 5 2 2" xfId="26136"/>
    <cellStyle name="Normal 4 4 2 2 2 5 2 2 2" xfId="47287"/>
    <cellStyle name="Normal 4 4 2 2 2 5 2 3" xfId="15564"/>
    <cellStyle name="Normal 4 4 2 2 2 5 2 4" xfId="36715"/>
    <cellStyle name="Normal 4 4 2 2 2 5 3" xfId="7876"/>
    <cellStyle name="Normal 4 4 2 2 2 5 3 2" xfId="29025"/>
    <cellStyle name="Normal 4 4 2 2 2 5 3 2 2" xfId="50176"/>
    <cellStyle name="Normal 4 4 2 2 2 5 3 3" xfId="18453"/>
    <cellStyle name="Normal 4 4 2 2 2 5 3 4" xfId="39604"/>
    <cellStyle name="Normal 4 4 2 2 2 5 4" xfId="10438"/>
    <cellStyle name="Normal 4 4 2 2 2 5 4 2" xfId="31587"/>
    <cellStyle name="Normal 4 4 2 2 2 5 4 2 2" xfId="52738"/>
    <cellStyle name="Normal 4 4 2 2 2 5 4 3" xfId="21015"/>
    <cellStyle name="Normal 4 4 2 2 2 5 4 4" xfId="42166"/>
    <cellStyle name="Normal 4 4 2 2 2 5 5" xfId="23572"/>
    <cellStyle name="Normal 4 4 2 2 2 5 5 2" xfId="44723"/>
    <cellStyle name="Normal 4 4 2 2 2 5 6" xfId="13000"/>
    <cellStyle name="Normal 4 4 2 2 2 5 7" xfId="34151"/>
    <cellStyle name="Normal 4 4 2 2 2 6" xfId="2719"/>
    <cellStyle name="Normal 4 4 2 2 2 6 2" xfId="24855"/>
    <cellStyle name="Normal 4 4 2 2 2 6 2 2" xfId="46006"/>
    <cellStyle name="Normal 4 4 2 2 2 6 3" xfId="14283"/>
    <cellStyle name="Normal 4 4 2 2 2 6 4" xfId="35434"/>
    <cellStyle name="Normal 4 4 2 2 2 7" xfId="6596"/>
    <cellStyle name="Normal 4 4 2 2 2 7 2" xfId="27745"/>
    <cellStyle name="Normal 4 4 2 2 2 7 2 2" xfId="48896"/>
    <cellStyle name="Normal 4 4 2 2 2 7 3" xfId="17173"/>
    <cellStyle name="Normal 4 4 2 2 2 7 4" xfId="38324"/>
    <cellStyle name="Normal 4 4 2 2 2 8" xfId="9158"/>
    <cellStyle name="Normal 4 4 2 2 2 8 2" xfId="30307"/>
    <cellStyle name="Normal 4 4 2 2 2 8 2 2" xfId="51458"/>
    <cellStyle name="Normal 4 4 2 2 2 8 3" xfId="19735"/>
    <cellStyle name="Normal 4 4 2 2 2 8 4" xfId="40886"/>
    <cellStyle name="Normal 4 4 2 2 2 9" xfId="22292"/>
    <cellStyle name="Normal 4 4 2 2 2 9 2" xfId="43443"/>
    <cellStyle name="Normal 4 4 2 2 3" xfId="231"/>
    <cellStyle name="Normal 4 4 2 2 3 10" xfId="32951"/>
    <cellStyle name="Normal 4 4 2 2 3 2" xfId="553"/>
    <cellStyle name="Normal 4 4 2 2 3 2 2" xfId="1193"/>
    <cellStyle name="Normal 4 4 2 2 3 2 2 2" xfId="2473"/>
    <cellStyle name="Normal 4 4 2 2 3 2 2 2 2" xfId="5040"/>
    <cellStyle name="Normal 4 4 2 2 3 2 2 2 2 2" xfId="27176"/>
    <cellStyle name="Normal 4 4 2 2 3 2 2 2 2 2 2" xfId="48327"/>
    <cellStyle name="Normal 4 4 2 2 3 2 2 2 2 3" xfId="16604"/>
    <cellStyle name="Normal 4 4 2 2 3 2 2 2 2 4" xfId="37755"/>
    <cellStyle name="Normal 4 4 2 2 3 2 2 2 3" xfId="8916"/>
    <cellStyle name="Normal 4 4 2 2 3 2 2 2 3 2" xfId="30065"/>
    <cellStyle name="Normal 4 4 2 2 3 2 2 2 3 2 2" xfId="51216"/>
    <cellStyle name="Normal 4 4 2 2 3 2 2 2 3 3" xfId="19493"/>
    <cellStyle name="Normal 4 4 2 2 3 2 2 2 3 4" xfId="40644"/>
    <cellStyle name="Normal 4 4 2 2 3 2 2 2 4" xfId="11478"/>
    <cellStyle name="Normal 4 4 2 2 3 2 2 2 4 2" xfId="32627"/>
    <cellStyle name="Normal 4 4 2 2 3 2 2 2 4 2 2" xfId="53778"/>
    <cellStyle name="Normal 4 4 2 2 3 2 2 2 4 3" xfId="22055"/>
    <cellStyle name="Normal 4 4 2 2 3 2 2 2 4 4" xfId="43206"/>
    <cellStyle name="Normal 4 4 2 2 3 2 2 2 5" xfId="24612"/>
    <cellStyle name="Normal 4 4 2 2 3 2 2 2 5 2" xfId="45763"/>
    <cellStyle name="Normal 4 4 2 2 3 2 2 2 6" xfId="14040"/>
    <cellStyle name="Normal 4 4 2 2 3 2 2 2 7" xfId="35191"/>
    <cellStyle name="Normal 4 4 2 2 3 2 2 3" xfId="3760"/>
    <cellStyle name="Normal 4 4 2 2 3 2 2 3 2" xfId="25896"/>
    <cellStyle name="Normal 4 4 2 2 3 2 2 3 2 2" xfId="47047"/>
    <cellStyle name="Normal 4 4 2 2 3 2 2 3 3" xfId="15324"/>
    <cellStyle name="Normal 4 4 2 2 3 2 2 3 4" xfId="36475"/>
    <cellStyle name="Normal 4 4 2 2 3 2 2 4" xfId="7636"/>
    <cellStyle name="Normal 4 4 2 2 3 2 2 4 2" xfId="28785"/>
    <cellStyle name="Normal 4 4 2 2 3 2 2 4 2 2" xfId="49936"/>
    <cellStyle name="Normal 4 4 2 2 3 2 2 4 3" xfId="18213"/>
    <cellStyle name="Normal 4 4 2 2 3 2 2 4 4" xfId="39364"/>
    <cellStyle name="Normal 4 4 2 2 3 2 2 5" xfId="10198"/>
    <cellStyle name="Normal 4 4 2 2 3 2 2 5 2" xfId="31347"/>
    <cellStyle name="Normal 4 4 2 2 3 2 2 5 2 2" xfId="52498"/>
    <cellStyle name="Normal 4 4 2 2 3 2 2 5 3" xfId="20775"/>
    <cellStyle name="Normal 4 4 2 2 3 2 2 5 4" xfId="41926"/>
    <cellStyle name="Normal 4 4 2 2 3 2 2 6" xfId="23332"/>
    <cellStyle name="Normal 4 4 2 2 3 2 2 6 2" xfId="44483"/>
    <cellStyle name="Normal 4 4 2 2 3 2 2 7" xfId="12760"/>
    <cellStyle name="Normal 4 4 2 2 3 2 2 8" xfId="33911"/>
    <cellStyle name="Normal 4 4 2 2 3 2 3" xfId="1833"/>
    <cellStyle name="Normal 4 4 2 2 3 2 3 2" xfId="4400"/>
    <cellStyle name="Normal 4 4 2 2 3 2 3 2 2" xfId="26536"/>
    <cellStyle name="Normal 4 4 2 2 3 2 3 2 2 2" xfId="47687"/>
    <cellStyle name="Normal 4 4 2 2 3 2 3 2 3" xfId="15964"/>
    <cellStyle name="Normal 4 4 2 2 3 2 3 2 4" xfId="37115"/>
    <cellStyle name="Normal 4 4 2 2 3 2 3 3" xfId="8276"/>
    <cellStyle name="Normal 4 4 2 2 3 2 3 3 2" xfId="29425"/>
    <cellStyle name="Normal 4 4 2 2 3 2 3 3 2 2" xfId="50576"/>
    <cellStyle name="Normal 4 4 2 2 3 2 3 3 3" xfId="18853"/>
    <cellStyle name="Normal 4 4 2 2 3 2 3 3 4" xfId="40004"/>
    <cellStyle name="Normal 4 4 2 2 3 2 3 4" xfId="10838"/>
    <cellStyle name="Normal 4 4 2 2 3 2 3 4 2" xfId="31987"/>
    <cellStyle name="Normal 4 4 2 2 3 2 3 4 2 2" xfId="53138"/>
    <cellStyle name="Normal 4 4 2 2 3 2 3 4 3" xfId="21415"/>
    <cellStyle name="Normal 4 4 2 2 3 2 3 4 4" xfId="42566"/>
    <cellStyle name="Normal 4 4 2 2 3 2 3 5" xfId="23972"/>
    <cellStyle name="Normal 4 4 2 2 3 2 3 5 2" xfId="45123"/>
    <cellStyle name="Normal 4 4 2 2 3 2 3 6" xfId="13400"/>
    <cellStyle name="Normal 4 4 2 2 3 2 3 7" xfId="34551"/>
    <cellStyle name="Normal 4 4 2 2 3 2 4" xfId="3120"/>
    <cellStyle name="Normal 4 4 2 2 3 2 4 2" xfId="25256"/>
    <cellStyle name="Normal 4 4 2 2 3 2 4 2 2" xfId="46407"/>
    <cellStyle name="Normal 4 4 2 2 3 2 4 3" xfId="14684"/>
    <cellStyle name="Normal 4 4 2 2 3 2 4 4" xfId="35835"/>
    <cellStyle name="Normal 4 4 2 2 3 2 5" xfId="6996"/>
    <cellStyle name="Normal 4 4 2 2 3 2 5 2" xfId="28145"/>
    <cellStyle name="Normal 4 4 2 2 3 2 5 2 2" xfId="49296"/>
    <cellStyle name="Normal 4 4 2 2 3 2 5 3" xfId="17573"/>
    <cellStyle name="Normal 4 4 2 2 3 2 5 4" xfId="38724"/>
    <cellStyle name="Normal 4 4 2 2 3 2 6" xfId="9558"/>
    <cellStyle name="Normal 4 4 2 2 3 2 6 2" xfId="30707"/>
    <cellStyle name="Normal 4 4 2 2 3 2 6 2 2" xfId="51858"/>
    <cellStyle name="Normal 4 4 2 2 3 2 6 3" xfId="20135"/>
    <cellStyle name="Normal 4 4 2 2 3 2 6 4" xfId="41286"/>
    <cellStyle name="Normal 4 4 2 2 3 2 7" xfId="22692"/>
    <cellStyle name="Normal 4 4 2 2 3 2 7 2" xfId="43843"/>
    <cellStyle name="Normal 4 4 2 2 3 2 8" xfId="12120"/>
    <cellStyle name="Normal 4 4 2 2 3 2 9" xfId="33271"/>
    <cellStyle name="Normal 4 4 2 2 3 3" xfId="873"/>
    <cellStyle name="Normal 4 4 2 2 3 3 2" xfId="2153"/>
    <cellStyle name="Normal 4 4 2 2 3 3 2 2" xfId="4720"/>
    <cellStyle name="Normal 4 4 2 2 3 3 2 2 2" xfId="26856"/>
    <cellStyle name="Normal 4 4 2 2 3 3 2 2 2 2" xfId="48007"/>
    <cellStyle name="Normal 4 4 2 2 3 3 2 2 3" xfId="16284"/>
    <cellStyle name="Normal 4 4 2 2 3 3 2 2 4" xfId="37435"/>
    <cellStyle name="Normal 4 4 2 2 3 3 2 3" xfId="8596"/>
    <cellStyle name="Normal 4 4 2 2 3 3 2 3 2" xfId="29745"/>
    <cellStyle name="Normal 4 4 2 2 3 3 2 3 2 2" xfId="50896"/>
    <cellStyle name="Normal 4 4 2 2 3 3 2 3 3" xfId="19173"/>
    <cellStyle name="Normal 4 4 2 2 3 3 2 3 4" xfId="40324"/>
    <cellStyle name="Normal 4 4 2 2 3 3 2 4" xfId="11158"/>
    <cellStyle name="Normal 4 4 2 2 3 3 2 4 2" xfId="32307"/>
    <cellStyle name="Normal 4 4 2 2 3 3 2 4 2 2" xfId="53458"/>
    <cellStyle name="Normal 4 4 2 2 3 3 2 4 3" xfId="21735"/>
    <cellStyle name="Normal 4 4 2 2 3 3 2 4 4" xfId="42886"/>
    <cellStyle name="Normal 4 4 2 2 3 3 2 5" xfId="24292"/>
    <cellStyle name="Normal 4 4 2 2 3 3 2 5 2" xfId="45443"/>
    <cellStyle name="Normal 4 4 2 2 3 3 2 6" xfId="13720"/>
    <cellStyle name="Normal 4 4 2 2 3 3 2 7" xfId="34871"/>
    <cellStyle name="Normal 4 4 2 2 3 3 3" xfId="3440"/>
    <cellStyle name="Normal 4 4 2 2 3 3 3 2" xfId="25576"/>
    <cellStyle name="Normal 4 4 2 2 3 3 3 2 2" xfId="46727"/>
    <cellStyle name="Normal 4 4 2 2 3 3 3 3" xfId="15004"/>
    <cellStyle name="Normal 4 4 2 2 3 3 3 4" xfId="36155"/>
    <cellStyle name="Normal 4 4 2 2 3 3 4" xfId="7316"/>
    <cellStyle name="Normal 4 4 2 2 3 3 4 2" xfId="28465"/>
    <cellStyle name="Normal 4 4 2 2 3 3 4 2 2" xfId="49616"/>
    <cellStyle name="Normal 4 4 2 2 3 3 4 3" xfId="17893"/>
    <cellStyle name="Normal 4 4 2 2 3 3 4 4" xfId="39044"/>
    <cellStyle name="Normal 4 4 2 2 3 3 5" xfId="9878"/>
    <cellStyle name="Normal 4 4 2 2 3 3 5 2" xfId="31027"/>
    <cellStyle name="Normal 4 4 2 2 3 3 5 2 2" xfId="52178"/>
    <cellStyle name="Normal 4 4 2 2 3 3 5 3" xfId="20455"/>
    <cellStyle name="Normal 4 4 2 2 3 3 5 4" xfId="41606"/>
    <cellStyle name="Normal 4 4 2 2 3 3 6" xfId="23012"/>
    <cellStyle name="Normal 4 4 2 2 3 3 6 2" xfId="44163"/>
    <cellStyle name="Normal 4 4 2 2 3 3 7" xfId="12440"/>
    <cellStyle name="Normal 4 4 2 2 3 3 8" xfId="33591"/>
    <cellStyle name="Normal 4 4 2 2 3 4" xfId="1513"/>
    <cellStyle name="Normal 4 4 2 2 3 4 2" xfId="4080"/>
    <cellStyle name="Normal 4 4 2 2 3 4 2 2" xfId="26216"/>
    <cellStyle name="Normal 4 4 2 2 3 4 2 2 2" xfId="47367"/>
    <cellStyle name="Normal 4 4 2 2 3 4 2 3" xfId="15644"/>
    <cellStyle name="Normal 4 4 2 2 3 4 2 4" xfId="36795"/>
    <cellStyle name="Normal 4 4 2 2 3 4 3" xfId="7956"/>
    <cellStyle name="Normal 4 4 2 2 3 4 3 2" xfId="29105"/>
    <cellStyle name="Normal 4 4 2 2 3 4 3 2 2" xfId="50256"/>
    <cellStyle name="Normal 4 4 2 2 3 4 3 3" xfId="18533"/>
    <cellStyle name="Normal 4 4 2 2 3 4 3 4" xfId="39684"/>
    <cellStyle name="Normal 4 4 2 2 3 4 4" xfId="10518"/>
    <cellStyle name="Normal 4 4 2 2 3 4 4 2" xfId="31667"/>
    <cellStyle name="Normal 4 4 2 2 3 4 4 2 2" xfId="52818"/>
    <cellStyle name="Normal 4 4 2 2 3 4 4 3" xfId="21095"/>
    <cellStyle name="Normal 4 4 2 2 3 4 4 4" xfId="42246"/>
    <cellStyle name="Normal 4 4 2 2 3 4 5" xfId="23652"/>
    <cellStyle name="Normal 4 4 2 2 3 4 5 2" xfId="44803"/>
    <cellStyle name="Normal 4 4 2 2 3 4 6" xfId="13080"/>
    <cellStyle name="Normal 4 4 2 2 3 4 7" xfId="34231"/>
    <cellStyle name="Normal 4 4 2 2 3 5" xfId="2799"/>
    <cellStyle name="Normal 4 4 2 2 3 5 2" xfId="24935"/>
    <cellStyle name="Normal 4 4 2 2 3 5 2 2" xfId="46086"/>
    <cellStyle name="Normal 4 4 2 2 3 5 3" xfId="14363"/>
    <cellStyle name="Normal 4 4 2 2 3 5 4" xfId="35514"/>
    <cellStyle name="Normal 4 4 2 2 3 6" xfId="6676"/>
    <cellStyle name="Normal 4 4 2 2 3 6 2" xfId="27825"/>
    <cellStyle name="Normal 4 4 2 2 3 6 2 2" xfId="48976"/>
    <cellStyle name="Normal 4 4 2 2 3 6 3" xfId="17253"/>
    <cellStyle name="Normal 4 4 2 2 3 6 4" xfId="38404"/>
    <cellStyle name="Normal 4 4 2 2 3 7" xfId="9238"/>
    <cellStyle name="Normal 4 4 2 2 3 7 2" xfId="30387"/>
    <cellStyle name="Normal 4 4 2 2 3 7 2 2" xfId="51538"/>
    <cellStyle name="Normal 4 4 2 2 3 7 3" xfId="19815"/>
    <cellStyle name="Normal 4 4 2 2 3 7 4" xfId="40966"/>
    <cellStyle name="Normal 4 4 2 2 3 8" xfId="22372"/>
    <cellStyle name="Normal 4 4 2 2 3 8 2" xfId="43523"/>
    <cellStyle name="Normal 4 4 2 2 3 9" xfId="11800"/>
    <cellStyle name="Normal 4 4 2 2 4" xfId="393"/>
    <cellStyle name="Normal 4 4 2 2 4 2" xfId="1033"/>
    <cellStyle name="Normal 4 4 2 2 4 2 2" xfId="2313"/>
    <cellStyle name="Normal 4 4 2 2 4 2 2 2" xfId="4880"/>
    <cellStyle name="Normal 4 4 2 2 4 2 2 2 2" xfId="27016"/>
    <cellStyle name="Normal 4 4 2 2 4 2 2 2 2 2" xfId="48167"/>
    <cellStyle name="Normal 4 4 2 2 4 2 2 2 3" xfId="16444"/>
    <cellStyle name="Normal 4 4 2 2 4 2 2 2 4" xfId="37595"/>
    <cellStyle name="Normal 4 4 2 2 4 2 2 3" xfId="8756"/>
    <cellStyle name="Normal 4 4 2 2 4 2 2 3 2" xfId="29905"/>
    <cellStyle name="Normal 4 4 2 2 4 2 2 3 2 2" xfId="51056"/>
    <cellStyle name="Normal 4 4 2 2 4 2 2 3 3" xfId="19333"/>
    <cellStyle name="Normal 4 4 2 2 4 2 2 3 4" xfId="40484"/>
    <cellStyle name="Normal 4 4 2 2 4 2 2 4" xfId="11318"/>
    <cellStyle name="Normal 4 4 2 2 4 2 2 4 2" xfId="32467"/>
    <cellStyle name="Normal 4 4 2 2 4 2 2 4 2 2" xfId="53618"/>
    <cellStyle name="Normal 4 4 2 2 4 2 2 4 3" xfId="21895"/>
    <cellStyle name="Normal 4 4 2 2 4 2 2 4 4" xfId="43046"/>
    <cellStyle name="Normal 4 4 2 2 4 2 2 5" xfId="24452"/>
    <cellStyle name="Normal 4 4 2 2 4 2 2 5 2" xfId="45603"/>
    <cellStyle name="Normal 4 4 2 2 4 2 2 6" xfId="13880"/>
    <cellStyle name="Normal 4 4 2 2 4 2 2 7" xfId="35031"/>
    <cellStyle name="Normal 4 4 2 2 4 2 3" xfId="3600"/>
    <cellStyle name="Normal 4 4 2 2 4 2 3 2" xfId="25736"/>
    <cellStyle name="Normal 4 4 2 2 4 2 3 2 2" xfId="46887"/>
    <cellStyle name="Normal 4 4 2 2 4 2 3 3" xfId="15164"/>
    <cellStyle name="Normal 4 4 2 2 4 2 3 4" xfId="36315"/>
    <cellStyle name="Normal 4 4 2 2 4 2 4" xfId="7476"/>
    <cellStyle name="Normal 4 4 2 2 4 2 4 2" xfId="28625"/>
    <cellStyle name="Normal 4 4 2 2 4 2 4 2 2" xfId="49776"/>
    <cellStyle name="Normal 4 4 2 2 4 2 4 3" xfId="18053"/>
    <cellStyle name="Normal 4 4 2 2 4 2 4 4" xfId="39204"/>
    <cellStyle name="Normal 4 4 2 2 4 2 5" xfId="10038"/>
    <cellStyle name="Normal 4 4 2 2 4 2 5 2" xfId="31187"/>
    <cellStyle name="Normal 4 4 2 2 4 2 5 2 2" xfId="52338"/>
    <cellStyle name="Normal 4 4 2 2 4 2 5 3" xfId="20615"/>
    <cellStyle name="Normal 4 4 2 2 4 2 5 4" xfId="41766"/>
    <cellStyle name="Normal 4 4 2 2 4 2 6" xfId="23172"/>
    <cellStyle name="Normal 4 4 2 2 4 2 6 2" xfId="44323"/>
    <cellStyle name="Normal 4 4 2 2 4 2 7" xfId="12600"/>
    <cellStyle name="Normal 4 4 2 2 4 2 8" xfId="33751"/>
    <cellStyle name="Normal 4 4 2 2 4 3" xfId="1673"/>
    <cellStyle name="Normal 4 4 2 2 4 3 2" xfId="4240"/>
    <cellStyle name="Normal 4 4 2 2 4 3 2 2" xfId="26376"/>
    <cellStyle name="Normal 4 4 2 2 4 3 2 2 2" xfId="47527"/>
    <cellStyle name="Normal 4 4 2 2 4 3 2 3" xfId="15804"/>
    <cellStyle name="Normal 4 4 2 2 4 3 2 4" xfId="36955"/>
    <cellStyle name="Normal 4 4 2 2 4 3 3" xfId="8116"/>
    <cellStyle name="Normal 4 4 2 2 4 3 3 2" xfId="29265"/>
    <cellStyle name="Normal 4 4 2 2 4 3 3 2 2" xfId="50416"/>
    <cellStyle name="Normal 4 4 2 2 4 3 3 3" xfId="18693"/>
    <cellStyle name="Normal 4 4 2 2 4 3 3 4" xfId="39844"/>
    <cellStyle name="Normal 4 4 2 2 4 3 4" xfId="10678"/>
    <cellStyle name="Normal 4 4 2 2 4 3 4 2" xfId="31827"/>
    <cellStyle name="Normal 4 4 2 2 4 3 4 2 2" xfId="52978"/>
    <cellStyle name="Normal 4 4 2 2 4 3 4 3" xfId="21255"/>
    <cellStyle name="Normal 4 4 2 2 4 3 4 4" xfId="42406"/>
    <cellStyle name="Normal 4 4 2 2 4 3 5" xfId="23812"/>
    <cellStyle name="Normal 4 4 2 2 4 3 5 2" xfId="44963"/>
    <cellStyle name="Normal 4 4 2 2 4 3 6" xfId="13240"/>
    <cellStyle name="Normal 4 4 2 2 4 3 7" xfId="34391"/>
    <cellStyle name="Normal 4 4 2 2 4 4" xfId="2960"/>
    <cellStyle name="Normal 4 4 2 2 4 4 2" xfId="25096"/>
    <cellStyle name="Normal 4 4 2 2 4 4 2 2" xfId="46247"/>
    <cellStyle name="Normal 4 4 2 2 4 4 3" xfId="14524"/>
    <cellStyle name="Normal 4 4 2 2 4 4 4" xfId="35675"/>
    <cellStyle name="Normal 4 4 2 2 4 5" xfId="6836"/>
    <cellStyle name="Normal 4 4 2 2 4 5 2" xfId="27985"/>
    <cellStyle name="Normal 4 4 2 2 4 5 2 2" xfId="49136"/>
    <cellStyle name="Normal 4 4 2 2 4 5 3" xfId="17413"/>
    <cellStyle name="Normal 4 4 2 2 4 5 4" xfId="38564"/>
    <cellStyle name="Normal 4 4 2 2 4 6" xfId="9398"/>
    <cellStyle name="Normal 4 4 2 2 4 6 2" xfId="30547"/>
    <cellStyle name="Normal 4 4 2 2 4 6 2 2" xfId="51698"/>
    <cellStyle name="Normal 4 4 2 2 4 6 3" xfId="19975"/>
    <cellStyle name="Normal 4 4 2 2 4 6 4" xfId="41126"/>
    <cellStyle name="Normal 4 4 2 2 4 7" xfId="22532"/>
    <cellStyle name="Normal 4 4 2 2 4 7 2" xfId="43683"/>
    <cellStyle name="Normal 4 4 2 2 4 8" xfId="11960"/>
    <cellStyle name="Normal 4 4 2 2 4 9" xfId="33111"/>
    <cellStyle name="Normal 4 4 2 2 5" xfId="713"/>
    <cellStyle name="Normal 4 4 2 2 5 2" xfId="1993"/>
    <cellStyle name="Normal 4 4 2 2 5 2 2" xfId="4560"/>
    <cellStyle name="Normal 4 4 2 2 5 2 2 2" xfId="26696"/>
    <cellStyle name="Normal 4 4 2 2 5 2 2 2 2" xfId="47847"/>
    <cellStyle name="Normal 4 4 2 2 5 2 2 3" xfId="16124"/>
    <cellStyle name="Normal 4 4 2 2 5 2 2 4" xfId="37275"/>
    <cellStyle name="Normal 4 4 2 2 5 2 3" xfId="8436"/>
    <cellStyle name="Normal 4 4 2 2 5 2 3 2" xfId="29585"/>
    <cellStyle name="Normal 4 4 2 2 5 2 3 2 2" xfId="50736"/>
    <cellStyle name="Normal 4 4 2 2 5 2 3 3" xfId="19013"/>
    <cellStyle name="Normal 4 4 2 2 5 2 3 4" xfId="40164"/>
    <cellStyle name="Normal 4 4 2 2 5 2 4" xfId="10998"/>
    <cellStyle name="Normal 4 4 2 2 5 2 4 2" xfId="32147"/>
    <cellStyle name="Normal 4 4 2 2 5 2 4 2 2" xfId="53298"/>
    <cellStyle name="Normal 4 4 2 2 5 2 4 3" xfId="21575"/>
    <cellStyle name="Normal 4 4 2 2 5 2 4 4" xfId="42726"/>
    <cellStyle name="Normal 4 4 2 2 5 2 5" xfId="24132"/>
    <cellStyle name="Normal 4 4 2 2 5 2 5 2" xfId="45283"/>
    <cellStyle name="Normal 4 4 2 2 5 2 6" xfId="13560"/>
    <cellStyle name="Normal 4 4 2 2 5 2 7" xfId="34711"/>
    <cellStyle name="Normal 4 4 2 2 5 3" xfId="3280"/>
    <cellStyle name="Normal 4 4 2 2 5 3 2" xfId="25416"/>
    <cellStyle name="Normal 4 4 2 2 5 3 2 2" xfId="46567"/>
    <cellStyle name="Normal 4 4 2 2 5 3 3" xfId="14844"/>
    <cellStyle name="Normal 4 4 2 2 5 3 4" xfId="35995"/>
    <cellStyle name="Normal 4 4 2 2 5 4" xfId="7156"/>
    <cellStyle name="Normal 4 4 2 2 5 4 2" xfId="28305"/>
    <cellStyle name="Normal 4 4 2 2 5 4 2 2" xfId="49456"/>
    <cellStyle name="Normal 4 4 2 2 5 4 3" xfId="17733"/>
    <cellStyle name="Normal 4 4 2 2 5 4 4" xfId="38884"/>
    <cellStyle name="Normal 4 4 2 2 5 5" xfId="9718"/>
    <cellStyle name="Normal 4 4 2 2 5 5 2" xfId="30867"/>
    <cellStyle name="Normal 4 4 2 2 5 5 2 2" xfId="52018"/>
    <cellStyle name="Normal 4 4 2 2 5 5 3" xfId="20295"/>
    <cellStyle name="Normal 4 4 2 2 5 5 4" xfId="41446"/>
    <cellStyle name="Normal 4 4 2 2 5 6" xfId="22852"/>
    <cellStyle name="Normal 4 4 2 2 5 6 2" xfId="44003"/>
    <cellStyle name="Normal 4 4 2 2 5 7" xfId="12280"/>
    <cellStyle name="Normal 4 4 2 2 5 8" xfId="33431"/>
    <cellStyle name="Normal 4 4 2 2 6" xfId="1353"/>
    <cellStyle name="Normal 4 4 2 2 6 2" xfId="3920"/>
    <cellStyle name="Normal 4 4 2 2 6 2 2" xfId="26056"/>
    <cellStyle name="Normal 4 4 2 2 6 2 2 2" xfId="47207"/>
    <cellStyle name="Normal 4 4 2 2 6 2 3" xfId="15484"/>
    <cellStyle name="Normal 4 4 2 2 6 2 4" xfId="36635"/>
    <cellStyle name="Normal 4 4 2 2 6 3" xfId="7796"/>
    <cellStyle name="Normal 4 4 2 2 6 3 2" xfId="28945"/>
    <cellStyle name="Normal 4 4 2 2 6 3 2 2" xfId="50096"/>
    <cellStyle name="Normal 4 4 2 2 6 3 3" xfId="18373"/>
    <cellStyle name="Normal 4 4 2 2 6 3 4" xfId="39524"/>
    <cellStyle name="Normal 4 4 2 2 6 4" xfId="10358"/>
    <cellStyle name="Normal 4 4 2 2 6 4 2" xfId="31507"/>
    <cellStyle name="Normal 4 4 2 2 6 4 2 2" xfId="52658"/>
    <cellStyle name="Normal 4 4 2 2 6 4 3" xfId="20935"/>
    <cellStyle name="Normal 4 4 2 2 6 4 4" xfId="42086"/>
    <cellStyle name="Normal 4 4 2 2 6 5" xfId="23492"/>
    <cellStyle name="Normal 4 4 2 2 6 5 2" xfId="44643"/>
    <cellStyle name="Normal 4 4 2 2 6 6" xfId="12920"/>
    <cellStyle name="Normal 4 4 2 2 6 7" xfId="34071"/>
    <cellStyle name="Normal 4 4 2 2 7" xfId="2638"/>
    <cellStyle name="Normal 4 4 2 2 7 2" xfId="24774"/>
    <cellStyle name="Normal 4 4 2 2 7 2 2" xfId="45925"/>
    <cellStyle name="Normal 4 4 2 2 7 3" xfId="14202"/>
    <cellStyle name="Normal 4 4 2 2 7 4" xfId="35353"/>
    <cellStyle name="Normal 4 4 2 2 8" xfId="6516"/>
    <cellStyle name="Normal 4 4 2 2 8 2" xfId="27665"/>
    <cellStyle name="Normal 4 4 2 2 8 2 2" xfId="48816"/>
    <cellStyle name="Normal 4 4 2 2 8 3" xfId="17093"/>
    <cellStyle name="Normal 4 4 2 2 8 4" xfId="38244"/>
    <cellStyle name="Normal 4 4 2 2 9" xfId="9078"/>
    <cellStyle name="Normal 4 4 2 2 9 2" xfId="30227"/>
    <cellStyle name="Normal 4 4 2 2 9 2 2" xfId="51378"/>
    <cellStyle name="Normal 4 4 2 2 9 3" xfId="19655"/>
    <cellStyle name="Normal 4 4 2 2 9 4" xfId="40806"/>
    <cellStyle name="Normal 4 4 2 3" xfId="89"/>
    <cellStyle name="Normal 4 4 2 3 10" xfId="22234"/>
    <cellStyle name="Normal 4 4 2 3 10 2" xfId="43385"/>
    <cellStyle name="Normal 4 4 2 3 11" xfId="11662"/>
    <cellStyle name="Normal 4 4 2 3 12" xfId="32813"/>
    <cellStyle name="Normal 4 4 2 3 2" xfId="173"/>
    <cellStyle name="Normal 4 4 2 3 2 10" xfId="11742"/>
    <cellStyle name="Normal 4 4 2 3 2 11" xfId="32893"/>
    <cellStyle name="Normal 4 4 2 3 2 2" xfId="334"/>
    <cellStyle name="Normal 4 4 2 3 2 2 10" xfId="33053"/>
    <cellStyle name="Normal 4 4 2 3 2 2 2" xfId="655"/>
    <cellStyle name="Normal 4 4 2 3 2 2 2 2" xfId="1295"/>
    <cellStyle name="Normal 4 4 2 3 2 2 2 2 2" xfId="2575"/>
    <cellStyle name="Normal 4 4 2 3 2 2 2 2 2 2" xfId="5142"/>
    <cellStyle name="Normal 4 4 2 3 2 2 2 2 2 2 2" xfId="27278"/>
    <cellStyle name="Normal 4 4 2 3 2 2 2 2 2 2 2 2" xfId="48429"/>
    <cellStyle name="Normal 4 4 2 3 2 2 2 2 2 2 3" xfId="16706"/>
    <cellStyle name="Normal 4 4 2 3 2 2 2 2 2 2 4" xfId="37857"/>
    <cellStyle name="Normal 4 4 2 3 2 2 2 2 2 3" xfId="9018"/>
    <cellStyle name="Normal 4 4 2 3 2 2 2 2 2 3 2" xfId="30167"/>
    <cellStyle name="Normal 4 4 2 3 2 2 2 2 2 3 2 2" xfId="51318"/>
    <cellStyle name="Normal 4 4 2 3 2 2 2 2 2 3 3" xfId="19595"/>
    <cellStyle name="Normal 4 4 2 3 2 2 2 2 2 3 4" xfId="40746"/>
    <cellStyle name="Normal 4 4 2 3 2 2 2 2 2 4" xfId="11580"/>
    <cellStyle name="Normal 4 4 2 3 2 2 2 2 2 4 2" xfId="32729"/>
    <cellStyle name="Normal 4 4 2 3 2 2 2 2 2 4 2 2" xfId="53880"/>
    <cellStyle name="Normal 4 4 2 3 2 2 2 2 2 4 3" xfId="22157"/>
    <cellStyle name="Normal 4 4 2 3 2 2 2 2 2 4 4" xfId="43308"/>
    <cellStyle name="Normal 4 4 2 3 2 2 2 2 2 5" xfId="24714"/>
    <cellStyle name="Normal 4 4 2 3 2 2 2 2 2 5 2" xfId="45865"/>
    <cellStyle name="Normal 4 4 2 3 2 2 2 2 2 6" xfId="14142"/>
    <cellStyle name="Normal 4 4 2 3 2 2 2 2 2 7" xfId="35293"/>
    <cellStyle name="Normal 4 4 2 3 2 2 2 2 3" xfId="3862"/>
    <cellStyle name="Normal 4 4 2 3 2 2 2 2 3 2" xfId="25998"/>
    <cellStyle name="Normal 4 4 2 3 2 2 2 2 3 2 2" xfId="47149"/>
    <cellStyle name="Normal 4 4 2 3 2 2 2 2 3 3" xfId="15426"/>
    <cellStyle name="Normal 4 4 2 3 2 2 2 2 3 4" xfId="36577"/>
    <cellStyle name="Normal 4 4 2 3 2 2 2 2 4" xfId="7738"/>
    <cellStyle name="Normal 4 4 2 3 2 2 2 2 4 2" xfId="28887"/>
    <cellStyle name="Normal 4 4 2 3 2 2 2 2 4 2 2" xfId="50038"/>
    <cellStyle name="Normal 4 4 2 3 2 2 2 2 4 3" xfId="18315"/>
    <cellStyle name="Normal 4 4 2 3 2 2 2 2 4 4" xfId="39466"/>
    <cellStyle name="Normal 4 4 2 3 2 2 2 2 5" xfId="10300"/>
    <cellStyle name="Normal 4 4 2 3 2 2 2 2 5 2" xfId="31449"/>
    <cellStyle name="Normal 4 4 2 3 2 2 2 2 5 2 2" xfId="52600"/>
    <cellStyle name="Normal 4 4 2 3 2 2 2 2 5 3" xfId="20877"/>
    <cellStyle name="Normal 4 4 2 3 2 2 2 2 5 4" xfId="42028"/>
    <cellStyle name="Normal 4 4 2 3 2 2 2 2 6" xfId="23434"/>
    <cellStyle name="Normal 4 4 2 3 2 2 2 2 6 2" xfId="44585"/>
    <cellStyle name="Normal 4 4 2 3 2 2 2 2 7" xfId="12862"/>
    <cellStyle name="Normal 4 4 2 3 2 2 2 2 8" xfId="34013"/>
    <cellStyle name="Normal 4 4 2 3 2 2 2 3" xfId="1935"/>
    <cellStyle name="Normal 4 4 2 3 2 2 2 3 2" xfId="4502"/>
    <cellStyle name="Normal 4 4 2 3 2 2 2 3 2 2" xfId="26638"/>
    <cellStyle name="Normal 4 4 2 3 2 2 2 3 2 2 2" xfId="47789"/>
    <cellStyle name="Normal 4 4 2 3 2 2 2 3 2 3" xfId="16066"/>
    <cellStyle name="Normal 4 4 2 3 2 2 2 3 2 4" xfId="37217"/>
    <cellStyle name="Normal 4 4 2 3 2 2 2 3 3" xfId="8378"/>
    <cellStyle name="Normal 4 4 2 3 2 2 2 3 3 2" xfId="29527"/>
    <cellStyle name="Normal 4 4 2 3 2 2 2 3 3 2 2" xfId="50678"/>
    <cellStyle name="Normal 4 4 2 3 2 2 2 3 3 3" xfId="18955"/>
    <cellStyle name="Normal 4 4 2 3 2 2 2 3 3 4" xfId="40106"/>
    <cellStyle name="Normal 4 4 2 3 2 2 2 3 4" xfId="10940"/>
    <cellStyle name="Normal 4 4 2 3 2 2 2 3 4 2" xfId="32089"/>
    <cellStyle name="Normal 4 4 2 3 2 2 2 3 4 2 2" xfId="53240"/>
    <cellStyle name="Normal 4 4 2 3 2 2 2 3 4 3" xfId="21517"/>
    <cellStyle name="Normal 4 4 2 3 2 2 2 3 4 4" xfId="42668"/>
    <cellStyle name="Normal 4 4 2 3 2 2 2 3 5" xfId="24074"/>
    <cellStyle name="Normal 4 4 2 3 2 2 2 3 5 2" xfId="45225"/>
    <cellStyle name="Normal 4 4 2 3 2 2 2 3 6" xfId="13502"/>
    <cellStyle name="Normal 4 4 2 3 2 2 2 3 7" xfId="34653"/>
    <cellStyle name="Normal 4 4 2 3 2 2 2 4" xfId="3222"/>
    <cellStyle name="Normal 4 4 2 3 2 2 2 4 2" xfId="25358"/>
    <cellStyle name="Normal 4 4 2 3 2 2 2 4 2 2" xfId="46509"/>
    <cellStyle name="Normal 4 4 2 3 2 2 2 4 3" xfId="14786"/>
    <cellStyle name="Normal 4 4 2 3 2 2 2 4 4" xfId="35937"/>
    <cellStyle name="Normal 4 4 2 3 2 2 2 5" xfId="7098"/>
    <cellStyle name="Normal 4 4 2 3 2 2 2 5 2" xfId="28247"/>
    <cellStyle name="Normal 4 4 2 3 2 2 2 5 2 2" xfId="49398"/>
    <cellStyle name="Normal 4 4 2 3 2 2 2 5 3" xfId="17675"/>
    <cellStyle name="Normal 4 4 2 3 2 2 2 5 4" xfId="38826"/>
    <cellStyle name="Normal 4 4 2 3 2 2 2 6" xfId="9660"/>
    <cellStyle name="Normal 4 4 2 3 2 2 2 6 2" xfId="30809"/>
    <cellStyle name="Normal 4 4 2 3 2 2 2 6 2 2" xfId="51960"/>
    <cellStyle name="Normal 4 4 2 3 2 2 2 6 3" xfId="20237"/>
    <cellStyle name="Normal 4 4 2 3 2 2 2 6 4" xfId="41388"/>
    <cellStyle name="Normal 4 4 2 3 2 2 2 7" xfId="22794"/>
    <cellStyle name="Normal 4 4 2 3 2 2 2 7 2" xfId="43945"/>
    <cellStyle name="Normal 4 4 2 3 2 2 2 8" xfId="12222"/>
    <cellStyle name="Normal 4 4 2 3 2 2 2 9" xfId="33373"/>
    <cellStyle name="Normal 4 4 2 3 2 2 3" xfId="975"/>
    <cellStyle name="Normal 4 4 2 3 2 2 3 2" xfId="2255"/>
    <cellStyle name="Normal 4 4 2 3 2 2 3 2 2" xfId="4822"/>
    <cellStyle name="Normal 4 4 2 3 2 2 3 2 2 2" xfId="26958"/>
    <cellStyle name="Normal 4 4 2 3 2 2 3 2 2 2 2" xfId="48109"/>
    <cellStyle name="Normal 4 4 2 3 2 2 3 2 2 3" xfId="16386"/>
    <cellStyle name="Normal 4 4 2 3 2 2 3 2 2 4" xfId="37537"/>
    <cellStyle name="Normal 4 4 2 3 2 2 3 2 3" xfId="8698"/>
    <cellStyle name="Normal 4 4 2 3 2 2 3 2 3 2" xfId="29847"/>
    <cellStyle name="Normal 4 4 2 3 2 2 3 2 3 2 2" xfId="50998"/>
    <cellStyle name="Normal 4 4 2 3 2 2 3 2 3 3" xfId="19275"/>
    <cellStyle name="Normal 4 4 2 3 2 2 3 2 3 4" xfId="40426"/>
    <cellStyle name="Normal 4 4 2 3 2 2 3 2 4" xfId="11260"/>
    <cellStyle name="Normal 4 4 2 3 2 2 3 2 4 2" xfId="32409"/>
    <cellStyle name="Normal 4 4 2 3 2 2 3 2 4 2 2" xfId="53560"/>
    <cellStyle name="Normal 4 4 2 3 2 2 3 2 4 3" xfId="21837"/>
    <cellStyle name="Normal 4 4 2 3 2 2 3 2 4 4" xfId="42988"/>
    <cellStyle name="Normal 4 4 2 3 2 2 3 2 5" xfId="24394"/>
    <cellStyle name="Normal 4 4 2 3 2 2 3 2 5 2" xfId="45545"/>
    <cellStyle name="Normal 4 4 2 3 2 2 3 2 6" xfId="13822"/>
    <cellStyle name="Normal 4 4 2 3 2 2 3 2 7" xfId="34973"/>
    <cellStyle name="Normal 4 4 2 3 2 2 3 3" xfId="3542"/>
    <cellStyle name="Normal 4 4 2 3 2 2 3 3 2" xfId="25678"/>
    <cellStyle name="Normal 4 4 2 3 2 2 3 3 2 2" xfId="46829"/>
    <cellStyle name="Normal 4 4 2 3 2 2 3 3 3" xfId="15106"/>
    <cellStyle name="Normal 4 4 2 3 2 2 3 3 4" xfId="36257"/>
    <cellStyle name="Normal 4 4 2 3 2 2 3 4" xfId="7418"/>
    <cellStyle name="Normal 4 4 2 3 2 2 3 4 2" xfId="28567"/>
    <cellStyle name="Normal 4 4 2 3 2 2 3 4 2 2" xfId="49718"/>
    <cellStyle name="Normal 4 4 2 3 2 2 3 4 3" xfId="17995"/>
    <cellStyle name="Normal 4 4 2 3 2 2 3 4 4" xfId="39146"/>
    <cellStyle name="Normal 4 4 2 3 2 2 3 5" xfId="9980"/>
    <cellStyle name="Normal 4 4 2 3 2 2 3 5 2" xfId="31129"/>
    <cellStyle name="Normal 4 4 2 3 2 2 3 5 2 2" xfId="52280"/>
    <cellStyle name="Normal 4 4 2 3 2 2 3 5 3" xfId="20557"/>
    <cellStyle name="Normal 4 4 2 3 2 2 3 5 4" xfId="41708"/>
    <cellStyle name="Normal 4 4 2 3 2 2 3 6" xfId="23114"/>
    <cellStyle name="Normal 4 4 2 3 2 2 3 6 2" xfId="44265"/>
    <cellStyle name="Normal 4 4 2 3 2 2 3 7" xfId="12542"/>
    <cellStyle name="Normal 4 4 2 3 2 2 3 8" xfId="33693"/>
    <cellStyle name="Normal 4 4 2 3 2 2 4" xfId="1615"/>
    <cellStyle name="Normal 4 4 2 3 2 2 4 2" xfId="4182"/>
    <cellStyle name="Normal 4 4 2 3 2 2 4 2 2" xfId="26318"/>
    <cellStyle name="Normal 4 4 2 3 2 2 4 2 2 2" xfId="47469"/>
    <cellStyle name="Normal 4 4 2 3 2 2 4 2 3" xfId="15746"/>
    <cellStyle name="Normal 4 4 2 3 2 2 4 2 4" xfId="36897"/>
    <cellStyle name="Normal 4 4 2 3 2 2 4 3" xfId="8058"/>
    <cellStyle name="Normal 4 4 2 3 2 2 4 3 2" xfId="29207"/>
    <cellStyle name="Normal 4 4 2 3 2 2 4 3 2 2" xfId="50358"/>
    <cellStyle name="Normal 4 4 2 3 2 2 4 3 3" xfId="18635"/>
    <cellStyle name="Normal 4 4 2 3 2 2 4 3 4" xfId="39786"/>
    <cellStyle name="Normal 4 4 2 3 2 2 4 4" xfId="10620"/>
    <cellStyle name="Normal 4 4 2 3 2 2 4 4 2" xfId="31769"/>
    <cellStyle name="Normal 4 4 2 3 2 2 4 4 2 2" xfId="52920"/>
    <cellStyle name="Normal 4 4 2 3 2 2 4 4 3" xfId="21197"/>
    <cellStyle name="Normal 4 4 2 3 2 2 4 4 4" xfId="42348"/>
    <cellStyle name="Normal 4 4 2 3 2 2 4 5" xfId="23754"/>
    <cellStyle name="Normal 4 4 2 3 2 2 4 5 2" xfId="44905"/>
    <cellStyle name="Normal 4 4 2 3 2 2 4 6" xfId="13182"/>
    <cellStyle name="Normal 4 4 2 3 2 2 4 7" xfId="34333"/>
    <cellStyle name="Normal 4 4 2 3 2 2 5" xfId="2902"/>
    <cellStyle name="Normal 4 4 2 3 2 2 5 2" xfId="25038"/>
    <cellStyle name="Normal 4 4 2 3 2 2 5 2 2" xfId="46189"/>
    <cellStyle name="Normal 4 4 2 3 2 2 5 3" xfId="14466"/>
    <cellStyle name="Normal 4 4 2 3 2 2 5 4" xfId="35617"/>
    <cellStyle name="Normal 4 4 2 3 2 2 6" xfId="6778"/>
    <cellStyle name="Normal 4 4 2 3 2 2 6 2" xfId="27927"/>
    <cellStyle name="Normal 4 4 2 3 2 2 6 2 2" xfId="49078"/>
    <cellStyle name="Normal 4 4 2 3 2 2 6 3" xfId="17355"/>
    <cellStyle name="Normal 4 4 2 3 2 2 6 4" xfId="38506"/>
    <cellStyle name="Normal 4 4 2 3 2 2 7" xfId="9340"/>
    <cellStyle name="Normal 4 4 2 3 2 2 7 2" xfId="30489"/>
    <cellStyle name="Normal 4 4 2 3 2 2 7 2 2" xfId="51640"/>
    <cellStyle name="Normal 4 4 2 3 2 2 7 3" xfId="19917"/>
    <cellStyle name="Normal 4 4 2 3 2 2 7 4" xfId="41068"/>
    <cellStyle name="Normal 4 4 2 3 2 2 8" xfId="22474"/>
    <cellStyle name="Normal 4 4 2 3 2 2 8 2" xfId="43625"/>
    <cellStyle name="Normal 4 4 2 3 2 2 9" xfId="11902"/>
    <cellStyle name="Normal 4 4 2 3 2 3" xfId="495"/>
    <cellStyle name="Normal 4 4 2 3 2 3 2" xfId="1135"/>
    <cellStyle name="Normal 4 4 2 3 2 3 2 2" xfId="2415"/>
    <cellStyle name="Normal 4 4 2 3 2 3 2 2 2" xfId="4982"/>
    <cellStyle name="Normal 4 4 2 3 2 3 2 2 2 2" xfId="27118"/>
    <cellStyle name="Normal 4 4 2 3 2 3 2 2 2 2 2" xfId="48269"/>
    <cellStyle name="Normal 4 4 2 3 2 3 2 2 2 3" xfId="16546"/>
    <cellStyle name="Normal 4 4 2 3 2 3 2 2 2 4" xfId="37697"/>
    <cellStyle name="Normal 4 4 2 3 2 3 2 2 3" xfId="8858"/>
    <cellStyle name="Normal 4 4 2 3 2 3 2 2 3 2" xfId="30007"/>
    <cellStyle name="Normal 4 4 2 3 2 3 2 2 3 2 2" xfId="51158"/>
    <cellStyle name="Normal 4 4 2 3 2 3 2 2 3 3" xfId="19435"/>
    <cellStyle name="Normal 4 4 2 3 2 3 2 2 3 4" xfId="40586"/>
    <cellStyle name="Normal 4 4 2 3 2 3 2 2 4" xfId="11420"/>
    <cellStyle name="Normal 4 4 2 3 2 3 2 2 4 2" xfId="32569"/>
    <cellStyle name="Normal 4 4 2 3 2 3 2 2 4 2 2" xfId="53720"/>
    <cellStyle name="Normal 4 4 2 3 2 3 2 2 4 3" xfId="21997"/>
    <cellStyle name="Normal 4 4 2 3 2 3 2 2 4 4" xfId="43148"/>
    <cellStyle name="Normal 4 4 2 3 2 3 2 2 5" xfId="24554"/>
    <cellStyle name="Normal 4 4 2 3 2 3 2 2 5 2" xfId="45705"/>
    <cellStyle name="Normal 4 4 2 3 2 3 2 2 6" xfId="13982"/>
    <cellStyle name="Normal 4 4 2 3 2 3 2 2 7" xfId="35133"/>
    <cellStyle name="Normal 4 4 2 3 2 3 2 3" xfId="3702"/>
    <cellStyle name="Normal 4 4 2 3 2 3 2 3 2" xfId="25838"/>
    <cellStyle name="Normal 4 4 2 3 2 3 2 3 2 2" xfId="46989"/>
    <cellStyle name="Normal 4 4 2 3 2 3 2 3 3" xfId="15266"/>
    <cellStyle name="Normal 4 4 2 3 2 3 2 3 4" xfId="36417"/>
    <cellStyle name="Normal 4 4 2 3 2 3 2 4" xfId="7578"/>
    <cellStyle name="Normal 4 4 2 3 2 3 2 4 2" xfId="28727"/>
    <cellStyle name="Normal 4 4 2 3 2 3 2 4 2 2" xfId="49878"/>
    <cellStyle name="Normal 4 4 2 3 2 3 2 4 3" xfId="18155"/>
    <cellStyle name="Normal 4 4 2 3 2 3 2 4 4" xfId="39306"/>
    <cellStyle name="Normal 4 4 2 3 2 3 2 5" xfId="10140"/>
    <cellStyle name="Normal 4 4 2 3 2 3 2 5 2" xfId="31289"/>
    <cellStyle name="Normal 4 4 2 3 2 3 2 5 2 2" xfId="52440"/>
    <cellStyle name="Normal 4 4 2 3 2 3 2 5 3" xfId="20717"/>
    <cellStyle name="Normal 4 4 2 3 2 3 2 5 4" xfId="41868"/>
    <cellStyle name="Normal 4 4 2 3 2 3 2 6" xfId="23274"/>
    <cellStyle name="Normal 4 4 2 3 2 3 2 6 2" xfId="44425"/>
    <cellStyle name="Normal 4 4 2 3 2 3 2 7" xfId="12702"/>
    <cellStyle name="Normal 4 4 2 3 2 3 2 8" xfId="33853"/>
    <cellStyle name="Normal 4 4 2 3 2 3 3" xfId="1775"/>
    <cellStyle name="Normal 4 4 2 3 2 3 3 2" xfId="4342"/>
    <cellStyle name="Normal 4 4 2 3 2 3 3 2 2" xfId="26478"/>
    <cellStyle name="Normal 4 4 2 3 2 3 3 2 2 2" xfId="47629"/>
    <cellStyle name="Normal 4 4 2 3 2 3 3 2 3" xfId="15906"/>
    <cellStyle name="Normal 4 4 2 3 2 3 3 2 4" xfId="37057"/>
    <cellStyle name="Normal 4 4 2 3 2 3 3 3" xfId="8218"/>
    <cellStyle name="Normal 4 4 2 3 2 3 3 3 2" xfId="29367"/>
    <cellStyle name="Normal 4 4 2 3 2 3 3 3 2 2" xfId="50518"/>
    <cellStyle name="Normal 4 4 2 3 2 3 3 3 3" xfId="18795"/>
    <cellStyle name="Normal 4 4 2 3 2 3 3 3 4" xfId="39946"/>
    <cellStyle name="Normal 4 4 2 3 2 3 3 4" xfId="10780"/>
    <cellStyle name="Normal 4 4 2 3 2 3 3 4 2" xfId="31929"/>
    <cellStyle name="Normal 4 4 2 3 2 3 3 4 2 2" xfId="53080"/>
    <cellStyle name="Normal 4 4 2 3 2 3 3 4 3" xfId="21357"/>
    <cellStyle name="Normal 4 4 2 3 2 3 3 4 4" xfId="42508"/>
    <cellStyle name="Normal 4 4 2 3 2 3 3 5" xfId="23914"/>
    <cellStyle name="Normal 4 4 2 3 2 3 3 5 2" xfId="45065"/>
    <cellStyle name="Normal 4 4 2 3 2 3 3 6" xfId="13342"/>
    <cellStyle name="Normal 4 4 2 3 2 3 3 7" xfId="34493"/>
    <cellStyle name="Normal 4 4 2 3 2 3 4" xfId="3062"/>
    <cellStyle name="Normal 4 4 2 3 2 3 4 2" xfId="25198"/>
    <cellStyle name="Normal 4 4 2 3 2 3 4 2 2" xfId="46349"/>
    <cellStyle name="Normal 4 4 2 3 2 3 4 3" xfId="14626"/>
    <cellStyle name="Normal 4 4 2 3 2 3 4 4" xfId="35777"/>
    <cellStyle name="Normal 4 4 2 3 2 3 5" xfId="6938"/>
    <cellStyle name="Normal 4 4 2 3 2 3 5 2" xfId="28087"/>
    <cellStyle name="Normal 4 4 2 3 2 3 5 2 2" xfId="49238"/>
    <cellStyle name="Normal 4 4 2 3 2 3 5 3" xfId="17515"/>
    <cellStyle name="Normal 4 4 2 3 2 3 5 4" xfId="38666"/>
    <cellStyle name="Normal 4 4 2 3 2 3 6" xfId="9500"/>
    <cellStyle name="Normal 4 4 2 3 2 3 6 2" xfId="30649"/>
    <cellStyle name="Normal 4 4 2 3 2 3 6 2 2" xfId="51800"/>
    <cellStyle name="Normal 4 4 2 3 2 3 6 3" xfId="20077"/>
    <cellStyle name="Normal 4 4 2 3 2 3 6 4" xfId="41228"/>
    <cellStyle name="Normal 4 4 2 3 2 3 7" xfId="22634"/>
    <cellStyle name="Normal 4 4 2 3 2 3 7 2" xfId="43785"/>
    <cellStyle name="Normal 4 4 2 3 2 3 8" xfId="12062"/>
    <cellStyle name="Normal 4 4 2 3 2 3 9" xfId="33213"/>
    <cellStyle name="Normal 4 4 2 3 2 4" xfId="815"/>
    <cellStyle name="Normal 4 4 2 3 2 4 2" xfId="2095"/>
    <cellStyle name="Normal 4 4 2 3 2 4 2 2" xfId="4662"/>
    <cellStyle name="Normal 4 4 2 3 2 4 2 2 2" xfId="26798"/>
    <cellStyle name="Normal 4 4 2 3 2 4 2 2 2 2" xfId="47949"/>
    <cellStyle name="Normal 4 4 2 3 2 4 2 2 3" xfId="16226"/>
    <cellStyle name="Normal 4 4 2 3 2 4 2 2 4" xfId="37377"/>
    <cellStyle name="Normal 4 4 2 3 2 4 2 3" xfId="8538"/>
    <cellStyle name="Normal 4 4 2 3 2 4 2 3 2" xfId="29687"/>
    <cellStyle name="Normal 4 4 2 3 2 4 2 3 2 2" xfId="50838"/>
    <cellStyle name="Normal 4 4 2 3 2 4 2 3 3" xfId="19115"/>
    <cellStyle name="Normal 4 4 2 3 2 4 2 3 4" xfId="40266"/>
    <cellStyle name="Normal 4 4 2 3 2 4 2 4" xfId="11100"/>
    <cellStyle name="Normal 4 4 2 3 2 4 2 4 2" xfId="32249"/>
    <cellStyle name="Normal 4 4 2 3 2 4 2 4 2 2" xfId="53400"/>
    <cellStyle name="Normal 4 4 2 3 2 4 2 4 3" xfId="21677"/>
    <cellStyle name="Normal 4 4 2 3 2 4 2 4 4" xfId="42828"/>
    <cellStyle name="Normal 4 4 2 3 2 4 2 5" xfId="24234"/>
    <cellStyle name="Normal 4 4 2 3 2 4 2 5 2" xfId="45385"/>
    <cellStyle name="Normal 4 4 2 3 2 4 2 6" xfId="13662"/>
    <cellStyle name="Normal 4 4 2 3 2 4 2 7" xfId="34813"/>
    <cellStyle name="Normal 4 4 2 3 2 4 3" xfId="3382"/>
    <cellStyle name="Normal 4 4 2 3 2 4 3 2" xfId="25518"/>
    <cellStyle name="Normal 4 4 2 3 2 4 3 2 2" xfId="46669"/>
    <cellStyle name="Normal 4 4 2 3 2 4 3 3" xfId="14946"/>
    <cellStyle name="Normal 4 4 2 3 2 4 3 4" xfId="36097"/>
    <cellStyle name="Normal 4 4 2 3 2 4 4" xfId="7258"/>
    <cellStyle name="Normal 4 4 2 3 2 4 4 2" xfId="28407"/>
    <cellStyle name="Normal 4 4 2 3 2 4 4 2 2" xfId="49558"/>
    <cellStyle name="Normal 4 4 2 3 2 4 4 3" xfId="17835"/>
    <cellStyle name="Normal 4 4 2 3 2 4 4 4" xfId="38986"/>
    <cellStyle name="Normal 4 4 2 3 2 4 5" xfId="9820"/>
    <cellStyle name="Normal 4 4 2 3 2 4 5 2" xfId="30969"/>
    <cellStyle name="Normal 4 4 2 3 2 4 5 2 2" xfId="52120"/>
    <cellStyle name="Normal 4 4 2 3 2 4 5 3" xfId="20397"/>
    <cellStyle name="Normal 4 4 2 3 2 4 5 4" xfId="41548"/>
    <cellStyle name="Normal 4 4 2 3 2 4 6" xfId="22954"/>
    <cellStyle name="Normal 4 4 2 3 2 4 6 2" xfId="44105"/>
    <cellStyle name="Normal 4 4 2 3 2 4 7" xfId="12382"/>
    <cellStyle name="Normal 4 4 2 3 2 4 8" xfId="33533"/>
    <cellStyle name="Normal 4 4 2 3 2 5" xfId="1455"/>
    <cellStyle name="Normal 4 4 2 3 2 5 2" xfId="4022"/>
    <cellStyle name="Normal 4 4 2 3 2 5 2 2" xfId="26158"/>
    <cellStyle name="Normal 4 4 2 3 2 5 2 2 2" xfId="47309"/>
    <cellStyle name="Normal 4 4 2 3 2 5 2 3" xfId="15586"/>
    <cellStyle name="Normal 4 4 2 3 2 5 2 4" xfId="36737"/>
    <cellStyle name="Normal 4 4 2 3 2 5 3" xfId="7898"/>
    <cellStyle name="Normal 4 4 2 3 2 5 3 2" xfId="29047"/>
    <cellStyle name="Normal 4 4 2 3 2 5 3 2 2" xfId="50198"/>
    <cellStyle name="Normal 4 4 2 3 2 5 3 3" xfId="18475"/>
    <cellStyle name="Normal 4 4 2 3 2 5 3 4" xfId="39626"/>
    <cellStyle name="Normal 4 4 2 3 2 5 4" xfId="10460"/>
    <cellStyle name="Normal 4 4 2 3 2 5 4 2" xfId="31609"/>
    <cellStyle name="Normal 4 4 2 3 2 5 4 2 2" xfId="52760"/>
    <cellStyle name="Normal 4 4 2 3 2 5 4 3" xfId="21037"/>
    <cellStyle name="Normal 4 4 2 3 2 5 4 4" xfId="42188"/>
    <cellStyle name="Normal 4 4 2 3 2 5 5" xfId="23594"/>
    <cellStyle name="Normal 4 4 2 3 2 5 5 2" xfId="44745"/>
    <cellStyle name="Normal 4 4 2 3 2 5 6" xfId="13022"/>
    <cellStyle name="Normal 4 4 2 3 2 5 7" xfId="34173"/>
    <cellStyle name="Normal 4 4 2 3 2 6" xfId="2741"/>
    <cellStyle name="Normal 4 4 2 3 2 6 2" xfId="24877"/>
    <cellStyle name="Normal 4 4 2 3 2 6 2 2" xfId="46028"/>
    <cellStyle name="Normal 4 4 2 3 2 6 3" xfId="14305"/>
    <cellStyle name="Normal 4 4 2 3 2 6 4" xfId="35456"/>
    <cellStyle name="Normal 4 4 2 3 2 7" xfId="6618"/>
    <cellStyle name="Normal 4 4 2 3 2 7 2" xfId="27767"/>
    <cellStyle name="Normal 4 4 2 3 2 7 2 2" xfId="48918"/>
    <cellStyle name="Normal 4 4 2 3 2 7 3" xfId="17195"/>
    <cellStyle name="Normal 4 4 2 3 2 7 4" xfId="38346"/>
    <cellStyle name="Normal 4 4 2 3 2 8" xfId="9180"/>
    <cellStyle name="Normal 4 4 2 3 2 8 2" xfId="30329"/>
    <cellStyle name="Normal 4 4 2 3 2 8 2 2" xfId="51480"/>
    <cellStyle name="Normal 4 4 2 3 2 8 3" xfId="19757"/>
    <cellStyle name="Normal 4 4 2 3 2 8 4" xfId="40908"/>
    <cellStyle name="Normal 4 4 2 3 2 9" xfId="22314"/>
    <cellStyle name="Normal 4 4 2 3 2 9 2" xfId="43465"/>
    <cellStyle name="Normal 4 4 2 3 3" xfId="253"/>
    <cellStyle name="Normal 4 4 2 3 3 10" xfId="32973"/>
    <cellStyle name="Normal 4 4 2 3 3 2" xfId="575"/>
    <cellStyle name="Normal 4 4 2 3 3 2 2" xfId="1215"/>
    <cellStyle name="Normal 4 4 2 3 3 2 2 2" xfId="2495"/>
    <cellStyle name="Normal 4 4 2 3 3 2 2 2 2" xfId="5062"/>
    <cellStyle name="Normal 4 4 2 3 3 2 2 2 2 2" xfId="27198"/>
    <cellStyle name="Normal 4 4 2 3 3 2 2 2 2 2 2" xfId="48349"/>
    <cellStyle name="Normal 4 4 2 3 3 2 2 2 2 3" xfId="16626"/>
    <cellStyle name="Normal 4 4 2 3 3 2 2 2 2 4" xfId="37777"/>
    <cellStyle name="Normal 4 4 2 3 3 2 2 2 3" xfId="8938"/>
    <cellStyle name="Normal 4 4 2 3 3 2 2 2 3 2" xfId="30087"/>
    <cellStyle name="Normal 4 4 2 3 3 2 2 2 3 2 2" xfId="51238"/>
    <cellStyle name="Normal 4 4 2 3 3 2 2 2 3 3" xfId="19515"/>
    <cellStyle name="Normal 4 4 2 3 3 2 2 2 3 4" xfId="40666"/>
    <cellStyle name="Normal 4 4 2 3 3 2 2 2 4" xfId="11500"/>
    <cellStyle name="Normal 4 4 2 3 3 2 2 2 4 2" xfId="32649"/>
    <cellStyle name="Normal 4 4 2 3 3 2 2 2 4 2 2" xfId="53800"/>
    <cellStyle name="Normal 4 4 2 3 3 2 2 2 4 3" xfId="22077"/>
    <cellStyle name="Normal 4 4 2 3 3 2 2 2 4 4" xfId="43228"/>
    <cellStyle name="Normal 4 4 2 3 3 2 2 2 5" xfId="24634"/>
    <cellStyle name="Normal 4 4 2 3 3 2 2 2 5 2" xfId="45785"/>
    <cellStyle name="Normal 4 4 2 3 3 2 2 2 6" xfId="14062"/>
    <cellStyle name="Normal 4 4 2 3 3 2 2 2 7" xfId="35213"/>
    <cellStyle name="Normal 4 4 2 3 3 2 2 3" xfId="3782"/>
    <cellStyle name="Normal 4 4 2 3 3 2 2 3 2" xfId="25918"/>
    <cellStyle name="Normal 4 4 2 3 3 2 2 3 2 2" xfId="47069"/>
    <cellStyle name="Normal 4 4 2 3 3 2 2 3 3" xfId="15346"/>
    <cellStyle name="Normal 4 4 2 3 3 2 2 3 4" xfId="36497"/>
    <cellStyle name="Normal 4 4 2 3 3 2 2 4" xfId="7658"/>
    <cellStyle name="Normal 4 4 2 3 3 2 2 4 2" xfId="28807"/>
    <cellStyle name="Normal 4 4 2 3 3 2 2 4 2 2" xfId="49958"/>
    <cellStyle name="Normal 4 4 2 3 3 2 2 4 3" xfId="18235"/>
    <cellStyle name="Normal 4 4 2 3 3 2 2 4 4" xfId="39386"/>
    <cellStyle name="Normal 4 4 2 3 3 2 2 5" xfId="10220"/>
    <cellStyle name="Normal 4 4 2 3 3 2 2 5 2" xfId="31369"/>
    <cellStyle name="Normal 4 4 2 3 3 2 2 5 2 2" xfId="52520"/>
    <cellStyle name="Normal 4 4 2 3 3 2 2 5 3" xfId="20797"/>
    <cellStyle name="Normal 4 4 2 3 3 2 2 5 4" xfId="41948"/>
    <cellStyle name="Normal 4 4 2 3 3 2 2 6" xfId="23354"/>
    <cellStyle name="Normal 4 4 2 3 3 2 2 6 2" xfId="44505"/>
    <cellStyle name="Normal 4 4 2 3 3 2 2 7" xfId="12782"/>
    <cellStyle name="Normal 4 4 2 3 3 2 2 8" xfId="33933"/>
    <cellStyle name="Normal 4 4 2 3 3 2 3" xfId="1855"/>
    <cellStyle name="Normal 4 4 2 3 3 2 3 2" xfId="4422"/>
    <cellStyle name="Normal 4 4 2 3 3 2 3 2 2" xfId="26558"/>
    <cellStyle name="Normal 4 4 2 3 3 2 3 2 2 2" xfId="47709"/>
    <cellStyle name="Normal 4 4 2 3 3 2 3 2 3" xfId="15986"/>
    <cellStyle name="Normal 4 4 2 3 3 2 3 2 4" xfId="37137"/>
    <cellStyle name="Normal 4 4 2 3 3 2 3 3" xfId="8298"/>
    <cellStyle name="Normal 4 4 2 3 3 2 3 3 2" xfId="29447"/>
    <cellStyle name="Normal 4 4 2 3 3 2 3 3 2 2" xfId="50598"/>
    <cellStyle name="Normal 4 4 2 3 3 2 3 3 3" xfId="18875"/>
    <cellStyle name="Normal 4 4 2 3 3 2 3 3 4" xfId="40026"/>
    <cellStyle name="Normal 4 4 2 3 3 2 3 4" xfId="10860"/>
    <cellStyle name="Normal 4 4 2 3 3 2 3 4 2" xfId="32009"/>
    <cellStyle name="Normal 4 4 2 3 3 2 3 4 2 2" xfId="53160"/>
    <cellStyle name="Normal 4 4 2 3 3 2 3 4 3" xfId="21437"/>
    <cellStyle name="Normal 4 4 2 3 3 2 3 4 4" xfId="42588"/>
    <cellStyle name="Normal 4 4 2 3 3 2 3 5" xfId="23994"/>
    <cellStyle name="Normal 4 4 2 3 3 2 3 5 2" xfId="45145"/>
    <cellStyle name="Normal 4 4 2 3 3 2 3 6" xfId="13422"/>
    <cellStyle name="Normal 4 4 2 3 3 2 3 7" xfId="34573"/>
    <cellStyle name="Normal 4 4 2 3 3 2 4" xfId="3142"/>
    <cellStyle name="Normal 4 4 2 3 3 2 4 2" xfId="25278"/>
    <cellStyle name="Normal 4 4 2 3 3 2 4 2 2" xfId="46429"/>
    <cellStyle name="Normal 4 4 2 3 3 2 4 3" xfId="14706"/>
    <cellStyle name="Normal 4 4 2 3 3 2 4 4" xfId="35857"/>
    <cellStyle name="Normal 4 4 2 3 3 2 5" xfId="7018"/>
    <cellStyle name="Normal 4 4 2 3 3 2 5 2" xfId="28167"/>
    <cellStyle name="Normal 4 4 2 3 3 2 5 2 2" xfId="49318"/>
    <cellStyle name="Normal 4 4 2 3 3 2 5 3" xfId="17595"/>
    <cellStyle name="Normal 4 4 2 3 3 2 5 4" xfId="38746"/>
    <cellStyle name="Normal 4 4 2 3 3 2 6" xfId="9580"/>
    <cellStyle name="Normal 4 4 2 3 3 2 6 2" xfId="30729"/>
    <cellStyle name="Normal 4 4 2 3 3 2 6 2 2" xfId="51880"/>
    <cellStyle name="Normal 4 4 2 3 3 2 6 3" xfId="20157"/>
    <cellStyle name="Normal 4 4 2 3 3 2 6 4" xfId="41308"/>
    <cellStyle name="Normal 4 4 2 3 3 2 7" xfId="22714"/>
    <cellStyle name="Normal 4 4 2 3 3 2 7 2" xfId="43865"/>
    <cellStyle name="Normal 4 4 2 3 3 2 8" xfId="12142"/>
    <cellStyle name="Normal 4 4 2 3 3 2 9" xfId="33293"/>
    <cellStyle name="Normal 4 4 2 3 3 3" xfId="895"/>
    <cellStyle name="Normal 4 4 2 3 3 3 2" xfId="2175"/>
    <cellStyle name="Normal 4 4 2 3 3 3 2 2" xfId="4742"/>
    <cellStyle name="Normal 4 4 2 3 3 3 2 2 2" xfId="26878"/>
    <cellStyle name="Normal 4 4 2 3 3 3 2 2 2 2" xfId="48029"/>
    <cellStyle name="Normal 4 4 2 3 3 3 2 2 3" xfId="16306"/>
    <cellStyle name="Normal 4 4 2 3 3 3 2 2 4" xfId="37457"/>
    <cellStyle name="Normal 4 4 2 3 3 3 2 3" xfId="8618"/>
    <cellStyle name="Normal 4 4 2 3 3 3 2 3 2" xfId="29767"/>
    <cellStyle name="Normal 4 4 2 3 3 3 2 3 2 2" xfId="50918"/>
    <cellStyle name="Normal 4 4 2 3 3 3 2 3 3" xfId="19195"/>
    <cellStyle name="Normal 4 4 2 3 3 3 2 3 4" xfId="40346"/>
    <cellStyle name="Normal 4 4 2 3 3 3 2 4" xfId="11180"/>
    <cellStyle name="Normal 4 4 2 3 3 3 2 4 2" xfId="32329"/>
    <cellStyle name="Normal 4 4 2 3 3 3 2 4 2 2" xfId="53480"/>
    <cellStyle name="Normal 4 4 2 3 3 3 2 4 3" xfId="21757"/>
    <cellStyle name="Normal 4 4 2 3 3 3 2 4 4" xfId="42908"/>
    <cellStyle name="Normal 4 4 2 3 3 3 2 5" xfId="24314"/>
    <cellStyle name="Normal 4 4 2 3 3 3 2 5 2" xfId="45465"/>
    <cellStyle name="Normal 4 4 2 3 3 3 2 6" xfId="13742"/>
    <cellStyle name="Normal 4 4 2 3 3 3 2 7" xfId="34893"/>
    <cellStyle name="Normal 4 4 2 3 3 3 3" xfId="3462"/>
    <cellStyle name="Normal 4 4 2 3 3 3 3 2" xfId="25598"/>
    <cellStyle name="Normal 4 4 2 3 3 3 3 2 2" xfId="46749"/>
    <cellStyle name="Normal 4 4 2 3 3 3 3 3" xfId="15026"/>
    <cellStyle name="Normal 4 4 2 3 3 3 3 4" xfId="36177"/>
    <cellStyle name="Normal 4 4 2 3 3 3 4" xfId="7338"/>
    <cellStyle name="Normal 4 4 2 3 3 3 4 2" xfId="28487"/>
    <cellStyle name="Normal 4 4 2 3 3 3 4 2 2" xfId="49638"/>
    <cellStyle name="Normal 4 4 2 3 3 3 4 3" xfId="17915"/>
    <cellStyle name="Normal 4 4 2 3 3 3 4 4" xfId="39066"/>
    <cellStyle name="Normal 4 4 2 3 3 3 5" xfId="9900"/>
    <cellStyle name="Normal 4 4 2 3 3 3 5 2" xfId="31049"/>
    <cellStyle name="Normal 4 4 2 3 3 3 5 2 2" xfId="52200"/>
    <cellStyle name="Normal 4 4 2 3 3 3 5 3" xfId="20477"/>
    <cellStyle name="Normal 4 4 2 3 3 3 5 4" xfId="41628"/>
    <cellStyle name="Normal 4 4 2 3 3 3 6" xfId="23034"/>
    <cellStyle name="Normal 4 4 2 3 3 3 6 2" xfId="44185"/>
    <cellStyle name="Normal 4 4 2 3 3 3 7" xfId="12462"/>
    <cellStyle name="Normal 4 4 2 3 3 3 8" xfId="33613"/>
    <cellStyle name="Normal 4 4 2 3 3 4" xfId="1535"/>
    <cellStyle name="Normal 4 4 2 3 3 4 2" xfId="4102"/>
    <cellStyle name="Normal 4 4 2 3 3 4 2 2" xfId="26238"/>
    <cellStyle name="Normal 4 4 2 3 3 4 2 2 2" xfId="47389"/>
    <cellStyle name="Normal 4 4 2 3 3 4 2 3" xfId="15666"/>
    <cellStyle name="Normal 4 4 2 3 3 4 2 4" xfId="36817"/>
    <cellStyle name="Normal 4 4 2 3 3 4 3" xfId="7978"/>
    <cellStyle name="Normal 4 4 2 3 3 4 3 2" xfId="29127"/>
    <cellStyle name="Normal 4 4 2 3 3 4 3 2 2" xfId="50278"/>
    <cellStyle name="Normal 4 4 2 3 3 4 3 3" xfId="18555"/>
    <cellStyle name="Normal 4 4 2 3 3 4 3 4" xfId="39706"/>
    <cellStyle name="Normal 4 4 2 3 3 4 4" xfId="10540"/>
    <cellStyle name="Normal 4 4 2 3 3 4 4 2" xfId="31689"/>
    <cellStyle name="Normal 4 4 2 3 3 4 4 2 2" xfId="52840"/>
    <cellStyle name="Normal 4 4 2 3 3 4 4 3" xfId="21117"/>
    <cellStyle name="Normal 4 4 2 3 3 4 4 4" xfId="42268"/>
    <cellStyle name="Normal 4 4 2 3 3 4 5" xfId="23674"/>
    <cellStyle name="Normal 4 4 2 3 3 4 5 2" xfId="44825"/>
    <cellStyle name="Normal 4 4 2 3 3 4 6" xfId="13102"/>
    <cellStyle name="Normal 4 4 2 3 3 4 7" xfId="34253"/>
    <cellStyle name="Normal 4 4 2 3 3 5" xfId="2821"/>
    <cellStyle name="Normal 4 4 2 3 3 5 2" xfId="24957"/>
    <cellStyle name="Normal 4 4 2 3 3 5 2 2" xfId="46108"/>
    <cellStyle name="Normal 4 4 2 3 3 5 3" xfId="14385"/>
    <cellStyle name="Normal 4 4 2 3 3 5 4" xfId="35536"/>
    <cellStyle name="Normal 4 4 2 3 3 6" xfId="6698"/>
    <cellStyle name="Normal 4 4 2 3 3 6 2" xfId="27847"/>
    <cellStyle name="Normal 4 4 2 3 3 6 2 2" xfId="48998"/>
    <cellStyle name="Normal 4 4 2 3 3 6 3" xfId="17275"/>
    <cellStyle name="Normal 4 4 2 3 3 6 4" xfId="38426"/>
    <cellStyle name="Normal 4 4 2 3 3 7" xfId="9260"/>
    <cellStyle name="Normal 4 4 2 3 3 7 2" xfId="30409"/>
    <cellStyle name="Normal 4 4 2 3 3 7 2 2" xfId="51560"/>
    <cellStyle name="Normal 4 4 2 3 3 7 3" xfId="19837"/>
    <cellStyle name="Normal 4 4 2 3 3 7 4" xfId="40988"/>
    <cellStyle name="Normal 4 4 2 3 3 8" xfId="22394"/>
    <cellStyle name="Normal 4 4 2 3 3 8 2" xfId="43545"/>
    <cellStyle name="Normal 4 4 2 3 3 9" xfId="11822"/>
    <cellStyle name="Normal 4 4 2 3 4" xfId="415"/>
    <cellStyle name="Normal 4 4 2 3 4 2" xfId="1055"/>
    <cellStyle name="Normal 4 4 2 3 4 2 2" xfId="2335"/>
    <cellStyle name="Normal 4 4 2 3 4 2 2 2" xfId="4902"/>
    <cellStyle name="Normal 4 4 2 3 4 2 2 2 2" xfId="27038"/>
    <cellStyle name="Normal 4 4 2 3 4 2 2 2 2 2" xfId="48189"/>
    <cellStyle name="Normal 4 4 2 3 4 2 2 2 3" xfId="16466"/>
    <cellStyle name="Normal 4 4 2 3 4 2 2 2 4" xfId="37617"/>
    <cellStyle name="Normal 4 4 2 3 4 2 2 3" xfId="8778"/>
    <cellStyle name="Normal 4 4 2 3 4 2 2 3 2" xfId="29927"/>
    <cellStyle name="Normal 4 4 2 3 4 2 2 3 2 2" xfId="51078"/>
    <cellStyle name="Normal 4 4 2 3 4 2 2 3 3" xfId="19355"/>
    <cellStyle name="Normal 4 4 2 3 4 2 2 3 4" xfId="40506"/>
    <cellStyle name="Normal 4 4 2 3 4 2 2 4" xfId="11340"/>
    <cellStyle name="Normal 4 4 2 3 4 2 2 4 2" xfId="32489"/>
    <cellStyle name="Normal 4 4 2 3 4 2 2 4 2 2" xfId="53640"/>
    <cellStyle name="Normal 4 4 2 3 4 2 2 4 3" xfId="21917"/>
    <cellStyle name="Normal 4 4 2 3 4 2 2 4 4" xfId="43068"/>
    <cellStyle name="Normal 4 4 2 3 4 2 2 5" xfId="24474"/>
    <cellStyle name="Normal 4 4 2 3 4 2 2 5 2" xfId="45625"/>
    <cellStyle name="Normal 4 4 2 3 4 2 2 6" xfId="13902"/>
    <cellStyle name="Normal 4 4 2 3 4 2 2 7" xfId="35053"/>
    <cellStyle name="Normal 4 4 2 3 4 2 3" xfId="3622"/>
    <cellStyle name="Normal 4 4 2 3 4 2 3 2" xfId="25758"/>
    <cellStyle name="Normal 4 4 2 3 4 2 3 2 2" xfId="46909"/>
    <cellStyle name="Normal 4 4 2 3 4 2 3 3" xfId="15186"/>
    <cellStyle name="Normal 4 4 2 3 4 2 3 4" xfId="36337"/>
    <cellStyle name="Normal 4 4 2 3 4 2 4" xfId="7498"/>
    <cellStyle name="Normal 4 4 2 3 4 2 4 2" xfId="28647"/>
    <cellStyle name="Normal 4 4 2 3 4 2 4 2 2" xfId="49798"/>
    <cellStyle name="Normal 4 4 2 3 4 2 4 3" xfId="18075"/>
    <cellStyle name="Normal 4 4 2 3 4 2 4 4" xfId="39226"/>
    <cellStyle name="Normal 4 4 2 3 4 2 5" xfId="10060"/>
    <cellStyle name="Normal 4 4 2 3 4 2 5 2" xfId="31209"/>
    <cellStyle name="Normal 4 4 2 3 4 2 5 2 2" xfId="52360"/>
    <cellStyle name="Normal 4 4 2 3 4 2 5 3" xfId="20637"/>
    <cellStyle name="Normal 4 4 2 3 4 2 5 4" xfId="41788"/>
    <cellStyle name="Normal 4 4 2 3 4 2 6" xfId="23194"/>
    <cellStyle name="Normal 4 4 2 3 4 2 6 2" xfId="44345"/>
    <cellStyle name="Normal 4 4 2 3 4 2 7" xfId="12622"/>
    <cellStyle name="Normal 4 4 2 3 4 2 8" xfId="33773"/>
    <cellStyle name="Normal 4 4 2 3 4 3" xfId="1695"/>
    <cellStyle name="Normal 4 4 2 3 4 3 2" xfId="4262"/>
    <cellStyle name="Normal 4 4 2 3 4 3 2 2" xfId="26398"/>
    <cellStyle name="Normal 4 4 2 3 4 3 2 2 2" xfId="47549"/>
    <cellStyle name="Normal 4 4 2 3 4 3 2 3" xfId="15826"/>
    <cellStyle name="Normal 4 4 2 3 4 3 2 4" xfId="36977"/>
    <cellStyle name="Normal 4 4 2 3 4 3 3" xfId="8138"/>
    <cellStyle name="Normal 4 4 2 3 4 3 3 2" xfId="29287"/>
    <cellStyle name="Normal 4 4 2 3 4 3 3 2 2" xfId="50438"/>
    <cellStyle name="Normal 4 4 2 3 4 3 3 3" xfId="18715"/>
    <cellStyle name="Normal 4 4 2 3 4 3 3 4" xfId="39866"/>
    <cellStyle name="Normal 4 4 2 3 4 3 4" xfId="10700"/>
    <cellStyle name="Normal 4 4 2 3 4 3 4 2" xfId="31849"/>
    <cellStyle name="Normal 4 4 2 3 4 3 4 2 2" xfId="53000"/>
    <cellStyle name="Normal 4 4 2 3 4 3 4 3" xfId="21277"/>
    <cellStyle name="Normal 4 4 2 3 4 3 4 4" xfId="42428"/>
    <cellStyle name="Normal 4 4 2 3 4 3 5" xfId="23834"/>
    <cellStyle name="Normal 4 4 2 3 4 3 5 2" xfId="44985"/>
    <cellStyle name="Normal 4 4 2 3 4 3 6" xfId="13262"/>
    <cellStyle name="Normal 4 4 2 3 4 3 7" xfId="34413"/>
    <cellStyle name="Normal 4 4 2 3 4 4" xfId="2982"/>
    <cellStyle name="Normal 4 4 2 3 4 4 2" xfId="25118"/>
    <cellStyle name="Normal 4 4 2 3 4 4 2 2" xfId="46269"/>
    <cellStyle name="Normal 4 4 2 3 4 4 3" xfId="14546"/>
    <cellStyle name="Normal 4 4 2 3 4 4 4" xfId="35697"/>
    <cellStyle name="Normal 4 4 2 3 4 5" xfId="6858"/>
    <cellStyle name="Normal 4 4 2 3 4 5 2" xfId="28007"/>
    <cellStyle name="Normal 4 4 2 3 4 5 2 2" xfId="49158"/>
    <cellStyle name="Normal 4 4 2 3 4 5 3" xfId="17435"/>
    <cellStyle name="Normal 4 4 2 3 4 5 4" xfId="38586"/>
    <cellStyle name="Normal 4 4 2 3 4 6" xfId="9420"/>
    <cellStyle name="Normal 4 4 2 3 4 6 2" xfId="30569"/>
    <cellStyle name="Normal 4 4 2 3 4 6 2 2" xfId="51720"/>
    <cellStyle name="Normal 4 4 2 3 4 6 3" xfId="19997"/>
    <cellStyle name="Normal 4 4 2 3 4 6 4" xfId="41148"/>
    <cellStyle name="Normal 4 4 2 3 4 7" xfId="22554"/>
    <cellStyle name="Normal 4 4 2 3 4 7 2" xfId="43705"/>
    <cellStyle name="Normal 4 4 2 3 4 8" xfId="11982"/>
    <cellStyle name="Normal 4 4 2 3 4 9" xfId="33133"/>
    <cellStyle name="Normal 4 4 2 3 5" xfId="735"/>
    <cellStyle name="Normal 4 4 2 3 5 2" xfId="2015"/>
    <cellStyle name="Normal 4 4 2 3 5 2 2" xfId="4582"/>
    <cellStyle name="Normal 4 4 2 3 5 2 2 2" xfId="26718"/>
    <cellStyle name="Normal 4 4 2 3 5 2 2 2 2" xfId="47869"/>
    <cellStyle name="Normal 4 4 2 3 5 2 2 3" xfId="16146"/>
    <cellStyle name="Normal 4 4 2 3 5 2 2 4" xfId="37297"/>
    <cellStyle name="Normal 4 4 2 3 5 2 3" xfId="8458"/>
    <cellStyle name="Normal 4 4 2 3 5 2 3 2" xfId="29607"/>
    <cellStyle name="Normal 4 4 2 3 5 2 3 2 2" xfId="50758"/>
    <cellStyle name="Normal 4 4 2 3 5 2 3 3" xfId="19035"/>
    <cellStyle name="Normal 4 4 2 3 5 2 3 4" xfId="40186"/>
    <cellStyle name="Normal 4 4 2 3 5 2 4" xfId="11020"/>
    <cellStyle name="Normal 4 4 2 3 5 2 4 2" xfId="32169"/>
    <cellStyle name="Normal 4 4 2 3 5 2 4 2 2" xfId="53320"/>
    <cellStyle name="Normal 4 4 2 3 5 2 4 3" xfId="21597"/>
    <cellStyle name="Normal 4 4 2 3 5 2 4 4" xfId="42748"/>
    <cellStyle name="Normal 4 4 2 3 5 2 5" xfId="24154"/>
    <cellStyle name="Normal 4 4 2 3 5 2 5 2" xfId="45305"/>
    <cellStyle name="Normal 4 4 2 3 5 2 6" xfId="13582"/>
    <cellStyle name="Normal 4 4 2 3 5 2 7" xfId="34733"/>
    <cellStyle name="Normal 4 4 2 3 5 3" xfId="3302"/>
    <cellStyle name="Normal 4 4 2 3 5 3 2" xfId="25438"/>
    <cellStyle name="Normal 4 4 2 3 5 3 2 2" xfId="46589"/>
    <cellStyle name="Normal 4 4 2 3 5 3 3" xfId="14866"/>
    <cellStyle name="Normal 4 4 2 3 5 3 4" xfId="36017"/>
    <cellStyle name="Normal 4 4 2 3 5 4" xfId="7178"/>
    <cellStyle name="Normal 4 4 2 3 5 4 2" xfId="28327"/>
    <cellStyle name="Normal 4 4 2 3 5 4 2 2" xfId="49478"/>
    <cellStyle name="Normal 4 4 2 3 5 4 3" xfId="17755"/>
    <cellStyle name="Normal 4 4 2 3 5 4 4" xfId="38906"/>
    <cellStyle name="Normal 4 4 2 3 5 5" xfId="9740"/>
    <cellStyle name="Normal 4 4 2 3 5 5 2" xfId="30889"/>
    <cellStyle name="Normal 4 4 2 3 5 5 2 2" xfId="52040"/>
    <cellStyle name="Normal 4 4 2 3 5 5 3" xfId="20317"/>
    <cellStyle name="Normal 4 4 2 3 5 5 4" xfId="41468"/>
    <cellStyle name="Normal 4 4 2 3 5 6" xfId="22874"/>
    <cellStyle name="Normal 4 4 2 3 5 6 2" xfId="44025"/>
    <cellStyle name="Normal 4 4 2 3 5 7" xfId="12302"/>
    <cellStyle name="Normal 4 4 2 3 5 8" xfId="33453"/>
    <cellStyle name="Normal 4 4 2 3 6" xfId="1375"/>
    <cellStyle name="Normal 4 4 2 3 6 2" xfId="3942"/>
    <cellStyle name="Normal 4 4 2 3 6 2 2" xfId="26078"/>
    <cellStyle name="Normal 4 4 2 3 6 2 2 2" xfId="47229"/>
    <cellStyle name="Normal 4 4 2 3 6 2 3" xfId="15506"/>
    <cellStyle name="Normal 4 4 2 3 6 2 4" xfId="36657"/>
    <cellStyle name="Normal 4 4 2 3 6 3" xfId="7818"/>
    <cellStyle name="Normal 4 4 2 3 6 3 2" xfId="28967"/>
    <cellStyle name="Normal 4 4 2 3 6 3 2 2" xfId="50118"/>
    <cellStyle name="Normal 4 4 2 3 6 3 3" xfId="18395"/>
    <cellStyle name="Normal 4 4 2 3 6 3 4" xfId="39546"/>
    <cellStyle name="Normal 4 4 2 3 6 4" xfId="10380"/>
    <cellStyle name="Normal 4 4 2 3 6 4 2" xfId="31529"/>
    <cellStyle name="Normal 4 4 2 3 6 4 2 2" xfId="52680"/>
    <cellStyle name="Normal 4 4 2 3 6 4 3" xfId="20957"/>
    <cellStyle name="Normal 4 4 2 3 6 4 4" xfId="42108"/>
    <cellStyle name="Normal 4 4 2 3 6 5" xfId="23514"/>
    <cellStyle name="Normal 4 4 2 3 6 5 2" xfId="44665"/>
    <cellStyle name="Normal 4 4 2 3 6 6" xfId="12942"/>
    <cellStyle name="Normal 4 4 2 3 6 7" xfId="34093"/>
    <cellStyle name="Normal 4 4 2 3 7" xfId="2660"/>
    <cellStyle name="Normal 4 4 2 3 7 2" xfId="24796"/>
    <cellStyle name="Normal 4 4 2 3 7 2 2" xfId="45947"/>
    <cellStyle name="Normal 4 4 2 3 7 3" xfId="14224"/>
    <cellStyle name="Normal 4 4 2 3 7 4" xfId="35375"/>
    <cellStyle name="Normal 4 4 2 3 8" xfId="6538"/>
    <cellStyle name="Normal 4 4 2 3 8 2" xfId="27687"/>
    <cellStyle name="Normal 4 4 2 3 8 2 2" xfId="48838"/>
    <cellStyle name="Normal 4 4 2 3 8 3" xfId="17115"/>
    <cellStyle name="Normal 4 4 2 3 8 4" xfId="38266"/>
    <cellStyle name="Normal 4 4 2 3 9" xfId="9100"/>
    <cellStyle name="Normal 4 4 2 3 9 2" xfId="30249"/>
    <cellStyle name="Normal 4 4 2 3 9 2 2" xfId="51400"/>
    <cellStyle name="Normal 4 4 2 3 9 3" xfId="19677"/>
    <cellStyle name="Normal 4 4 2 3 9 4" xfId="40828"/>
    <cellStyle name="Normal 4 4 2 4" xfId="129"/>
    <cellStyle name="Normal 4 4 2 4 10" xfId="11698"/>
    <cellStyle name="Normal 4 4 2 4 11" xfId="32849"/>
    <cellStyle name="Normal 4 4 2 4 2" xfId="290"/>
    <cellStyle name="Normal 4 4 2 4 2 10" xfId="33009"/>
    <cellStyle name="Normal 4 4 2 4 2 2" xfId="611"/>
    <cellStyle name="Normal 4 4 2 4 2 2 2" xfId="1251"/>
    <cellStyle name="Normal 4 4 2 4 2 2 2 2" xfId="2531"/>
    <cellStyle name="Normal 4 4 2 4 2 2 2 2 2" xfId="5098"/>
    <cellStyle name="Normal 4 4 2 4 2 2 2 2 2 2" xfId="27234"/>
    <cellStyle name="Normal 4 4 2 4 2 2 2 2 2 2 2" xfId="48385"/>
    <cellStyle name="Normal 4 4 2 4 2 2 2 2 2 3" xfId="16662"/>
    <cellStyle name="Normal 4 4 2 4 2 2 2 2 2 4" xfId="37813"/>
    <cellStyle name="Normal 4 4 2 4 2 2 2 2 3" xfId="8974"/>
    <cellStyle name="Normal 4 4 2 4 2 2 2 2 3 2" xfId="30123"/>
    <cellStyle name="Normal 4 4 2 4 2 2 2 2 3 2 2" xfId="51274"/>
    <cellStyle name="Normal 4 4 2 4 2 2 2 2 3 3" xfId="19551"/>
    <cellStyle name="Normal 4 4 2 4 2 2 2 2 3 4" xfId="40702"/>
    <cellStyle name="Normal 4 4 2 4 2 2 2 2 4" xfId="11536"/>
    <cellStyle name="Normal 4 4 2 4 2 2 2 2 4 2" xfId="32685"/>
    <cellStyle name="Normal 4 4 2 4 2 2 2 2 4 2 2" xfId="53836"/>
    <cellStyle name="Normal 4 4 2 4 2 2 2 2 4 3" xfId="22113"/>
    <cellStyle name="Normal 4 4 2 4 2 2 2 2 4 4" xfId="43264"/>
    <cellStyle name="Normal 4 4 2 4 2 2 2 2 5" xfId="24670"/>
    <cellStyle name="Normal 4 4 2 4 2 2 2 2 5 2" xfId="45821"/>
    <cellStyle name="Normal 4 4 2 4 2 2 2 2 6" xfId="14098"/>
    <cellStyle name="Normal 4 4 2 4 2 2 2 2 7" xfId="35249"/>
    <cellStyle name="Normal 4 4 2 4 2 2 2 3" xfId="3818"/>
    <cellStyle name="Normal 4 4 2 4 2 2 2 3 2" xfId="25954"/>
    <cellStyle name="Normal 4 4 2 4 2 2 2 3 2 2" xfId="47105"/>
    <cellStyle name="Normal 4 4 2 4 2 2 2 3 3" xfId="15382"/>
    <cellStyle name="Normal 4 4 2 4 2 2 2 3 4" xfId="36533"/>
    <cellStyle name="Normal 4 4 2 4 2 2 2 4" xfId="7694"/>
    <cellStyle name="Normal 4 4 2 4 2 2 2 4 2" xfId="28843"/>
    <cellStyle name="Normal 4 4 2 4 2 2 2 4 2 2" xfId="49994"/>
    <cellStyle name="Normal 4 4 2 4 2 2 2 4 3" xfId="18271"/>
    <cellStyle name="Normal 4 4 2 4 2 2 2 4 4" xfId="39422"/>
    <cellStyle name="Normal 4 4 2 4 2 2 2 5" xfId="10256"/>
    <cellStyle name="Normal 4 4 2 4 2 2 2 5 2" xfId="31405"/>
    <cellStyle name="Normal 4 4 2 4 2 2 2 5 2 2" xfId="52556"/>
    <cellStyle name="Normal 4 4 2 4 2 2 2 5 3" xfId="20833"/>
    <cellStyle name="Normal 4 4 2 4 2 2 2 5 4" xfId="41984"/>
    <cellStyle name="Normal 4 4 2 4 2 2 2 6" xfId="23390"/>
    <cellStyle name="Normal 4 4 2 4 2 2 2 6 2" xfId="44541"/>
    <cellStyle name="Normal 4 4 2 4 2 2 2 7" xfId="12818"/>
    <cellStyle name="Normal 4 4 2 4 2 2 2 8" xfId="33969"/>
    <cellStyle name="Normal 4 4 2 4 2 2 3" xfId="1891"/>
    <cellStyle name="Normal 4 4 2 4 2 2 3 2" xfId="4458"/>
    <cellStyle name="Normal 4 4 2 4 2 2 3 2 2" xfId="26594"/>
    <cellStyle name="Normal 4 4 2 4 2 2 3 2 2 2" xfId="47745"/>
    <cellStyle name="Normal 4 4 2 4 2 2 3 2 3" xfId="16022"/>
    <cellStyle name="Normal 4 4 2 4 2 2 3 2 4" xfId="37173"/>
    <cellStyle name="Normal 4 4 2 4 2 2 3 3" xfId="8334"/>
    <cellStyle name="Normal 4 4 2 4 2 2 3 3 2" xfId="29483"/>
    <cellStyle name="Normal 4 4 2 4 2 2 3 3 2 2" xfId="50634"/>
    <cellStyle name="Normal 4 4 2 4 2 2 3 3 3" xfId="18911"/>
    <cellStyle name="Normal 4 4 2 4 2 2 3 3 4" xfId="40062"/>
    <cellStyle name="Normal 4 4 2 4 2 2 3 4" xfId="10896"/>
    <cellStyle name="Normal 4 4 2 4 2 2 3 4 2" xfId="32045"/>
    <cellStyle name="Normal 4 4 2 4 2 2 3 4 2 2" xfId="53196"/>
    <cellStyle name="Normal 4 4 2 4 2 2 3 4 3" xfId="21473"/>
    <cellStyle name="Normal 4 4 2 4 2 2 3 4 4" xfId="42624"/>
    <cellStyle name="Normal 4 4 2 4 2 2 3 5" xfId="24030"/>
    <cellStyle name="Normal 4 4 2 4 2 2 3 5 2" xfId="45181"/>
    <cellStyle name="Normal 4 4 2 4 2 2 3 6" xfId="13458"/>
    <cellStyle name="Normal 4 4 2 4 2 2 3 7" xfId="34609"/>
    <cellStyle name="Normal 4 4 2 4 2 2 4" xfId="3178"/>
    <cellStyle name="Normal 4 4 2 4 2 2 4 2" xfId="25314"/>
    <cellStyle name="Normal 4 4 2 4 2 2 4 2 2" xfId="46465"/>
    <cellStyle name="Normal 4 4 2 4 2 2 4 3" xfId="14742"/>
    <cellStyle name="Normal 4 4 2 4 2 2 4 4" xfId="35893"/>
    <cellStyle name="Normal 4 4 2 4 2 2 5" xfId="7054"/>
    <cellStyle name="Normal 4 4 2 4 2 2 5 2" xfId="28203"/>
    <cellStyle name="Normal 4 4 2 4 2 2 5 2 2" xfId="49354"/>
    <cellStyle name="Normal 4 4 2 4 2 2 5 3" xfId="17631"/>
    <cellStyle name="Normal 4 4 2 4 2 2 5 4" xfId="38782"/>
    <cellStyle name="Normal 4 4 2 4 2 2 6" xfId="9616"/>
    <cellStyle name="Normal 4 4 2 4 2 2 6 2" xfId="30765"/>
    <cellStyle name="Normal 4 4 2 4 2 2 6 2 2" xfId="51916"/>
    <cellStyle name="Normal 4 4 2 4 2 2 6 3" xfId="20193"/>
    <cellStyle name="Normal 4 4 2 4 2 2 6 4" xfId="41344"/>
    <cellStyle name="Normal 4 4 2 4 2 2 7" xfId="22750"/>
    <cellStyle name="Normal 4 4 2 4 2 2 7 2" xfId="43901"/>
    <cellStyle name="Normal 4 4 2 4 2 2 8" xfId="12178"/>
    <cellStyle name="Normal 4 4 2 4 2 2 9" xfId="33329"/>
    <cellStyle name="Normal 4 4 2 4 2 3" xfId="931"/>
    <cellStyle name="Normal 4 4 2 4 2 3 2" xfId="2211"/>
    <cellStyle name="Normal 4 4 2 4 2 3 2 2" xfId="4778"/>
    <cellStyle name="Normal 4 4 2 4 2 3 2 2 2" xfId="26914"/>
    <cellStyle name="Normal 4 4 2 4 2 3 2 2 2 2" xfId="48065"/>
    <cellStyle name="Normal 4 4 2 4 2 3 2 2 3" xfId="16342"/>
    <cellStyle name="Normal 4 4 2 4 2 3 2 2 4" xfId="37493"/>
    <cellStyle name="Normal 4 4 2 4 2 3 2 3" xfId="8654"/>
    <cellStyle name="Normal 4 4 2 4 2 3 2 3 2" xfId="29803"/>
    <cellStyle name="Normal 4 4 2 4 2 3 2 3 2 2" xfId="50954"/>
    <cellStyle name="Normal 4 4 2 4 2 3 2 3 3" xfId="19231"/>
    <cellStyle name="Normal 4 4 2 4 2 3 2 3 4" xfId="40382"/>
    <cellStyle name="Normal 4 4 2 4 2 3 2 4" xfId="11216"/>
    <cellStyle name="Normal 4 4 2 4 2 3 2 4 2" xfId="32365"/>
    <cellStyle name="Normal 4 4 2 4 2 3 2 4 2 2" xfId="53516"/>
    <cellStyle name="Normal 4 4 2 4 2 3 2 4 3" xfId="21793"/>
    <cellStyle name="Normal 4 4 2 4 2 3 2 4 4" xfId="42944"/>
    <cellStyle name="Normal 4 4 2 4 2 3 2 5" xfId="24350"/>
    <cellStyle name="Normal 4 4 2 4 2 3 2 5 2" xfId="45501"/>
    <cellStyle name="Normal 4 4 2 4 2 3 2 6" xfId="13778"/>
    <cellStyle name="Normal 4 4 2 4 2 3 2 7" xfId="34929"/>
    <cellStyle name="Normal 4 4 2 4 2 3 3" xfId="3498"/>
    <cellStyle name="Normal 4 4 2 4 2 3 3 2" xfId="25634"/>
    <cellStyle name="Normal 4 4 2 4 2 3 3 2 2" xfId="46785"/>
    <cellStyle name="Normal 4 4 2 4 2 3 3 3" xfId="15062"/>
    <cellStyle name="Normal 4 4 2 4 2 3 3 4" xfId="36213"/>
    <cellStyle name="Normal 4 4 2 4 2 3 4" xfId="7374"/>
    <cellStyle name="Normal 4 4 2 4 2 3 4 2" xfId="28523"/>
    <cellStyle name="Normal 4 4 2 4 2 3 4 2 2" xfId="49674"/>
    <cellStyle name="Normal 4 4 2 4 2 3 4 3" xfId="17951"/>
    <cellStyle name="Normal 4 4 2 4 2 3 4 4" xfId="39102"/>
    <cellStyle name="Normal 4 4 2 4 2 3 5" xfId="9936"/>
    <cellStyle name="Normal 4 4 2 4 2 3 5 2" xfId="31085"/>
    <cellStyle name="Normal 4 4 2 4 2 3 5 2 2" xfId="52236"/>
    <cellStyle name="Normal 4 4 2 4 2 3 5 3" xfId="20513"/>
    <cellStyle name="Normal 4 4 2 4 2 3 5 4" xfId="41664"/>
    <cellStyle name="Normal 4 4 2 4 2 3 6" xfId="23070"/>
    <cellStyle name="Normal 4 4 2 4 2 3 6 2" xfId="44221"/>
    <cellStyle name="Normal 4 4 2 4 2 3 7" xfId="12498"/>
    <cellStyle name="Normal 4 4 2 4 2 3 8" xfId="33649"/>
    <cellStyle name="Normal 4 4 2 4 2 4" xfId="1571"/>
    <cellStyle name="Normal 4 4 2 4 2 4 2" xfId="4138"/>
    <cellStyle name="Normal 4 4 2 4 2 4 2 2" xfId="26274"/>
    <cellStyle name="Normal 4 4 2 4 2 4 2 2 2" xfId="47425"/>
    <cellStyle name="Normal 4 4 2 4 2 4 2 3" xfId="15702"/>
    <cellStyle name="Normal 4 4 2 4 2 4 2 4" xfId="36853"/>
    <cellStyle name="Normal 4 4 2 4 2 4 3" xfId="8014"/>
    <cellStyle name="Normal 4 4 2 4 2 4 3 2" xfId="29163"/>
    <cellStyle name="Normal 4 4 2 4 2 4 3 2 2" xfId="50314"/>
    <cellStyle name="Normal 4 4 2 4 2 4 3 3" xfId="18591"/>
    <cellStyle name="Normal 4 4 2 4 2 4 3 4" xfId="39742"/>
    <cellStyle name="Normal 4 4 2 4 2 4 4" xfId="10576"/>
    <cellStyle name="Normal 4 4 2 4 2 4 4 2" xfId="31725"/>
    <cellStyle name="Normal 4 4 2 4 2 4 4 2 2" xfId="52876"/>
    <cellStyle name="Normal 4 4 2 4 2 4 4 3" xfId="21153"/>
    <cellStyle name="Normal 4 4 2 4 2 4 4 4" xfId="42304"/>
    <cellStyle name="Normal 4 4 2 4 2 4 5" xfId="23710"/>
    <cellStyle name="Normal 4 4 2 4 2 4 5 2" xfId="44861"/>
    <cellStyle name="Normal 4 4 2 4 2 4 6" xfId="13138"/>
    <cellStyle name="Normal 4 4 2 4 2 4 7" xfId="34289"/>
    <cellStyle name="Normal 4 4 2 4 2 5" xfId="2858"/>
    <cellStyle name="Normal 4 4 2 4 2 5 2" xfId="24994"/>
    <cellStyle name="Normal 4 4 2 4 2 5 2 2" xfId="46145"/>
    <cellStyle name="Normal 4 4 2 4 2 5 3" xfId="14422"/>
    <cellStyle name="Normal 4 4 2 4 2 5 4" xfId="35573"/>
    <cellStyle name="Normal 4 4 2 4 2 6" xfId="6734"/>
    <cellStyle name="Normal 4 4 2 4 2 6 2" xfId="27883"/>
    <cellStyle name="Normal 4 4 2 4 2 6 2 2" xfId="49034"/>
    <cellStyle name="Normal 4 4 2 4 2 6 3" xfId="17311"/>
    <cellStyle name="Normal 4 4 2 4 2 6 4" xfId="38462"/>
    <cellStyle name="Normal 4 4 2 4 2 7" xfId="9296"/>
    <cellStyle name="Normal 4 4 2 4 2 7 2" xfId="30445"/>
    <cellStyle name="Normal 4 4 2 4 2 7 2 2" xfId="51596"/>
    <cellStyle name="Normal 4 4 2 4 2 7 3" xfId="19873"/>
    <cellStyle name="Normal 4 4 2 4 2 7 4" xfId="41024"/>
    <cellStyle name="Normal 4 4 2 4 2 8" xfId="22430"/>
    <cellStyle name="Normal 4 4 2 4 2 8 2" xfId="43581"/>
    <cellStyle name="Normal 4 4 2 4 2 9" xfId="11858"/>
    <cellStyle name="Normal 4 4 2 4 3" xfId="451"/>
    <cellStyle name="Normal 4 4 2 4 3 2" xfId="1091"/>
    <cellStyle name="Normal 4 4 2 4 3 2 2" xfId="2371"/>
    <cellStyle name="Normal 4 4 2 4 3 2 2 2" xfId="4938"/>
    <cellStyle name="Normal 4 4 2 4 3 2 2 2 2" xfId="27074"/>
    <cellStyle name="Normal 4 4 2 4 3 2 2 2 2 2" xfId="48225"/>
    <cellStyle name="Normal 4 4 2 4 3 2 2 2 3" xfId="16502"/>
    <cellStyle name="Normal 4 4 2 4 3 2 2 2 4" xfId="37653"/>
    <cellStyle name="Normal 4 4 2 4 3 2 2 3" xfId="8814"/>
    <cellStyle name="Normal 4 4 2 4 3 2 2 3 2" xfId="29963"/>
    <cellStyle name="Normal 4 4 2 4 3 2 2 3 2 2" xfId="51114"/>
    <cellStyle name="Normal 4 4 2 4 3 2 2 3 3" xfId="19391"/>
    <cellStyle name="Normal 4 4 2 4 3 2 2 3 4" xfId="40542"/>
    <cellStyle name="Normal 4 4 2 4 3 2 2 4" xfId="11376"/>
    <cellStyle name="Normal 4 4 2 4 3 2 2 4 2" xfId="32525"/>
    <cellStyle name="Normal 4 4 2 4 3 2 2 4 2 2" xfId="53676"/>
    <cellStyle name="Normal 4 4 2 4 3 2 2 4 3" xfId="21953"/>
    <cellStyle name="Normal 4 4 2 4 3 2 2 4 4" xfId="43104"/>
    <cellStyle name="Normal 4 4 2 4 3 2 2 5" xfId="24510"/>
    <cellStyle name="Normal 4 4 2 4 3 2 2 5 2" xfId="45661"/>
    <cellStyle name="Normal 4 4 2 4 3 2 2 6" xfId="13938"/>
    <cellStyle name="Normal 4 4 2 4 3 2 2 7" xfId="35089"/>
    <cellStyle name="Normal 4 4 2 4 3 2 3" xfId="3658"/>
    <cellStyle name="Normal 4 4 2 4 3 2 3 2" xfId="25794"/>
    <cellStyle name="Normal 4 4 2 4 3 2 3 2 2" xfId="46945"/>
    <cellStyle name="Normal 4 4 2 4 3 2 3 3" xfId="15222"/>
    <cellStyle name="Normal 4 4 2 4 3 2 3 4" xfId="36373"/>
    <cellStyle name="Normal 4 4 2 4 3 2 4" xfId="7534"/>
    <cellStyle name="Normal 4 4 2 4 3 2 4 2" xfId="28683"/>
    <cellStyle name="Normal 4 4 2 4 3 2 4 2 2" xfId="49834"/>
    <cellStyle name="Normal 4 4 2 4 3 2 4 3" xfId="18111"/>
    <cellStyle name="Normal 4 4 2 4 3 2 4 4" xfId="39262"/>
    <cellStyle name="Normal 4 4 2 4 3 2 5" xfId="10096"/>
    <cellStyle name="Normal 4 4 2 4 3 2 5 2" xfId="31245"/>
    <cellStyle name="Normal 4 4 2 4 3 2 5 2 2" xfId="52396"/>
    <cellStyle name="Normal 4 4 2 4 3 2 5 3" xfId="20673"/>
    <cellStyle name="Normal 4 4 2 4 3 2 5 4" xfId="41824"/>
    <cellStyle name="Normal 4 4 2 4 3 2 6" xfId="23230"/>
    <cellStyle name="Normal 4 4 2 4 3 2 6 2" xfId="44381"/>
    <cellStyle name="Normal 4 4 2 4 3 2 7" xfId="12658"/>
    <cellStyle name="Normal 4 4 2 4 3 2 8" xfId="33809"/>
    <cellStyle name="Normal 4 4 2 4 3 3" xfId="1731"/>
    <cellStyle name="Normal 4 4 2 4 3 3 2" xfId="4298"/>
    <cellStyle name="Normal 4 4 2 4 3 3 2 2" xfId="26434"/>
    <cellStyle name="Normal 4 4 2 4 3 3 2 2 2" xfId="47585"/>
    <cellStyle name="Normal 4 4 2 4 3 3 2 3" xfId="15862"/>
    <cellStyle name="Normal 4 4 2 4 3 3 2 4" xfId="37013"/>
    <cellStyle name="Normal 4 4 2 4 3 3 3" xfId="8174"/>
    <cellStyle name="Normal 4 4 2 4 3 3 3 2" xfId="29323"/>
    <cellStyle name="Normal 4 4 2 4 3 3 3 2 2" xfId="50474"/>
    <cellStyle name="Normal 4 4 2 4 3 3 3 3" xfId="18751"/>
    <cellStyle name="Normal 4 4 2 4 3 3 3 4" xfId="39902"/>
    <cellStyle name="Normal 4 4 2 4 3 3 4" xfId="10736"/>
    <cellStyle name="Normal 4 4 2 4 3 3 4 2" xfId="31885"/>
    <cellStyle name="Normal 4 4 2 4 3 3 4 2 2" xfId="53036"/>
    <cellStyle name="Normal 4 4 2 4 3 3 4 3" xfId="21313"/>
    <cellStyle name="Normal 4 4 2 4 3 3 4 4" xfId="42464"/>
    <cellStyle name="Normal 4 4 2 4 3 3 5" xfId="23870"/>
    <cellStyle name="Normal 4 4 2 4 3 3 5 2" xfId="45021"/>
    <cellStyle name="Normal 4 4 2 4 3 3 6" xfId="13298"/>
    <cellStyle name="Normal 4 4 2 4 3 3 7" xfId="34449"/>
    <cellStyle name="Normal 4 4 2 4 3 4" xfId="3018"/>
    <cellStyle name="Normal 4 4 2 4 3 4 2" xfId="25154"/>
    <cellStyle name="Normal 4 4 2 4 3 4 2 2" xfId="46305"/>
    <cellStyle name="Normal 4 4 2 4 3 4 3" xfId="14582"/>
    <cellStyle name="Normal 4 4 2 4 3 4 4" xfId="35733"/>
    <cellStyle name="Normal 4 4 2 4 3 5" xfId="6894"/>
    <cellStyle name="Normal 4 4 2 4 3 5 2" xfId="28043"/>
    <cellStyle name="Normal 4 4 2 4 3 5 2 2" xfId="49194"/>
    <cellStyle name="Normal 4 4 2 4 3 5 3" xfId="17471"/>
    <cellStyle name="Normal 4 4 2 4 3 5 4" xfId="38622"/>
    <cellStyle name="Normal 4 4 2 4 3 6" xfId="9456"/>
    <cellStyle name="Normal 4 4 2 4 3 6 2" xfId="30605"/>
    <cellStyle name="Normal 4 4 2 4 3 6 2 2" xfId="51756"/>
    <cellStyle name="Normal 4 4 2 4 3 6 3" xfId="20033"/>
    <cellStyle name="Normal 4 4 2 4 3 6 4" xfId="41184"/>
    <cellStyle name="Normal 4 4 2 4 3 7" xfId="22590"/>
    <cellStyle name="Normal 4 4 2 4 3 7 2" xfId="43741"/>
    <cellStyle name="Normal 4 4 2 4 3 8" xfId="12018"/>
    <cellStyle name="Normal 4 4 2 4 3 9" xfId="33169"/>
    <cellStyle name="Normal 4 4 2 4 4" xfId="771"/>
    <cellStyle name="Normal 4 4 2 4 4 2" xfId="2051"/>
    <cellStyle name="Normal 4 4 2 4 4 2 2" xfId="4618"/>
    <cellStyle name="Normal 4 4 2 4 4 2 2 2" xfId="26754"/>
    <cellStyle name="Normal 4 4 2 4 4 2 2 2 2" xfId="47905"/>
    <cellStyle name="Normal 4 4 2 4 4 2 2 3" xfId="16182"/>
    <cellStyle name="Normal 4 4 2 4 4 2 2 4" xfId="37333"/>
    <cellStyle name="Normal 4 4 2 4 4 2 3" xfId="8494"/>
    <cellStyle name="Normal 4 4 2 4 4 2 3 2" xfId="29643"/>
    <cellStyle name="Normal 4 4 2 4 4 2 3 2 2" xfId="50794"/>
    <cellStyle name="Normal 4 4 2 4 4 2 3 3" xfId="19071"/>
    <cellStyle name="Normal 4 4 2 4 4 2 3 4" xfId="40222"/>
    <cellStyle name="Normal 4 4 2 4 4 2 4" xfId="11056"/>
    <cellStyle name="Normal 4 4 2 4 4 2 4 2" xfId="32205"/>
    <cellStyle name="Normal 4 4 2 4 4 2 4 2 2" xfId="53356"/>
    <cellStyle name="Normal 4 4 2 4 4 2 4 3" xfId="21633"/>
    <cellStyle name="Normal 4 4 2 4 4 2 4 4" xfId="42784"/>
    <cellStyle name="Normal 4 4 2 4 4 2 5" xfId="24190"/>
    <cellStyle name="Normal 4 4 2 4 4 2 5 2" xfId="45341"/>
    <cellStyle name="Normal 4 4 2 4 4 2 6" xfId="13618"/>
    <cellStyle name="Normal 4 4 2 4 4 2 7" xfId="34769"/>
    <cellStyle name="Normal 4 4 2 4 4 3" xfId="3338"/>
    <cellStyle name="Normal 4 4 2 4 4 3 2" xfId="25474"/>
    <cellStyle name="Normal 4 4 2 4 4 3 2 2" xfId="46625"/>
    <cellStyle name="Normal 4 4 2 4 4 3 3" xfId="14902"/>
    <cellStyle name="Normal 4 4 2 4 4 3 4" xfId="36053"/>
    <cellStyle name="Normal 4 4 2 4 4 4" xfId="7214"/>
    <cellStyle name="Normal 4 4 2 4 4 4 2" xfId="28363"/>
    <cellStyle name="Normal 4 4 2 4 4 4 2 2" xfId="49514"/>
    <cellStyle name="Normal 4 4 2 4 4 4 3" xfId="17791"/>
    <cellStyle name="Normal 4 4 2 4 4 4 4" xfId="38942"/>
    <cellStyle name="Normal 4 4 2 4 4 5" xfId="9776"/>
    <cellStyle name="Normal 4 4 2 4 4 5 2" xfId="30925"/>
    <cellStyle name="Normal 4 4 2 4 4 5 2 2" xfId="52076"/>
    <cellStyle name="Normal 4 4 2 4 4 5 3" xfId="20353"/>
    <cellStyle name="Normal 4 4 2 4 4 5 4" xfId="41504"/>
    <cellStyle name="Normal 4 4 2 4 4 6" xfId="22910"/>
    <cellStyle name="Normal 4 4 2 4 4 6 2" xfId="44061"/>
    <cellStyle name="Normal 4 4 2 4 4 7" xfId="12338"/>
    <cellStyle name="Normal 4 4 2 4 4 8" xfId="33489"/>
    <cellStyle name="Normal 4 4 2 4 5" xfId="1411"/>
    <cellStyle name="Normal 4 4 2 4 5 2" xfId="3978"/>
    <cellStyle name="Normal 4 4 2 4 5 2 2" xfId="26114"/>
    <cellStyle name="Normal 4 4 2 4 5 2 2 2" xfId="47265"/>
    <cellStyle name="Normal 4 4 2 4 5 2 3" xfId="15542"/>
    <cellStyle name="Normal 4 4 2 4 5 2 4" xfId="36693"/>
    <cellStyle name="Normal 4 4 2 4 5 3" xfId="7854"/>
    <cellStyle name="Normal 4 4 2 4 5 3 2" xfId="29003"/>
    <cellStyle name="Normal 4 4 2 4 5 3 2 2" xfId="50154"/>
    <cellStyle name="Normal 4 4 2 4 5 3 3" xfId="18431"/>
    <cellStyle name="Normal 4 4 2 4 5 3 4" xfId="39582"/>
    <cellStyle name="Normal 4 4 2 4 5 4" xfId="10416"/>
    <cellStyle name="Normal 4 4 2 4 5 4 2" xfId="31565"/>
    <cellStyle name="Normal 4 4 2 4 5 4 2 2" xfId="52716"/>
    <cellStyle name="Normal 4 4 2 4 5 4 3" xfId="20993"/>
    <cellStyle name="Normal 4 4 2 4 5 4 4" xfId="42144"/>
    <cellStyle name="Normal 4 4 2 4 5 5" xfId="23550"/>
    <cellStyle name="Normal 4 4 2 4 5 5 2" xfId="44701"/>
    <cellStyle name="Normal 4 4 2 4 5 6" xfId="12978"/>
    <cellStyle name="Normal 4 4 2 4 5 7" xfId="34129"/>
    <cellStyle name="Normal 4 4 2 4 6" xfId="2697"/>
    <cellStyle name="Normal 4 4 2 4 6 2" xfId="24833"/>
    <cellStyle name="Normal 4 4 2 4 6 2 2" xfId="45984"/>
    <cellStyle name="Normal 4 4 2 4 6 3" xfId="14261"/>
    <cellStyle name="Normal 4 4 2 4 6 4" xfId="35412"/>
    <cellStyle name="Normal 4 4 2 4 7" xfId="6574"/>
    <cellStyle name="Normal 4 4 2 4 7 2" xfId="27723"/>
    <cellStyle name="Normal 4 4 2 4 7 2 2" xfId="48874"/>
    <cellStyle name="Normal 4 4 2 4 7 3" xfId="17151"/>
    <cellStyle name="Normal 4 4 2 4 7 4" xfId="38302"/>
    <cellStyle name="Normal 4 4 2 4 8" xfId="9136"/>
    <cellStyle name="Normal 4 4 2 4 8 2" xfId="30285"/>
    <cellStyle name="Normal 4 4 2 4 8 2 2" xfId="51436"/>
    <cellStyle name="Normal 4 4 2 4 8 3" xfId="19713"/>
    <cellStyle name="Normal 4 4 2 4 8 4" xfId="40864"/>
    <cellStyle name="Normal 4 4 2 4 9" xfId="22270"/>
    <cellStyle name="Normal 4 4 2 4 9 2" xfId="43421"/>
    <cellStyle name="Normal 4 4 2 5" xfId="209"/>
    <cellStyle name="Normal 4 4 2 5 10" xfId="32929"/>
    <cellStyle name="Normal 4 4 2 5 2" xfId="531"/>
    <cellStyle name="Normal 4 4 2 5 2 2" xfId="1171"/>
    <cellStyle name="Normal 4 4 2 5 2 2 2" xfId="2451"/>
    <cellStyle name="Normal 4 4 2 5 2 2 2 2" xfId="5018"/>
    <cellStyle name="Normal 4 4 2 5 2 2 2 2 2" xfId="27154"/>
    <cellStyle name="Normal 4 4 2 5 2 2 2 2 2 2" xfId="48305"/>
    <cellStyle name="Normal 4 4 2 5 2 2 2 2 3" xfId="16582"/>
    <cellStyle name="Normal 4 4 2 5 2 2 2 2 4" xfId="37733"/>
    <cellStyle name="Normal 4 4 2 5 2 2 2 3" xfId="8894"/>
    <cellStyle name="Normal 4 4 2 5 2 2 2 3 2" xfId="30043"/>
    <cellStyle name="Normal 4 4 2 5 2 2 2 3 2 2" xfId="51194"/>
    <cellStyle name="Normal 4 4 2 5 2 2 2 3 3" xfId="19471"/>
    <cellStyle name="Normal 4 4 2 5 2 2 2 3 4" xfId="40622"/>
    <cellStyle name="Normal 4 4 2 5 2 2 2 4" xfId="11456"/>
    <cellStyle name="Normal 4 4 2 5 2 2 2 4 2" xfId="32605"/>
    <cellStyle name="Normal 4 4 2 5 2 2 2 4 2 2" xfId="53756"/>
    <cellStyle name="Normal 4 4 2 5 2 2 2 4 3" xfId="22033"/>
    <cellStyle name="Normal 4 4 2 5 2 2 2 4 4" xfId="43184"/>
    <cellStyle name="Normal 4 4 2 5 2 2 2 5" xfId="24590"/>
    <cellStyle name="Normal 4 4 2 5 2 2 2 5 2" xfId="45741"/>
    <cellStyle name="Normal 4 4 2 5 2 2 2 6" xfId="14018"/>
    <cellStyle name="Normal 4 4 2 5 2 2 2 7" xfId="35169"/>
    <cellStyle name="Normal 4 4 2 5 2 2 3" xfId="3738"/>
    <cellStyle name="Normal 4 4 2 5 2 2 3 2" xfId="25874"/>
    <cellStyle name="Normal 4 4 2 5 2 2 3 2 2" xfId="47025"/>
    <cellStyle name="Normal 4 4 2 5 2 2 3 3" xfId="15302"/>
    <cellStyle name="Normal 4 4 2 5 2 2 3 4" xfId="36453"/>
    <cellStyle name="Normal 4 4 2 5 2 2 4" xfId="7614"/>
    <cellStyle name="Normal 4 4 2 5 2 2 4 2" xfId="28763"/>
    <cellStyle name="Normal 4 4 2 5 2 2 4 2 2" xfId="49914"/>
    <cellStyle name="Normal 4 4 2 5 2 2 4 3" xfId="18191"/>
    <cellStyle name="Normal 4 4 2 5 2 2 4 4" xfId="39342"/>
    <cellStyle name="Normal 4 4 2 5 2 2 5" xfId="10176"/>
    <cellStyle name="Normal 4 4 2 5 2 2 5 2" xfId="31325"/>
    <cellStyle name="Normal 4 4 2 5 2 2 5 2 2" xfId="52476"/>
    <cellStyle name="Normal 4 4 2 5 2 2 5 3" xfId="20753"/>
    <cellStyle name="Normal 4 4 2 5 2 2 5 4" xfId="41904"/>
    <cellStyle name="Normal 4 4 2 5 2 2 6" xfId="23310"/>
    <cellStyle name="Normal 4 4 2 5 2 2 6 2" xfId="44461"/>
    <cellStyle name="Normal 4 4 2 5 2 2 7" xfId="12738"/>
    <cellStyle name="Normal 4 4 2 5 2 2 8" xfId="33889"/>
    <cellStyle name="Normal 4 4 2 5 2 3" xfId="1811"/>
    <cellStyle name="Normal 4 4 2 5 2 3 2" xfId="4378"/>
    <cellStyle name="Normal 4 4 2 5 2 3 2 2" xfId="26514"/>
    <cellStyle name="Normal 4 4 2 5 2 3 2 2 2" xfId="47665"/>
    <cellStyle name="Normal 4 4 2 5 2 3 2 3" xfId="15942"/>
    <cellStyle name="Normal 4 4 2 5 2 3 2 4" xfId="37093"/>
    <cellStyle name="Normal 4 4 2 5 2 3 3" xfId="8254"/>
    <cellStyle name="Normal 4 4 2 5 2 3 3 2" xfId="29403"/>
    <cellStyle name="Normal 4 4 2 5 2 3 3 2 2" xfId="50554"/>
    <cellStyle name="Normal 4 4 2 5 2 3 3 3" xfId="18831"/>
    <cellStyle name="Normal 4 4 2 5 2 3 3 4" xfId="39982"/>
    <cellStyle name="Normal 4 4 2 5 2 3 4" xfId="10816"/>
    <cellStyle name="Normal 4 4 2 5 2 3 4 2" xfId="31965"/>
    <cellStyle name="Normal 4 4 2 5 2 3 4 2 2" xfId="53116"/>
    <cellStyle name="Normal 4 4 2 5 2 3 4 3" xfId="21393"/>
    <cellStyle name="Normal 4 4 2 5 2 3 4 4" xfId="42544"/>
    <cellStyle name="Normal 4 4 2 5 2 3 5" xfId="23950"/>
    <cellStyle name="Normal 4 4 2 5 2 3 5 2" xfId="45101"/>
    <cellStyle name="Normal 4 4 2 5 2 3 6" xfId="13378"/>
    <cellStyle name="Normal 4 4 2 5 2 3 7" xfId="34529"/>
    <cellStyle name="Normal 4 4 2 5 2 4" xfId="3098"/>
    <cellStyle name="Normal 4 4 2 5 2 4 2" xfId="25234"/>
    <cellStyle name="Normal 4 4 2 5 2 4 2 2" xfId="46385"/>
    <cellStyle name="Normal 4 4 2 5 2 4 3" xfId="14662"/>
    <cellStyle name="Normal 4 4 2 5 2 4 4" xfId="35813"/>
    <cellStyle name="Normal 4 4 2 5 2 5" xfId="6974"/>
    <cellStyle name="Normal 4 4 2 5 2 5 2" xfId="28123"/>
    <cellStyle name="Normal 4 4 2 5 2 5 2 2" xfId="49274"/>
    <cellStyle name="Normal 4 4 2 5 2 5 3" xfId="17551"/>
    <cellStyle name="Normal 4 4 2 5 2 5 4" xfId="38702"/>
    <cellStyle name="Normal 4 4 2 5 2 6" xfId="9536"/>
    <cellStyle name="Normal 4 4 2 5 2 6 2" xfId="30685"/>
    <cellStyle name="Normal 4 4 2 5 2 6 2 2" xfId="51836"/>
    <cellStyle name="Normal 4 4 2 5 2 6 3" xfId="20113"/>
    <cellStyle name="Normal 4 4 2 5 2 6 4" xfId="41264"/>
    <cellStyle name="Normal 4 4 2 5 2 7" xfId="22670"/>
    <cellStyle name="Normal 4 4 2 5 2 7 2" xfId="43821"/>
    <cellStyle name="Normal 4 4 2 5 2 8" xfId="12098"/>
    <cellStyle name="Normal 4 4 2 5 2 9" xfId="33249"/>
    <cellStyle name="Normal 4 4 2 5 3" xfId="851"/>
    <cellStyle name="Normal 4 4 2 5 3 2" xfId="2131"/>
    <cellStyle name="Normal 4 4 2 5 3 2 2" xfId="4698"/>
    <cellStyle name="Normal 4 4 2 5 3 2 2 2" xfId="26834"/>
    <cellStyle name="Normal 4 4 2 5 3 2 2 2 2" xfId="47985"/>
    <cellStyle name="Normal 4 4 2 5 3 2 2 3" xfId="16262"/>
    <cellStyle name="Normal 4 4 2 5 3 2 2 4" xfId="37413"/>
    <cellStyle name="Normal 4 4 2 5 3 2 3" xfId="8574"/>
    <cellStyle name="Normal 4 4 2 5 3 2 3 2" xfId="29723"/>
    <cellStyle name="Normal 4 4 2 5 3 2 3 2 2" xfId="50874"/>
    <cellStyle name="Normal 4 4 2 5 3 2 3 3" xfId="19151"/>
    <cellStyle name="Normal 4 4 2 5 3 2 3 4" xfId="40302"/>
    <cellStyle name="Normal 4 4 2 5 3 2 4" xfId="11136"/>
    <cellStyle name="Normal 4 4 2 5 3 2 4 2" xfId="32285"/>
    <cellStyle name="Normal 4 4 2 5 3 2 4 2 2" xfId="53436"/>
    <cellStyle name="Normal 4 4 2 5 3 2 4 3" xfId="21713"/>
    <cellStyle name="Normal 4 4 2 5 3 2 4 4" xfId="42864"/>
    <cellStyle name="Normal 4 4 2 5 3 2 5" xfId="24270"/>
    <cellStyle name="Normal 4 4 2 5 3 2 5 2" xfId="45421"/>
    <cellStyle name="Normal 4 4 2 5 3 2 6" xfId="13698"/>
    <cellStyle name="Normal 4 4 2 5 3 2 7" xfId="34849"/>
    <cellStyle name="Normal 4 4 2 5 3 3" xfId="3418"/>
    <cellStyle name="Normal 4 4 2 5 3 3 2" xfId="25554"/>
    <cellStyle name="Normal 4 4 2 5 3 3 2 2" xfId="46705"/>
    <cellStyle name="Normal 4 4 2 5 3 3 3" xfId="14982"/>
    <cellStyle name="Normal 4 4 2 5 3 3 4" xfId="36133"/>
    <cellStyle name="Normal 4 4 2 5 3 4" xfId="7294"/>
    <cellStyle name="Normal 4 4 2 5 3 4 2" xfId="28443"/>
    <cellStyle name="Normal 4 4 2 5 3 4 2 2" xfId="49594"/>
    <cellStyle name="Normal 4 4 2 5 3 4 3" xfId="17871"/>
    <cellStyle name="Normal 4 4 2 5 3 4 4" xfId="39022"/>
    <cellStyle name="Normal 4 4 2 5 3 5" xfId="9856"/>
    <cellStyle name="Normal 4 4 2 5 3 5 2" xfId="31005"/>
    <cellStyle name="Normal 4 4 2 5 3 5 2 2" xfId="52156"/>
    <cellStyle name="Normal 4 4 2 5 3 5 3" xfId="20433"/>
    <cellStyle name="Normal 4 4 2 5 3 5 4" xfId="41584"/>
    <cellStyle name="Normal 4 4 2 5 3 6" xfId="22990"/>
    <cellStyle name="Normal 4 4 2 5 3 6 2" xfId="44141"/>
    <cellStyle name="Normal 4 4 2 5 3 7" xfId="12418"/>
    <cellStyle name="Normal 4 4 2 5 3 8" xfId="33569"/>
    <cellStyle name="Normal 4 4 2 5 4" xfId="1491"/>
    <cellStyle name="Normal 4 4 2 5 4 2" xfId="4058"/>
    <cellStyle name="Normal 4 4 2 5 4 2 2" xfId="26194"/>
    <cellStyle name="Normal 4 4 2 5 4 2 2 2" xfId="47345"/>
    <cellStyle name="Normal 4 4 2 5 4 2 3" xfId="15622"/>
    <cellStyle name="Normal 4 4 2 5 4 2 4" xfId="36773"/>
    <cellStyle name="Normal 4 4 2 5 4 3" xfId="7934"/>
    <cellStyle name="Normal 4 4 2 5 4 3 2" xfId="29083"/>
    <cellStyle name="Normal 4 4 2 5 4 3 2 2" xfId="50234"/>
    <cellStyle name="Normal 4 4 2 5 4 3 3" xfId="18511"/>
    <cellStyle name="Normal 4 4 2 5 4 3 4" xfId="39662"/>
    <cellStyle name="Normal 4 4 2 5 4 4" xfId="10496"/>
    <cellStyle name="Normal 4 4 2 5 4 4 2" xfId="31645"/>
    <cellStyle name="Normal 4 4 2 5 4 4 2 2" xfId="52796"/>
    <cellStyle name="Normal 4 4 2 5 4 4 3" xfId="21073"/>
    <cellStyle name="Normal 4 4 2 5 4 4 4" xfId="42224"/>
    <cellStyle name="Normal 4 4 2 5 4 5" xfId="23630"/>
    <cellStyle name="Normal 4 4 2 5 4 5 2" xfId="44781"/>
    <cellStyle name="Normal 4 4 2 5 4 6" xfId="13058"/>
    <cellStyle name="Normal 4 4 2 5 4 7" xfId="34209"/>
    <cellStyle name="Normal 4 4 2 5 5" xfId="2777"/>
    <cellStyle name="Normal 4 4 2 5 5 2" xfId="24913"/>
    <cellStyle name="Normal 4 4 2 5 5 2 2" xfId="46064"/>
    <cellStyle name="Normal 4 4 2 5 5 3" xfId="14341"/>
    <cellStyle name="Normal 4 4 2 5 5 4" xfId="35492"/>
    <cellStyle name="Normal 4 4 2 5 6" xfId="6654"/>
    <cellStyle name="Normal 4 4 2 5 6 2" xfId="27803"/>
    <cellStyle name="Normal 4 4 2 5 6 2 2" xfId="48954"/>
    <cellStyle name="Normal 4 4 2 5 6 3" xfId="17231"/>
    <cellStyle name="Normal 4 4 2 5 6 4" xfId="38382"/>
    <cellStyle name="Normal 4 4 2 5 7" xfId="9216"/>
    <cellStyle name="Normal 4 4 2 5 7 2" xfId="30365"/>
    <cellStyle name="Normal 4 4 2 5 7 2 2" xfId="51516"/>
    <cellStyle name="Normal 4 4 2 5 7 3" xfId="19793"/>
    <cellStyle name="Normal 4 4 2 5 7 4" xfId="40944"/>
    <cellStyle name="Normal 4 4 2 5 8" xfId="22350"/>
    <cellStyle name="Normal 4 4 2 5 8 2" xfId="43501"/>
    <cellStyle name="Normal 4 4 2 5 9" xfId="11778"/>
    <cellStyle name="Normal 4 4 2 6" xfId="371"/>
    <cellStyle name="Normal 4 4 2 6 2" xfId="1011"/>
    <cellStyle name="Normal 4 4 2 6 2 2" xfId="2291"/>
    <cellStyle name="Normal 4 4 2 6 2 2 2" xfId="4858"/>
    <cellStyle name="Normal 4 4 2 6 2 2 2 2" xfId="26994"/>
    <cellStyle name="Normal 4 4 2 6 2 2 2 2 2" xfId="48145"/>
    <cellStyle name="Normal 4 4 2 6 2 2 2 3" xfId="16422"/>
    <cellStyle name="Normal 4 4 2 6 2 2 2 4" xfId="37573"/>
    <cellStyle name="Normal 4 4 2 6 2 2 3" xfId="8734"/>
    <cellStyle name="Normal 4 4 2 6 2 2 3 2" xfId="29883"/>
    <cellStyle name="Normal 4 4 2 6 2 2 3 2 2" xfId="51034"/>
    <cellStyle name="Normal 4 4 2 6 2 2 3 3" xfId="19311"/>
    <cellStyle name="Normal 4 4 2 6 2 2 3 4" xfId="40462"/>
    <cellStyle name="Normal 4 4 2 6 2 2 4" xfId="11296"/>
    <cellStyle name="Normal 4 4 2 6 2 2 4 2" xfId="32445"/>
    <cellStyle name="Normal 4 4 2 6 2 2 4 2 2" xfId="53596"/>
    <cellStyle name="Normal 4 4 2 6 2 2 4 3" xfId="21873"/>
    <cellStyle name="Normal 4 4 2 6 2 2 4 4" xfId="43024"/>
    <cellStyle name="Normal 4 4 2 6 2 2 5" xfId="24430"/>
    <cellStyle name="Normal 4 4 2 6 2 2 5 2" xfId="45581"/>
    <cellStyle name="Normal 4 4 2 6 2 2 6" xfId="13858"/>
    <cellStyle name="Normal 4 4 2 6 2 2 7" xfId="35009"/>
    <cellStyle name="Normal 4 4 2 6 2 3" xfId="3578"/>
    <cellStyle name="Normal 4 4 2 6 2 3 2" xfId="25714"/>
    <cellStyle name="Normal 4 4 2 6 2 3 2 2" xfId="46865"/>
    <cellStyle name="Normal 4 4 2 6 2 3 3" xfId="15142"/>
    <cellStyle name="Normal 4 4 2 6 2 3 4" xfId="36293"/>
    <cellStyle name="Normal 4 4 2 6 2 4" xfId="7454"/>
    <cellStyle name="Normal 4 4 2 6 2 4 2" xfId="28603"/>
    <cellStyle name="Normal 4 4 2 6 2 4 2 2" xfId="49754"/>
    <cellStyle name="Normal 4 4 2 6 2 4 3" xfId="18031"/>
    <cellStyle name="Normal 4 4 2 6 2 4 4" xfId="39182"/>
    <cellStyle name="Normal 4 4 2 6 2 5" xfId="10016"/>
    <cellStyle name="Normal 4 4 2 6 2 5 2" xfId="31165"/>
    <cellStyle name="Normal 4 4 2 6 2 5 2 2" xfId="52316"/>
    <cellStyle name="Normal 4 4 2 6 2 5 3" xfId="20593"/>
    <cellStyle name="Normal 4 4 2 6 2 5 4" xfId="41744"/>
    <cellStyle name="Normal 4 4 2 6 2 6" xfId="23150"/>
    <cellStyle name="Normal 4 4 2 6 2 6 2" xfId="44301"/>
    <cellStyle name="Normal 4 4 2 6 2 7" xfId="12578"/>
    <cellStyle name="Normal 4 4 2 6 2 8" xfId="33729"/>
    <cellStyle name="Normal 4 4 2 6 3" xfId="1651"/>
    <cellStyle name="Normal 4 4 2 6 3 2" xfId="4218"/>
    <cellStyle name="Normal 4 4 2 6 3 2 2" xfId="26354"/>
    <cellStyle name="Normal 4 4 2 6 3 2 2 2" xfId="47505"/>
    <cellStyle name="Normal 4 4 2 6 3 2 3" xfId="15782"/>
    <cellStyle name="Normal 4 4 2 6 3 2 4" xfId="36933"/>
    <cellStyle name="Normal 4 4 2 6 3 3" xfId="8094"/>
    <cellStyle name="Normal 4 4 2 6 3 3 2" xfId="29243"/>
    <cellStyle name="Normal 4 4 2 6 3 3 2 2" xfId="50394"/>
    <cellStyle name="Normal 4 4 2 6 3 3 3" xfId="18671"/>
    <cellStyle name="Normal 4 4 2 6 3 3 4" xfId="39822"/>
    <cellStyle name="Normal 4 4 2 6 3 4" xfId="10656"/>
    <cellStyle name="Normal 4 4 2 6 3 4 2" xfId="31805"/>
    <cellStyle name="Normal 4 4 2 6 3 4 2 2" xfId="52956"/>
    <cellStyle name="Normal 4 4 2 6 3 4 3" xfId="21233"/>
    <cellStyle name="Normal 4 4 2 6 3 4 4" xfId="42384"/>
    <cellStyle name="Normal 4 4 2 6 3 5" xfId="23790"/>
    <cellStyle name="Normal 4 4 2 6 3 5 2" xfId="44941"/>
    <cellStyle name="Normal 4 4 2 6 3 6" xfId="13218"/>
    <cellStyle name="Normal 4 4 2 6 3 7" xfId="34369"/>
    <cellStyle name="Normal 4 4 2 6 4" xfId="2938"/>
    <cellStyle name="Normal 4 4 2 6 4 2" xfId="25074"/>
    <cellStyle name="Normal 4 4 2 6 4 2 2" xfId="46225"/>
    <cellStyle name="Normal 4 4 2 6 4 3" xfId="14502"/>
    <cellStyle name="Normal 4 4 2 6 4 4" xfId="35653"/>
    <cellStyle name="Normal 4 4 2 6 5" xfId="6814"/>
    <cellStyle name="Normal 4 4 2 6 5 2" xfId="27963"/>
    <cellStyle name="Normal 4 4 2 6 5 2 2" xfId="49114"/>
    <cellStyle name="Normal 4 4 2 6 5 3" xfId="17391"/>
    <cellStyle name="Normal 4 4 2 6 5 4" xfId="38542"/>
    <cellStyle name="Normal 4 4 2 6 6" xfId="9376"/>
    <cellStyle name="Normal 4 4 2 6 6 2" xfId="30525"/>
    <cellStyle name="Normal 4 4 2 6 6 2 2" xfId="51676"/>
    <cellStyle name="Normal 4 4 2 6 6 3" xfId="19953"/>
    <cellStyle name="Normal 4 4 2 6 6 4" xfId="41104"/>
    <cellStyle name="Normal 4 4 2 6 7" xfId="22510"/>
    <cellStyle name="Normal 4 4 2 6 7 2" xfId="43661"/>
    <cellStyle name="Normal 4 4 2 6 8" xfId="11938"/>
    <cellStyle name="Normal 4 4 2 6 9" xfId="33089"/>
    <cellStyle name="Normal 4 4 2 7" xfId="691"/>
    <cellStyle name="Normal 4 4 2 7 2" xfId="1971"/>
    <cellStyle name="Normal 4 4 2 7 2 2" xfId="4538"/>
    <cellStyle name="Normal 4 4 2 7 2 2 2" xfId="26674"/>
    <cellStyle name="Normal 4 4 2 7 2 2 2 2" xfId="47825"/>
    <cellStyle name="Normal 4 4 2 7 2 2 3" xfId="16102"/>
    <cellStyle name="Normal 4 4 2 7 2 2 4" xfId="37253"/>
    <cellStyle name="Normal 4 4 2 7 2 3" xfId="8414"/>
    <cellStyle name="Normal 4 4 2 7 2 3 2" xfId="29563"/>
    <cellStyle name="Normal 4 4 2 7 2 3 2 2" xfId="50714"/>
    <cellStyle name="Normal 4 4 2 7 2 3 3" xfId="18991"/>
    <cellStyle name="Normal 4 4 2 7 2 3 4" xfId="40142"/>
    <cellStyle name="Normal 4 4 2 7 2 4" xfId="10976"/>
    <cellStyle name="Normal 4 4 2 7 2 4 2" xfId="32125"/>
    <cellStyle name="Normal 4 4 2 7 2 4 2 2" xfId="53276"/>
    <cellStyle name="Normal 4 4 2 7 2 4 3" xfId="21553"/>
    <cellStyle name="Normal 4 4 2 7 2 4 4" xfId="42704"/>
    <cellStyle name="Normal 4 4 2 7 2 5" xfId="24110"/>
    <cellStyle name="Normal 4 4 2 7 2 5 2" xfId="45261"/>
    <cellStyle name="Normal 4 4 2 7 2 6" xfId="13538"/>
    <cellStyle name="Normal 4 4 2 7 2 7" xfId="34689"/>
    <cellStyle name="Normal 4 4 2 7 3" xfId="3258"/>
    <cellStyle name="Normal 4 4 2 7 3 2" xfId="25394"/>
    <cellStyle name="Normal 4 4 2 7 3 2 2" xfId="46545"/>
    <cellStyle name="Normal 4 4 2 7 3 3" xfId="14822"/>
    <cellStyle name="Normal 4 4 2 7 3 4" xfId="35973"/>
    <cellStyle name="Normal 4 4 2 7 4" xfId="7134"/>
    <cellStyle name="Normal 4 4 2 7 4 2" xfId="28283"/>
    <cellStyle name="Normal 4 4 2 7 4 2 2" xfId="49434"/>
    <cellStyle name="Normal 4 4 2 7 4 3" xfId="17711"/>
    <cellStyle name="Normal 4 4 2 7 4 4" xfId="38862"/>
    <cellStyle name="Normal 4 4 2 7 5" xfId="9696"/>
    <cellStyle name="Normal 4 4 2 7 5 2" xfId="30845"/>
    <cellStyle name="Normal 4 4 2 7 5 2 2" xfId="51996"/>
    <cellStyle name="Normal 4 4 2 7 5 3" xfId="20273"/>
    <cellStyle name="Normal 4 4 2 7 5 4" xfId="41424"/>
    <cellStyle name="Normal 4 4 2 7 6" xfId="22830"/>
    <cellStyle name="Normal 4 4 2 7 6 2" xfId="43981"/>
    <cellStyle name="Normal 4 4 2 7 7" xfId="12258"/>
    <cellStyle name="Normal 4 4 2 7 8" xfId="33409"/>
    <cellStyle name="Normal 4 4 2 8" xfId="1331"/>
    <cellStyle name="Normal 4 4 2 8 2" xfId="3898"/>
    <cellStyle name="Normal 4 4 2 8 2 2" xfId="26034"/>
    <cellStyle name="Normal 4 4 2 8 2 2 2" xfId="47185"/>
    <cellStyle name="Normal 4 4 2 8 2 3" xfId="15462"/>
    <cellStyle name="Normal 4 4 2 8 2 4" xfId="36613"/>
    <cellStyle name="Normal 4 4 2 8 3" xfId="7774"/>
    <cellStyle name="Normal 4 4 2 8 3 2" xfId="28923"/>
    <cellStyle name="Normal 4 4 2 8 3 2 2" xfId="50074"/>
    <cellStyle name="Normal 4 4 2 8 3 3" xfId="18351"/>
    <cellStyle name="Normal 4 4 2 8 3 4" xfId="39502"/>
    <cellStyle name="Normal 4 4 2 8 4" xfId="10336"/>
    <cellStyle name="Normal 4 4 2 8 4 2" xfId="31485"/>
    <cellStyle name="Normal 4 4 2 8 4 2 2" xfId="52636"/>
    <cellStyle name="Normal 4 4 2 8 4 3" xfId="20913"/>
    <cellStyle name="Normal 4 4 2 8 4 4" xfId="42064"/>
    <cellStyle name="Normal 4 4 2 8 5" xfId="23470"/>
    <cellStyle name="Normal 4 4 2 8 5 2" xfId="44621"/>
    <cellStyle name="Normal 4 4 2 8 6" xfId="12898"/>
    <cellStyle name="Normal 4 4 2 8 7" xfId="34049"/>
    <cellStyle name="Normal 4 4 2 9" xfId="2616"/>
    <cellStyle name="Normal 4 4 2 9 2" xfId="24752"/>
    <cellStyle name="Normal 4 4 2 9 2 2" xfId="45903"/>
    <cellStyle name="Normal 4 4 2 9 3" xfId="14180"/>
    <cellStyle name="Normal 4 4 2 9 4" xfId="35331"/>
    <cellStyle name="Normal 4 4 3" xfId="34"/>
    <cellStyle name="Normal 4 4 3 10" xfId="22179"/>
    <cellStyle name="Normal 4 4 3 10 2" xfId="43330"/>
    <cellStyle name="Normal 4 4 3 11" xfId="11607"/>
    <cellStyle name="Normal 4 4 3 12" xfId="32758"/>
    <cellStyle name="Normal 4 4 3 2" xfId="118"/>
    <cellStyle name="Normal 4 4 3 2 10" xfId="11687"/>
    <cellStyle name="Normal 4 4 3 2 11" xfId="32838"/>
    <cellStyle name="Normal 4 4 3 2 2" xfId="279"/>
    <cellStyle name="Normal 4 4 3 2 2 10" xfId="32998"/>
    <cellStyle name="Normal 4 4 3 2 2 2" xfId="600"/>
    <cellStyle name="Normal 4 4 3 2 2 2 2" xfId="1240"/>
    <cellStyle name="Normal 4 4 3 2 2 2 2 2" xfId="2520"/>
    <cellStyle name="Normal 4 4 3 2 2 2 2 2 2" xfId="5087"/>
    <cellStyle name="Normal 4 4 3 2 2 2 2 2 2 2" xfId="27223"/>
    <cellStyle name="Normal 4 4 3 2 2 2 2 2 2 2 2" xfId="48374"/>
    <cellStyle name="Normal 4 4 3 2 2 2 2 2 2 3" xfId="16651"/>
    <cellStyle name="Normal 4 4 3 2 2 2 2 2 2 4" xfId="37802"/>
    <cellStyle name="Normal 4 4 3 2 2 2 2 2 3" xfId="8963"/>
    <cellStyle name="Normal 4 4 3 2 2 2 2 2 3 2" xfId="30112"/>
    <cellStyle name="Normal 4 4 3 2 2 2 2 2 3 2 2" xfId="51263"/>
    <cellStyle name="Normal 4 4 3 2 2 2 2 2 3 3" xfId="19540"/>
    <cellStyle name="Normal 4 4 3 2 2 2 2 2 3 4" xfId="40691"/>
    <cellStyle name="Normal 4 4 3 2 2 2 2 2 4" xfId="11525"/>
    <cellStyle name="Normal 4 4 3 2 2 2 2 2 4 2" xfId="32674"/>
    <cellStyle name="Normal 4 4 3 2 2 2 2 2 4 2 2" xfId="53825"/>
    <cellStyle name="Normal 4 4 3 2 2 2 2 2 4 3" xfId="22102"/>
    <cellStyle name="Normal 4 4 3 2 2 2 2 2 4 4" xfId="43253"/>
    <cellStyle name="Normal 4 4 3 2 2 2 2 2 5" xfId="24659"/>
    <cellStyle name="Normal 4 4 3 2 2 2 2 2 5 2" xfId="45810"/>
    <cellStyle name="Normal 4 4 3 2 2 2 2 2 6" xfId="14087"/>
    <cellStyle name="Normal 4 4 3 2 2 2 2 2 7" xfId="35238"/>
    <cellStyle name="Normal 4 4 3 2 2 2 2 3" xfId="3807"/>
    <cellStyle name="Normal 4 4 3 2 2 2 2 3 2" xfId="25943"/>
    <cellStyle name="Normal 4 4 3 2 2 2 2 3 2 2" xfId="47094"/>
    <cellStyle name="Normal 4 4 3 2 2 2 2 3 3" xfId="15371"/>
    <cellStyle name="Normal 4 4 3 2 2 2 2 3 4" xfId="36522"/>
    <cellStyle name="Normal 4 4 3 2 2 2 2 4" xfId="7683"/>
    <cellStyle name="Normal 4 4 3 2 2 2 2 4 2" xfId="28832"/>
    <cellStyle name="Normal 4 4 3 2 2 2 2 4 2 2" xfId="49983"/>
    <cellStyle name="Normal 4 4 3 2 2 2 2 4 3" xfId="18260"/>
    <cellStyle name="Normal 4 4 3 2 2 2 2 4 4" xfId="39411"/>
    <cellStyle name="Normal 4 4 3 2 2 2 2 5" xfId="10245"/>
    <cellStyle name="Normal 4 4 3 2 2 2 2 5 2" xfId="31394"/>
    <cellStyle name="Normal 4 4 3 2 2 2 2 5 2 2" xfId="52545"/>
    <cellStyle name="Normal 4 4 3 2 2 2 2 5 3" xfId="20822"/>
    <cellStyle name="Normal 4 4 3 2 2 2 2 5 4" xfId="41973"/>
    <cellStyle name="Normal 4 4 3 2 2 2 2 6" xfId="23379"/>
    <cellStyle name="Normal 4 4 3 2 2 2 2 6 2" xfId="44530"/>
    <cellStyle name="Normal 4 4 3 2 2 2 2 7" xfId="12807"/>
    <cellStyle name="Normal 4 4 3 2 2 2 2 8" xfId="33958"/>
    <cellStyle name="Normal 4 4 3 2 2 2 3" xfId="1880"/>
    <cellStyle name="Normal 4 4 3 2 2 2 3 2" xfId="4447"/>
    <cellStyle name="Normal 4 4 3 2 2 2 3 2 2" xfId="26583"/>
    <cellStyle name="Normal 4 4 3 2 2 2 3 2 2 2" xfId="47734"/>
    <cellStyle name="Normal 4 4 3 2 2 2 3 2 3" xfId="16011"/>
    <cellStyle name="Normal 4 4 3 2 2 2 3 2 4" xfId="37162"/>
    <cellStyle name="Normal 4 4 3 2 2 2 3 3" xfId="8323"/>
    <cellStyle name="Normal 4 4 3 2 2 2 3 3 2" xfId="29472"/>
    <cellStyle name="Normal 4 4 3 2 2 2 3 3 2 2" xfId="50623"/>
    <cellStyle name="Normal 4 4 3 2 2 2 3 3 3" xfId="18900"/>
    <cellStyle name="Normal 4 4 3 2 2 2 3 3 4" xfId="40051"/>
    <cellStyle name="Normal 4 4 3 2 2 2 3 4" xfId="10885"/>
    <cellStyle name="Normal 4 4 3 2 2 2 3 4 2" xfId="32034"/>
    <cellStyle name="Normal 4 4 3 2 2 2 3 4 2 2" xfId="53185"/>
    <cellStyle name="Normal 4 4 3 2 2 2 3 4 3" xfId="21462"/>
    <cellStyle name="Normal 4 4 3 2 2 2 3 4 4" xfId="42613"/>
    <cellStyle name="Normal 4 4 3 2 2 2 3 5" xfId="24019"/>
    <cellStyle name="Normal 4 4 3 2 2 2 3 5 2" xfId="45170"/>
    <cellStyle name="Normal 4 4 3 2 2 2 3 6" xfId="13447"/>
    <cellStyle name="Normal 4 4 3 2 2 2 3 7" xfId="34598"/>
    <cellStyle name="Normal 4 4 3 2 2 2 4" xfId="3167"/>
    <cellStyle name="Normal 4 4 3 2 2 2 4 2" xfId="25303"/>
    <cellStyle name="Normal 4 4 3 2 2 2 4 2 2" xfId="46454"/>
    <cellStyle name="Normal 4 4 3 2 2 2 4 3" xfId="14731"/>
    <cellStyle name="Normal 4 4 3 2 2 2 4 4" xfId="35882"/>
    <cellStyle name="Normal 4 4 3 2 2 2 5" xfId="7043"/>
    <cellStyle name="Normal 4 4 3 2 2 2 5 2" xfId="28192"/>
    <cellStyle name="Normal 4 4 3 2 2 2 5 2 2" xfId="49343"/>
    <cellStyle name="Normal 4 4 3 2 2 2 5 3" xfId="17620"/>
    <cellStyle name="Normal 4 4 3 2 2 2 5 4" xfId="38771"/>
    <cellStyle name="Normal 4 4 3 2 2 2 6" xfId="9605"/>
    <cellStyle name="Normal 4 4 3 2 2 2 6 2" xfId="30754"/>
    <cellStyle name="Normal 4 4 3 2 2 2 6 2 2" xfId="51905"/>
    <cellStyle name="Normal 4 4 3 2 2 2 6 3" xfId="20182"/>
    <cellStyle name="Normal 4 4 3 2 2 2 6 4" xfId="41333"/>
    <cellStyle name="Normal 4 4 3 2 2 2 7" xfId="22739"/>
    <cellStyle name="Normal 4 4 3 2 2 2 7 2" xfId="43890"/>
    <cellStyle name="Normal 4 4 3 2 2 2 8" xfId="12167"/>
    <cellStyle name="Normal 4 4 3 2 2 2 9" xfId="33318"/>
    <cellStyle name="Normal 4 4 3 2 2 3" xfId="920"/>
    <cellStyle name="Normal 4 4 3 2 2 3 2" xfId="2200"/>
    <cellStyle name="Normal 4 4 3 2 2 3 2 2" xfId="4767"/>
    <cellStyle name="Normal 4 4 3 2 2 3 2 2 2" xfId="26903"/>
    <cellStyle name="Normal 4 4 3 2 2 3 2 2 2 2" xfId="48054"/>
    <cellStyle name="Normal 4 4 3 2 2 3 2 2 3" xfId="16331"/>
    <cellStyle name="Normal 4 4 3 2 2 3 2 2 4" xfId="37482"/>
    <cellStyle name="Normal 4 4 3 2 2 3 2 3" xfId="8643"/>
    <cellStyle name="Normal 4 4 3 2 2 3 2 3 2" xfId="29792"/>
    <cellStyle name="Normal 4 4 3 2 2 3 2 3 2 2" xfId="50943"/>
    <cellStyle name="Normal 4 4 3 2 2 3 2 3 3" xfId="19220"/>
    <cellStyle name="Normal 4 4 3 2 2 3 2 3 4" xfId="40371"/>
    <cellStyle name="Normal 4 4 3 2 2 3 2 4" xfId="11205"/>
    <cellStyle name="Normal 4 4 3 2 2 3 2 4 2" xfId="32354"/>
    <cellStyle name="Normal 4 4 3 2 2 3 2 4 2 2" xfId="53505"/>
    <cellStyle name="Normal 4 4 3 2 2 3 2 4 3" xfId="21782"/>
    <cellStyle name="Normal 4 4 3 2 2 3 2 4 4" xfId="42933"/>
    <cellStyle name="Normal 4 4 3 2 2 3 2 5" xfId="24339"/>
    <cellStyle name="Normal 4 4 3 2 2 3 2 5 2" xfId="45490"/>
    <cellStyle name="Normal 4 4 3 2 2 3 2 6" xfId="13767"/>
    <cellStyle name="Normal 4 4 3 2 2 3 2 7" xfId="34918"/>
    <cellStyle name="Normal 4 4 3 2 2 3 3" xfId="3487"/>
    <cellStyle name="Normal 4 4 3 2 2 3 3 2" xfId="25623"/>
    <cellStyle name="Normal 4 4 3 2 2 3 3 2 2" xfId="46774"/>
    <cellStyle name="Normal 4 4 3 2 2 3 3 3" xfId="15051"/>
    <cellStyle name="Normal 4 4 3 2 2 3 3 4" xfId="36202"/>
    <cellStyle name="Normal 4 4 3 2 2 3 4" xfId="7363"/>
    <cellStyle name="Normal 4 4 3 2 2 3 4 2" xfId="28512"/>
    <cellStyle name="Normal 4 4 3 2 2 3 4 2 2" xfId="49663"/>
    <cellStyle name="Normal 4 4 3 2 2 3 4 3" xfId="17940"/>
    <cellStyle name="Normal 4 4 3 2 2 3 4 4" xfId="39091"/>
    <cellStyle name="Normal 4 4 3 2 2 3 5" xfId="9925"/>
    <cellStyle name="Normal 4 4 3 2 2 3 5 2" xfId="31074"/>
    <cellStyle name="Normal 4 4 3 2 2 3 5 2 2" xfId="52225"/>
    <cellStyle name="Normal 4 4 3 2 2 3 5 3" xfId="20502"/>
    <cellStyle name="Normal 4 4 3 2 2 3 5 4" xfId="41653"/>
    <cellStyle name="Normal 4 4 3 2 2 3 6" xfId="23059"/>
    <cellStyle name="Normal 4 4 3 2 2 3 6 2" xfId="44210"/>
    <cellStyle name="Normal 4 4 3 2 2 3 7" xfId="12487"/>
    <cellStyle name="Normal 4 4 3 2 2 3 8" xfId="33638"/>
    <cellStyle name="Normal 4 4 3 2 2 4" xfId="1560"/>
    <cellStyle name="Normal 4 4 3 2 2 4 2" xfId="4127"/>
    <cellStyle name="Normal 4 4 3 2 2 4 2 2" xfId="26263"/>
    <cellStyle name="Normal 4 4 3 2 2 4 2 2 2" xfId="47414"/>
    <cellStyle name="Normal 4 4 3 2 2 4 2 3" xfId="15691"/>
    <cellStyle name="Normal 4 4 3 2 2 4 2 4" xfId="36842"/>
    <cellStyle name="Normal 4 4 3 2 2 4 3" xfId="8003"/>
    <cellStyle name="Normal 4 4 3 2 2 4 3 2" xfId="29152"/>
    <cellStyle name="Normal 4 4 3 2 2 4 3 2 2" xfId="50303"/>
    <cellStyle name="Normal 4 4 3 2 2 4 3 3" xfId="18580"/>
    <cellStyle name="Normal 4 4 3 2 2 4 3 4" xfId="39731"/>
    <cellStyle name="Normal 4 4 3 2 2 4 4" xfId="10565"/>
    <cellStyle name="Normal 4 4 3 2 2 4 4 2" xfId="31714"/>
    <cellStyle name="Normal 4 4 3 2 2 4 4 2 2" xfId="52865"/>
    <cellStyle name="Normal 4 4 3 2 2 4 4 3" xfId="21142"/>
    <cellStyle name="Normal 4 4 3 2 2 4 4 4" xfId="42293"/>
    <cellStyle name="Normal 4 4 3 2 2 4 5" xfId="23699"/>
    <cellStyle name="Normal 4 4 3 2 2 4 5 2" xfId="44850"/>
    <cellStyle name="Normal 4 4 3 2 2 4 6" xfId="13127"/>
    <cellStyle name="Normal 4 4 3 2 2 4 7" xfId="34278"/>
    <cellStyle name="Normal 4 4 3 2 2 5" xfId="2847"/>
    <cellStyle name="Normal 4 4 3 2 2 5 2" xfId="24983"/>
    <cellStyle name="Normal 4 4 3 2 2 5 2 2" xfId="46134"/>
    <cellStyle name="Normal 4 4 3 2 2 5 3" xfId="14411"/>
    <cellStyle name="Normal 4 4 3 2 2 5 4" xfId="35562"/>
    <cellStyle name="Normal 4 4 3 2 2 6" xfId="6723"/>
    <cellStyle name="Normal 4 4 3 2 2 6 2" xfId="27872"/>
    <cellStyle name="Normal 4 4 3 2 2 6 2 2" xfId="49023"/>
    <cellStyle name="Normal 4 4 3 2 2 6 3" xfId="17300"/>
    <cellStyle name="Normal 4 4 3 2 2 6 4" xfId="38451"/>
    <cellStyle name="Normal 4 4 3 2 2 7" xfId="9285"/>
    <cellStyle name="Normal 4 4 3 2 2 7 2" xfId="30434"/>
    <cellStyle name="Normal 4 4 3 2 2 7 2 2" xfId="51585"/>
    <cellStyle name="Normal 4 4 3 2 2 7 3" xfId="19862"/>
    <cellStyle name="Normal 4 4 3 2 2 7 4" xfId="41013"/>
    <cellStyle name="Normal 4 4 3 2 2 8" xfId="22419"/>
    <cellStyle name="Normal 4 4 3 2 2 8 2" xfId="43570"/>
    <cellStyle name="Normal 4 4 3 2 2 9" xfId="11847"/>
    <cellStyle name="Normal 4 4 3 2 3" xfId="440"/>
    <cellStyle name="Normal 4 4 3 2 3 2" xfId="1080"/>
    <cellStyle name="Normal 4 4 3 2 3 2 2" xfId="2360"/>
    <cellStyle name="Normal 4 4 3 2 3 2 2 2" xfId="4927"/>
    <cellStyle name="Normal 4 4 3 2 3 2 2 2 2" xfId="27063"/>
    <cellStyle name="Normal 4 4 3 2 3 2 2 2 2 2" xfId="48214"/>
    <cellStyle name="Normal 4 4 3 2 3 2 2 2 3" xfId="16491"/>
    <cellStyle name="Normal 4 4 3 2 3 2 2 2 4" xfId="37642"/>
    <cellStyle name="Normal 4 4 3 2 3 2 2 3" xfId="8803"/>
    <cellStyle name="Normal 4 4 3 2 3 2 2 3 2" xfId="29952"/>
    <cellStyle name="Normal 4 4 3 2 3 2 2 3 2 2" xfId="51103"/>
    <cellStyle name="Normal 4 4 3 2 3 2 2 3 3" xfId="19380"/>
    <cellStyle name="Normal 4 4 3 2 3 2 2 3 4" xfId="40531"/>
    <cellStyle name="Normal 4 4 3 2 3 2 2 4" xfId="11365"/>
    <cellStyle name="Normal 4 4 3 2 3 2 2 4 2" xfId="32514"/>
    <cellStyle name="Normal 4 4 3 2 3 2 2 4 2 2" xfId="53665"/>
    <cellStyle name="Normal 4 4 3 2 3 2 2 4 3" xfId="21942"/>
    <cellStyle name="Normal 4 4 3 2 3 2 2 4 4" xfId="43093"/>
    <cellStyle name="Normal 4 4 3 2 3 2 2 5" xfId="24499"/>
    <cellStyle name="Normal 4 4 3 2 3 2 2 5 2" xfId="45650"/>
    <cellStyle name="Normal 4 4 3 2 3 2 2 6" xfId="13927"/>
    <cellStyle name="Normal 4 4 3 2 3 2 2 7" xfId="35078"/>
    <cellStyle name="Normal 4 4 3 2 3 2 3" xfId="3647"/>
    <cellStyle name="Normal 4 4 3 2 3 2 3 2" xfId="25783"/>
    <cellStyle name="Normal 4 4 3 2 3 2 3 2 2" xfId="46934"/>
    <cellStyle name="Normal 4 4 3 2 3 2 3 3" xfId="15211"/>
    <cellStyle name="Normal 4 4 3 2 3 2 3 4" xfId="36362"/>
    <cellStyle name="Normal 4 4 3 2 3 2 4" xfId="7523"/>
    <cellStyle name="Normal 4 4 3 2 3 2 4 2" xfId="28672"/>
    <cellStyle name="Normal 4 4 3 2 3 2 4 2 2" xfId="49823"/>
    <cellStyle name="Normal 4 4 3 2 3 2 4 3" xfId="18100"/>
    <cellStyle name="Normal 4 4 3 2 3 2 4 4" xfId="39251"/>
    <cellStyle name="Normal 4 4 3 2 3 2 5" xfId="10085"/>
    <cellStyle name="Normal 4 4 3 2 3 2 5 2" xfId="31234"/>
    <cellStyle name="Normal 4 4 3 2 3 2 5 2 2" xfId="52385"/>
    <cellStyle name="Normal 4 4 3 2 3 2 5 3" xfId="20662"/>
    <cellStyle name="Normal 4 4 3 2 3 2 5 4" xfId="41813"/>
    <cellStyle name="Normal 4 4 3 2 3 2 6" xfId="23219"/>
    <cellStyle name="Normal 4 4 3 2 3 2 6 2" xfId="44370"/>
    <cellStyle name="Normal 4 4 3 2 3 2 7" xfId="12647"/>
    <cellStyle name="Normal 4 4 3 2 3 2 8" xfId="33798"/>
    <cellStyle name="Normal 4 4 3 2 3 3" xfId="1720"/>
    <cellStyle name="Normal 4 4 3 2 3 3 2" xfId="4287"/>
    <cellStyle name="Normal 4 4 3 2 3 3 2 2" xfId="26423"/>
    <cellStyle name="Normal 4 4 3 2 3 3 2 2 2" xfId="47574"/>
    <cellStyle name="Normal 4 4 3 2 3 3 2 3" xfId="15851"/>
    <cellStyle name="Normal 4 4 3 2 3 3 2 4" xfId="37002"/>
    <cellStyle name="Normal 4 4 3 2 3 3 3" xfId="8163"/>
    <cellStyle name="Normal 4 4 3 2 3 3 3 2" xfId="29312"/>
    <cellStyle name="Normal 4 4 3 2 3 3 3 2 2" xfId="50463"/>
    <cellStyle name="Normal 4 4 3 2 3 3 3 3" xfId="18740"/>
    <cellStyle name="Normal 4 4 3 2 3 3 3 4" xfId="39891"/>
    <cellStyle name="Normal 4 4 3 2 3 3 4" xfId="10725"/>
    <cellStyle name="Normal 4 4 3 2 3 3 4 2" xfId="31874"/>
    <cellStyle name="Normal 4 4 3 2 3 3 4 2 2" xfId="53025"/>
    <cellStyle name="Normal 4 4 3 2 3 3 4 3" xfId="21302"/>
    <cellStyle name="Normal 4 4 3 2 3 3 4 4" xfId="42453"/>
    <cellStyle name="Normal 4 4 3 2 3 3 5" xfId="23859"/>
    <cellStyle name="Normal 4 4 3 2 3 3 5 2" xfId="45010"/>
    <cellStyle name="Normal 4 4 3 2 3 3 6" xfId="13287"/>
    <cellStyle name="Normal 4 4 3 2 3 3 7" xfId="34438"/>
    <cellStyle name="Normal 4 4 3 2 3 4" xfId="3007"/>
    <cellStyle name="Normal 4 4 3 2 3 4 2" xfId="25143"/>
    <cellStyle name="Normal 4 4 3 2 3 4 2 2" xfId="46294"/>
    <cellStyle name="Normal 4 4 3 2 3 4 3" xfId="14571"/>
    <cellStyle name="Normal 4 4 3 2 3 4 4" xfId="35722"/>
    <cellStyle name="Normal 4 4 3 2 3 5" xfId="6883"/>
    <cellStyle name="Normal 4 4 3 2 3 5 2" xfId="28032"/>
    <cellStyle name="Normal 4 4 3 2 3 5 2 2" xfId="49183"/>
    <cellStyle name="Normal 4 4 3 2 3 5 3" xfId="17460"/>
    <cellStyle name="Normal 4 4 3 2 3 5 4" xfId="38611"/>
    <cellStyle name="Normal 4 4 3 2 3 6" xfId="9445"/>
    <cellStyle name="Normal 4 4 3 2 3 6 2" xfId="30594"/>
    <cellStyle name="Normal 4 4 3 2 3 6 2 2" xfId="51745"/>
    <cellStyle name="Normal 4 4 3 2 3 6 3" xfId="20022"/>
    <cellStyle name="Normal 4 4 3 2 3 6 4" xfId="41173"/>
    <cellStyle name="Normal 4 4 3 2 3 7" xfId="22579"/>
    <cellStyle name="Normal 4 4 3 2 3 7 2" xfId="43730"/>
    <cellStyle name="Normal 4 4 3 2 3 8" xfId="12007"/>
    <cellStyle name="Normal 4 4 3 2 3 9" xfId="33158"/>
    <cellStyle name="Normal 4 4 3 2 4" xfId="760"/>
    <cellStyle name="Normal 4 4 3 2 4 2" xfId="2040"/>
    <cellStyle name="Normal 4 4 3 2 4 2 2" xfId="4607"/>
    <cellStyle name="Normal 4 4 3 2 4 2 2 2" xfId="26743"/>
    <cellStyle name="Normal 4 4 3 2 4 2 2 2 2" xfId="47894"/>
    <cellStyle name="Normal 4 4 3 2 4 2 2 3" xfId="16171"/>
    <cellStyle name="Normal 4 4 3 2 4 2 2 4" xfId="37322"/>
    <cellStyle name="Normal 4 4 3 2 4 2 3" xfId="8483"/>
    <cellStyle name="Normal 4 4 3 2 4 2 3 2" xfId="29632"/>
    <cellStyle name="Normal 4 4 3 2 4 2 3 2 2" xfId="50783"/>
    <cellStyle name="Normal 4 4 3 2 4 2 3 3" xfId="19060"/>
    <cellStyle name="Normal 4 4 3 2 4 2 3 4" xfId="40211"/>
    <cellStyle name="Normal 4 4 3 2 4 2 4" xfId="11045"/>
    <cellStyle name="Normal 4 4 3 2 4 2 4 2" xfId="32194"/>
    <cellStyle name="Normal 4 4 3 2 4 2 4 2 2" xfId="53345"/>
    <cellStyle name="Normal 4 4 3 2 4 2 4 3" xfId="21622"/>
    <cellStyle name="Normal 4 4 3 2 4 2 4 4" xfId="42773"/>
    <cellStyle name="Normal 4 4 3 2 4 2 5" xfId="24179"/>
    <cellStyle name="Normal 4 4 3 2 4 2 5 2" xfId="45330"/>
    <cellStyle name="Normal 4 4 3 2 4 2 6" xfId="13607"/>
    <cellStyle name="Normal 4 4 3 2 4 2 7" xfId="34758"/>
    <cellStyle name="Normal 4 4 3 2 4 3" xfId="3327"/>
    <cellStyle name="Normal 4 4 3 2 4 3 2" xfId="25463"/>
    <cellStyle name="Normal 4 4 3 2 4 3 2 2" xfId="46614"/>
    <cellStyle name="Normal 4 4 3 2 4 3 3" xfId="14891"/>
    <cellStyle name="Normal 4 4 3 2 4 3 4" xfId="36042"/>
    <cellStyle name="Normal 4 4 3 2 4 4" xfId="7203"/>
    <cellStyle name="Normal 4 4 3 2 4 4 2" xfId="28352"/>
    <cellStyle name="Normal 4 4 3 2 4 4 2 2" xfId="49503"/>
    <cellStyle name="Normal 4 4 3 2 4 4 3" xfId="17780"/>
    <cellStyle name="Normal 4 4 3 2 4 4 4" xfId="38931"/>
    <cellStyle name="Normal 4 4 3 2 4 5" xfId="9765"/>
    <cellStyle name="Normal 4 4 3 2 4 5 2" xfId="30914"/>
    <cellStyle name="Normal 4 4 3 2 4 5 2 2" xfId="52065"/>
    <cellStyle name="Normal 4 4 3 2 4 5 3" xfId="20342"/>
    <cellStyle name="Normal 4 4 3 2 4 5 4" xfId="41493"/>
    <cellStyle name="Normal 4 4 3 2 4 6" xfId="22899"/>
    <cellStyle name="Normal 4 4 3 2 4 6 2" xfId="44050"/>
    <cellStyle name="Normal 4 4 3 2 4 7" xfId="12327"/>
    <cellStyle name="Normal 4 4 3 2 4 8" xfId="33478"/>
    <cellStyle name="Normal 4 4 3 2 5" xfId="1400"/>
    <cellStyle name="Normal 4 4 3 2 5 2" xfId="3967"/>
    <cellStyle name="Normal 4 4 3 2 5 2 2" xfId="26103"/>
    <cellStyle name="Normal 4 4 3 2 5 2 2 2" xfId="47254"/>
    <cellStyle name="Normal 4 4 3 2 5 2 3" xfId="15531"/>
    <cellStyle name="Normal 4 4 3 2 5 2 4" xfId="36682"/>
    <cellStyle name="Normal 4 4 3 2 5 3" xfId="7843"/>
    <cellStyle name="Normal 4 4 3 2 5 3 2" xfId="28992"/>
    <cellStyle name="Normal 4 4 3 2 5 3 2 2" xfId="50143"/>
    <cellStyle name="Normal 4 4 3 2 5 3 3" xfId="18420"/>
    <cellStyle name="Normal 4 4 3 2 5 3 4" xfId="39571"/>
    <cellStyle name="Normal 4 4 3 2 5 4" xfId="10405"/>
    <cellStyle name="Normal 4 4 3 2 5 4 2" xfId="31554"/>
    <cellStyle name="Normal 4 4 3 2 5 4 2 2" xfId="52705"/>
    <cellStyle name="Normal 4 4 3 2 5 4 3" xfId="20982"/>
    <cellStyle name="Normal 4 4 3 2 5 4 4" xfId="42133"/>
    <cellStyle name="Normal 4 4 3 2 5 5" xfId="23539"/>
    <cellStyle name="Normal 4 4 3 2 5 5 2" xfId="44690"/>
    <cellStyle name="Normal 4 4 3 2 5 6" xfId="12967"/>
    <cellStyle name="Normal 4 4 3 2 5 7" xfId="34118"/>
    <cellStyle name="Normal 4 4 3 2 6" xfId="2686"/>
    <cellStyle name="Normal 4 4 3 2 6 2" xfId="24822"/>
    <cellStyle name="Normal 4 4 3 2 6 2 2" xfId="45973"/>
    <cellStyle name="Normal 4 4 3 2 6 3" xfId="14250"/>
    <cellStyle name="Normal 4 4 3 2 6 4" xfId="35401"/>
    <cellStyle name="Normal 4 4 3 2 7" xfId="6563"/>
    <cellStyle name="Normal 4 4 3 2 7 2" xfId="27712"/>
    <cellStyle name="Normal 4 4 3 2 7 2 2" xfId="48863"/>
    <cellStyle name="Normal 4 4 3 2 7 3" xfId="17140"/>
    <cellStyle name="Normal 4 4 3 2 7 4" xfId="38291"/>
    <cellStyle name="Normal 4 4 3 2 8" xfId="9125"/>
    <cellStyle name="Normal 4 4 3 2 8 2" xfId="30274"/>
    <cellStyle name="Normal 4 4 3 2 8 2 2" xfId="51425"/>
    <cellStyle name="Normal 4 4 3 2 8 3" xfId="19702"/>
    <cellStyle name="Normal 4 4 3 2 8 4" xfId="40853"/>
    <cellStyle name="Normal 4 4 3 2 9" xfId="22259"/>
    <cellStyle name="Normal 4 4 3 2 9 2" xfId="43410"/>
    <cellStyle name="Normal 4 4 3 3" xfId="198"/>
    <cellStyle name="Normal 4 4 3 3 10" xfId="32918"/>
    <cellStyle name="Normal 4 4 3 3 2" xfId="520"/>
    <cellStyle name="Normal 4 4 3 3 2 2" xfId="1160"/>
    <cellStyle name="Normal 4 4 3 3 2 2 2" xfId="2440"/>
    <cellStyle name="Normal 4 4 3 3 2 2 2 2" xfId="5007"/>
    <cellStyle name="Normal 4 4 3 3 2 2 2 2 2" xfId="27143"/>
    <cellStyle name="Normal 4 4 3 3 2 2 2 2 2 2" xfId="48294"/>
    <cellStyle name="Normal 4 4 3 3 2 2 2 2 3" xfId="16571"/>
    <cellStyle name="Normal 4 4 3 3 2 2 2 2 4" xfId="37722"/>
    <cellStyle name="Normal 4 4 3 3 2 2 2 3" xfId="8883"/>
    <cellStyle name="Normal 4 4 3 3 2 2 2 3 2" xfId="30032"/>
    <cellStyle name="Normal 4 4 3 3 2 2 2 3 2 2" xfId="51183"/>
    <cellStyle name="Normal 4 4 3 3 2 2 2 3 3" xfId="19460"/>
    <cellStyle name="Normal 4 4 3 3 2 2 2 3 4" xfId="40611"/>
    <cellStyle name="Normal 4 4 3 3 2 2 2 4" xfId="11445"/>
    <cellStyle name="Normal 4 4 3 3 2 2 2 4 2" xfId="32594"/>
    <cellStyle name="Normal 4 4 3 3 2 2 2 4 2 2" xfId="53745"/>
    <cellStyle name="Normal 4 4 3 3 2 2 2 4 3" xfId="22022"/>
    <cellStyle name="Normal 4 4 3 3 2 2 2 4 4" xfId="43173"/>
    <cellStyle name="Normal 4 4 3 3 2 2 2 5" xfId="24579"/>
    <cellStyle name="Normal 4 4 3 3 2 2 2 5 2" xfId="45730"/>
    <cellStyle name="Normal 4 4 3 3 2 2 2 6" xfId="14007"/>
    <cellStyle name="Normal 4 4 3 3 2 2 2 7" xfId="35158"/>
    <cellStyle name="Normal 4 4 3 3 2 2 3" xfId="3727"/>
    <cellStyle name="Normal 4 4 3 3 2 2 3 2" xfId="25863"/>
    <cellStyle name="Normal 4 4 3 3 2 2 3 2 2" xfId="47014"/>
    <cellStyle name="Normal 4 4 3 3 2 2 3 3" xfId="15291"/>
    <cellStyle name="Normal 4 4 3 3 2 2 3 4" xfId="36442"/>
    <cellStyle name="Normal 4 4 3 3 2 2 4" xfId="7603"/>
    <cellStyle name="Normal 4 4 3 3 2 2 4 2" xfId="28752"/>
    <cellStyle name="Normal 4 4 3 3 2 2 4 2 2" xfId="49903"/>
    <cellStyle name="Normal 4 4 3 3 2 2 4 3" xfId="18180"/>
    <cellStyle name="Normal 4 4 3 3 2 2 4 4" xfId="39331"/>
    <cellStyle name="Normal 4 4 3 3 2 2 5" xfId="10165"/>
    <cellStyle name="Normal 4 4 3 3 2 2 5 2" xfId="31314"/>
    <cellStyle name="Normal 4 4 3 3 2 2 5 2 2" xfId="52465"/>
    <cellStyle name="Normal 4 4 3 3 2 2 5 3" xfId="20742"/>
    <cellStyle name="Normal 4 4 3 3 2 2 5 4" xfId="41893"/>
    <cellStyle name="Normal 4 4 3 3 2 2 6" xfId="23299"/>
    <cellStyle name="Normal 4 4 3 3 2 2 6 2" xfId="44450"/>
    <cellStyle name="Normal 4 4 3 3 2 2 7" xfId="12727"/>
    <cellStyle name="Normal 4 4 3 3 2 2 8" xfId="33878"/>
    <cellStyle name="Normal 4 4 3 3 2 3" xfId="1800"/>
    <cellStyle name="Normal 4 4 3 3 2 3 2" xfId="4367"/>
    <cellStyle name="Normal 4 4 3 3 2 3 2 2" xfId="26503"/>
    <cellStyle name="Normal 4 4 3 3 2 3 2 2 2" xfId="47654"/>
    <cellStyle name="Normal 4 4 3 3 2 3 2 3" xfId="15931"/>
    <cellStyle name="Normal 4 4 3 3 2 3 2 4" xfId="37082"/>
    <cellStyle name="Normal 4 4 3 3 2 3 3" xfId="8243"/>
    <cellStyle name="Normal 4 4 3 3 2 3 3 2" xfId="29392"/>
    <cellStyle name="Normal 4 4 3 3 2 3 3 2 2" xfId="50543"/>
    <cellStyle name="Normal 4 4 3 3 2 3 3 3" xfId="18820"/>
    <cellStyle name="Normal 4 4 3 3 2 3 3 4" xfId="39971"/>
    <cellStyle name="Normal 4 4 3 3 2 3 4" xfId="10805"/>
    <cellStyle name="Normal 4 4 3 3 2 3 4 2" xfId="31954"/>
    <cellStyle name="Normal 4 4 3 3 2 3 4 2 2" xfId="53105"/>
    <cellStyle name="Normal 4 4 3 3 2 3 4 3" xfId="21382"/>
    <cellStyle name="Normal 4 4 3 3 2 3 4 4" xfId="42533"/>
    <cellStyle name="Normal 4 4 3 3 2 3 5" xfId="23939"/>
    <cellStyle name="Normal 4 4 3 3 2 3 5 2" xfId="45090"/>
    <cellStyle name="Normal 4 4 3 3 2 3 6" xfId="13367"/>
    <cellStyle name="Normal 4 4 3 3 2 3 7" xfId="34518"/>
    <cellStyle name="Normal 4 4 3 3 2 4" xfId="3087"/>
    <cellStyle name="Normal 4 4 3 3 2 4 2" xfId="25223"/>
    <cellStyle name="Normal 4 4 3 3 2 4 2 2" xfId="46374"/>
    <cellStyle name="Normal 4 4 3 3 2 4 3" xfId="14651"/>
    <cellStyle name="Normal 4 4 3 3 2 4 4" xfId="35802"/>
    <cellStyle name="Normal 4 4 3 3 2 5" xfId="6963"/>
    <cellStyle name="Normal 4 4 3 3 2 5 2" xfId="28112"/>
    <cellStyle name="Normal 4 4 3 3 2 5 2 2" xfId="49263"/>
    <cellStyle name="Normal 4 4 3 3 2 5 3" xfId="17540"/>
    <cellStyle name="Normal 4 4 3 3 2 5 4" xfId="38691"/>
    <cellStyle name="Normal 4 4 3 3 2 6" xfId="9525"/>
    <cellStyle name="Normal 4 4 3 3 2 6 2" xfId="30674"/>
    <cellStyle name="Normal 4 4 3 3 2 6 2 2" xfId="51825"/>
    <cellStyle name="Normal 4 4 3 3 2 6 3" xfId="20102"/>
    <cellStyle name="Normal 4 4 3 3 2 6 4" xfId="41253"/>
    <cellStyle name="Normal 4 4 3 3 2 7" xfId="22659"/>
    <cellStyle name="Normal 4 4 3 3 2 7 2" xfId="43810"/>
    <cellStyle name="Normal 4 4 3 3 2 8" xfId="12087"/>
    <cellStyle name="Normal 4 4 3 3 2 9" xfId="33238"/>
    <cellStyle name="Normal 4 4 3 3 3" xfId="840"/>
    <cellStyle name="Normal 4 4 3 3 3 2" xfId="2120"/>
    <cellStyle name="Normal 4 4 3 3 3 2 2" xfId="4687"/>
    <cellStyle name="Normal 4 4 3 3 3 2 2 2" xfId="26823"/>
    <cellStyle name="Normal 4 4 3 3 3 2 2 2 2" xfId="47974"/>
    <cellStyle name="Normal 4 4 3 3 3 2 2 3" xfId="16251"/>
    <cellStyle name="Normal 4 4 3 3 3 2 2 4" xfId="37402"/>
    <cellStyle name="Normal 4 4 3 3 3 2 3" xfId="8563"/>
    <cellStyle name="Normal 4 4 3 3 3 2 3 2" xfId="29712"/>
    <cellStyle name="Normal 4 4 3 3 3 2 3 2 2" xfId="50863"/>
    <cellStyle name="Normal 4 4 3 3 3 2 3 3" xfId="19140"/>
    <cellStyle name="Normal 4 4 3 3 3 2 3 4" xfId="40291"/>
    <cellStyle name="Normal 4 4 3 3 3 2 4" xfId="11125"/>
    <cellStyle name="Normal 4 4 3 3 3 2 4 2" xfId="32274"/>
    <cellStyle name="Normal 4 4 3 3 3 2 4 2 2" xfId="53425"/>
    <cellStyle name="Normal 4 4 3 3 3 2 4 3" xfId="21702"/>
    <cellStyle name="Normal 4 4 3 3 3 2 4 4" xfId="42853"/>
    <cellStyle name="Normal 4 4 3 3 3 2 5" xfId="24259"/>
    <cellStyle name="Normal 4 4 3 3 3 2 5 2" xfId="45410"/>
    <cellStyle name="Normal 4 4 3 3 3 2 6" xfId="13687"/>
    <cellStyle name="Normal 4 4 3 3 3 2 7" xfId="34838"/>
    <cellStyle name="Normal 4 4 3 3 3 3" xfId="3407"/>
    <cellStyle name="Normal 4 4 3 3 3 3 2" xfId="25543"/>
    <cellStyle name="Normal 4 4 3 3 3 3 2 2" xfId="46694"/>
    <cellStyle name="Normal 4 4 3 3 3 3 3" xfId="14971"/>
    <cellStyle name="Normal 4 4 3 3 3 3 4" xfId="36122"/>
    <cellStyle name="Normal 4 4 3 3 3 4" xfId="7283"/>
    <cellStyle name="Normal 4 4 3 3 3 4 2" xfId="28432"/>
    <cellStyle name="Normal 4 4 3 3 3 4 2 2" xfId="49583"/>
    <cellStyle name="Normal 4 4 3 3 3 4 3" xfId="17860"/>
    <cellStyle name="Normal 4 4 3 3 3 4 4" xfId="39011"/>
    <cellStyle name="Normal 4 4 3 3 3 5" xfId="9845"/>
    <cellStyle name="Normal 4 4 3 3 3 5 2" xfId="30994"/>
    <cellStyle name="Normal 4 4 3 3 3 5 2 2" xfId="52145"/>
    <cellStyle name="Normal 4 4 3 3 3 5 3" xfId="20422"/>
    <cellStyle name="Normal 4 4 3 3 3 5 4" xfId="41573"/>
    <cellStyle name="Normal 4 4 3 3 3 6" xfId="22979"/>
    <cellStyle name="Normal 4 4 3 3 3 6 2" xfId="44130"/>
    <cellStyle name="Normal 4 4 3 3 3 7" xfId="12407"/>
    <cellStyle name="Normal 4 4 3 3 3 8" xfId="33558"/>
    <cellStyle name="Normal 4 4 3 3 4" xfId="1480"/>
    <cellStyle name="Normal 4 4 3 3 4 2" xfId="4047"/>
    <cellStyle name="Normal 4 4 3 3 4 2 2" xfId="26183"/>
    <cellStyle name="Normal 4 4 3 3 4 2 2 2" xfId="47334"/>
    <cellStyle name="Normal 4 4 3 3 4 2 3" xfId="15611"/>
    <cellStyle name="Normal 4 4 3 3 4 2 4" xfId="36762"/>
    <cellStyle name="Normal 4 4 3 3 4 3" xfId="7923"/>
    <cellStyle name="Normal 4 4 3 3 4 3 2" xfId="29072"/>
    <cellStyle name="Normal 4 4 3 3 4 3 2 2" xfId="50223"/>
    <cellStyle name="Normal 4 4 3 3 4 3 3" xfId="18500"/>
    <cellStyle name="Normal 4 4 3 3 4 3 4" xfId="39651"/>
    <cellStyle name="Normal 4 4 3 3 4 4" xfId="10485"/>
    <cellStyle name="Normal 4 4 3 3 4 4 2" xfId="31634"/>
    <cellStyle name="Normal 4 4 3 3 4 4 2 2" xfId="52785"/>
    <cellStyle name="Normal 4 4 3 3 4 4 3" xfId="21062"/>
    <cellStyle name="Normal 4 4 3 3 4 4 4" xfId="42213"/>
    <cellStyle name="Normal 4 4 3 3 4 5" xfId="23619"/>
    <cellStyle name="Normal 4 4 3 3 4 5 2" xfId="44770"/>
    <cellStyle name="Normal 4 4 3 3 4 6" xfId="13047"/>
    <cellStyle name="Normal 4 4 3 3 4 7" xfId="34198"/>
    <cellStyle name="Normal 4 4 3 3 5" xfId="2766"/>
    <cellStyle name="Normal 4 4 3 3 5 2" xfId="24902"/>
    <cellStyle name="Normal 4 4 3 3 5 2 2" xfId="46053"/>
    <cellStyle name="Normal 4 4 3 3 5 3" xfId="14330"/>
    <cellStyle name="Normal 4 4 3 3 5 4" xfId="35481"/>
    <cellStyle name="Normal 4 4 3 3 6" xfId="6643"/>
    <cellStyle name="Normal 4 4 3 3 6 2" xfId="27792"/>
    <cellStyle name="Normal 4 4 3 3 6 2 2" xfId="48943"/>
    <cellStyle name="Normal 4 4 3 3 6 3" xfId="17220"/>
    <cellStyle name="Normal 4 4 3 3 6 4" xfId="38371"/>
    <cellStyle name="Normal 4 4 3 3 7" xfId="9205"/>
    <cellStyle name="Normal 4 4 3 3 7 2" xfId="30354"/>
    <cellStyle name="Normal 4 4 3 3 7 2 2" xfId="51505"/>
    <cellStyle name="Normal 4 4 3 3 7 3" xfId="19782"/>
    <cellStyle name="Normal 4 4 3 3 7 4" xfId="40933"/>
    <cellStyle name="Normal 4 4 3 3 8" xfId="22339"/>
    <cellStyle name="Normal 4 4 3 3 8 2" xfId="43490"/>
    <cellStyle name="Normal 4 4 3 3 9" xfId="11767"/>
    <cellStyle name="Normal 4 4 3 4" xfId="360"/>
    <cellStyle name="Normal 4 4 3 4 2" xfId="1000"/>
    <cellStyle name="Normal 4 4 3 4 2 2" xfId="2280"/>
    <cellStyle name="Normal 4 4 3 4 2 2 2" xfId="4847"/>
    <cellStyle name="Normal 4 4 3 4 2 2 2 2" xfId="26983"/>
    <cellStyle name="Normal 4 4 3 4 2 2 2 2 2" xfId="48134"/>
    <cellStyle name="Normal 4 4 3 4 2 2 2 3" xfId="16411"/>
    <cellStyle name="Normal 4 4 3 4 2 2 2 4" xfId="37562"/>
    <cellStyle name="Normal 4 4 3 4 2 2 3" xfId="8723"/>
    <cellStyle name="Normal 4 4 3 4 2 2 3 2" xfId="29872"/>
    <cellStyle name="Normal 4 4 3 4 2 2 3 2 2" xfId="51023"/>
    <cellStyle name="Normal 4 4 3 4 2 2 3 3" xfId="19300"/>
    <cellStyle name="Normal 4 4 3 4 2 2 3 4" xfId="40451"/>
    <cellStyle name="Normal 4 4 3 4 2 2 4" xfId="11285"/>
    <cellStyle name="Normal 4 4 3 4 2 2 4 2" xfId="32434"/>
    <cellStyle name="Normal 4 4 3 4 2 2 4 2 2" xfId="53585"/>
    <cellStyle name="Normal 4 4 3 4 2 2 4 3" xfId="21862"/>
    <cellStyle name="Normal 4 4 3 4 2 2 4 4" xfId="43013"/>
    <cellStyle name="Normal 4 4 3 4 2 2 5" xfId="24419"/>
    <cellStyle name="Normal 4 4 3 4 2 2 5 2" xfId="45570"/>
    <cellStyle name="Normal 4 4 3 4 2 2 6" xfId="13847"/>
    <cellStyle name="Normal 4 4 3 4 2 2 7" xfId="34998"/>
    <cellStyle name="Normal 4 4 3 4 2 3" xfId="3567"/>
    <cellStyle name="Normal 4 4 3 4 2 3 2" xfId="25703"/>
    <cellStyle name="Normal 4 4 3 4 2 3 2 2" xfId="46854"/>
    <cellStyle name="Normal 4 4 3 4 2 3 3" xfId="15131"/>
    <cellStyle name="Normal 4 4 3 4 2 3 4" xfId="36282"/>
    <cellStyle name="Normal 4 4 3 4 2 4" xfId="7443"/>
    <cellStyle name="Normal 4 4 3 4 2 4 2" xfId="28592"/>
    <cellStyle name="Normal 4 4 3 4 2 4 2 2" xfId="49743"/>
    <cellStyle name="Normal 4 4 3 4 2 4 3" xfId="18020"/>
    <cellStyle name="Normal 4 4 3 4 2 4 4" xfId="39171"/>
    <cellStyle name="Normal 4 4 3 4 2 5" xfId="10005"/>
    <cellStyle name="Normal 4 4 3 4 2 5 2" xfId="31154"/>
    <cellStyle name="Normal 4 4 3 4 2 5 2 2" xfId="52305"/>
    <cellStyle name="Normal 4 4 3 4 2 5 3" xfId="20582"/>
    <cellStyle name="Normal 4 4 3 4 2 5 4" xfId="41733"/>
    <cellStyle name="Normal 4 4 3 4 2 6" xfId="23139"/>
    <cellStyle name="Normal 4 4 3 4 2 6 2" xfId="44290"/>
    <cellStyle name="Normal 4 4 3 4 2 7" xfId="12567"/>
    <cellStyle name="Normal 4 4 3 4 2 8" xfId="33718"/>
    <cellStyle name="Normal 4 4 3 4 3" xfId="1640"/>
    <cellStyle name="Normal 4 4 3 4 3 2" xfId="4207"/>
    <cellStyle name="Normal 4 4 3 4 3 2 2" xfId="26343"/>
    <cellStyle name="Normal 4 4 3 4 3 2 2 2" xfId="47494"/>
    <cellStyle name="Normal 4 4 3 4 3 2 3" xfId="15771"/>
    <cellStyle name="Normal 4 4 3 4 3 2 4" xfId="36922"/>
    <cellStyle name="Normal 4 4 3 4 3 3" xfId="8083"/>
    <cellStyle name="Normal 4 4 3 4 3 3 2" xfId="29232"/>
    <cellStyle name="Normal 4 4 3 4 3 3 2 2" xfId="50383"/>
    <cellStyle name="Normal 4 4 3 4 3 3 3" xfId="18660"/>
    <cellStyle name="Normal 4 4 3 4 3 3 4" xfId="39811"/>
    <cellStyle name="Normal 4 4 3 4 3 4" xfId="10645"/>
    <cellStyle name="Normal 4 4 3 4 3 4 2" xfId="31794"/>
    <cellStyle name="Normal 4 4 3 4 3 4 2 2" xfId="52945"/>
    <cellStyle name="Normal 4 4 3 4 3 4 3" xfId="21222"/>
    <cellStyle name="Normal 4 4 3 4 3 4 4" xfId="42373"/>
    <cellStyle name="Normal 4 4 3 4 3 5" xfId="23779"/>
    <cellStyle name="Normal 4 4 3 4 3 5 2" xfId="44930"/>
    <cellStyle name="Normal 4 4 3 4 3 6" xfId="13207"/>
    <cellStyle name="Normal 4 4 3 4 3 7" xfId="34358"/>
    <cellStyle name="Normal 4 4 3 4 4" xfId="2927"/>
    <cellStyle name="Normal 4 4 3 4 4 2" xfId="25063"/>
    <cellStyle name="Normal 4 4 3 4 4 2 2" xfId="46214"/>
    <cellStyle name="Normal 4 4 3 4 4 3" xfId="14491"/>
    <cellStyle name="Normal 4 4 3 4 4 4" xfId="35642"/>
    <cellStyle name="Normal 4 4 3 4 5" xfId="6803"/>
    <cellStyle name="Normal 4 4 3 4 5 2" xfId="27952"/>
    <cellStyle name="Normal 4 4 3 4 5 2 2" xfId="49103"/>
    <cellStyle name="Normal 4 4 3 4 5 3" xfId="17380"/>
    <cellStyle name="Normal 4 4 3 4 5 4" xfId="38531"/>
    <cellStyle name="Normal 4 4 3 4 6" xfId="9365"/>
    <cellStyle name="Normal 4 4 3 4 6 2" xfId="30514"/>
    <cellStyle name="Normal 4 4 3 4 6 2 2" xfId="51665"/>
    <cellStyle name="Normal 4 4 3 4 6 3" xfId="19942"/>
    <cellStyle name="Normal 4 4 3 4 6 4" xfId="41093"/>
    <cellStyle name="Normal 4 4 3 4 7" xfId="22499"/>
    <cellStyle name="Normal 4 4 3 4 7 2" xfId="43650"/>
    <cellStyle name="Normal 4 4 3 4 8" xfId="11927"/>
    <cellStyle name="Normal 4 4 3 4 9" xfId="33078"/>
    <cellStyle name="Normal 4 4 3 5" xfId="680"/>
    <cellStyle name="Normal 4 4 3 5 2" xfId="1960"/>
    <cellStyle name="Normal 4 4 3 5 2 2" xfId="4527"/>
    <cellStyle name="Normal 4 4 3 5 2 2 2" xfId="26663"/>
    <cellStyle name="Normal 4 4 3 5 2 2 2 2" xfId="47814"/>
    <cellStyle name="Normal 4 4 3 5 2 2 3" xfId="16091"/>
    <cellStyle name="Normal 4 4 3 5 2 2 4" xfId="37242"/>
    <cellStyle name="Normal 4 4 3 5 2 3" xfId="8403"/>
    <cellStyle name="Normal 4 4 3 5 2 3 2" xfId="29552"/>
    <cellStyle name="Normal 4 4 3 5 2 3 2 2" xfId="50703"/>
    <cellStyle name="Normal 4 4 3 5 2 3 3" xfId="18980"/>
    <cellStyle name="Normal 4 4 3 5 2 3 4" xfId="40131"/>
    <cellStyle name="Normal 4 4 3 5 2 4" xfId="10965"/>
    <cellStyle name="Normal 4 4 3 5 2 4 2" xfId="32114"/>
    <cellStyle name="Normal 4 4 3 5 2 4 2 2" xfId="53265"/>
    <cellStyle name="Normal 4 4 3 5 2 4 3" xfId="21542"/>
    <cellStyle name="Normal 4 4 3 5 2 4 4" xfId="42693"/>
    <cellStyle name="Normal 4 4 3 5 2 5" xfId="24099"/>
    <cellStyle name="Normal 4 4 3 5 2 5 2" xfId="45250"/>
    <cellStyle name="Normal 4 4 3 5 2 6" xfId="13527"/>
    <cellStyle name="Normal 4 4 3 5 2 7" xfId="34678"/>
    <cellStyle name="Normal 4 4 3 5 3" xfId="3247"/>
    <cellStyle name="Normal 4 4 3 5 3 2" xfId="25383"/>
    <cellStyle name="Normal 4 4 3 5 3 2 2" xfId="46534"/>
    <cellStyle name="Normal 4 4 3 5 3 3" xfId="14811"/>
    <cellStyle name="Normal 4 4 3 5 3 4" xfId="35962"/>
    <cellStyle name="Normal 4 4 3 5 4" xfId="7123"/>
    <cellStyle name="Normal 4 4 3 5 4 2" xfId="28272"/>
    <cellStyle name="Normal 4 4 3 5 4 2 2" xfId="49423"/>
    <cellStyle name="Normal 4 4 3 5 4 3" xfId="17700"/>
    <cellStyle name="Normal 4 4 3 5 4 4" xfId="38851"/>
    <cellStyle name="Normal 4 4 3 5 5" xfId="9685"/>
    <cellStyle name="Normal 4 4 3 5 5 2" xfId="30834"/>
    <cellStyle name="Normal 4 4 3 5 5 2 2" xfId="51985"/>
    <cellStyle name="Normal 4 4 3 5 5 3" xfId="20262"/>
    <cellStyle name="Normal 4 4 3 5 5 4" xfId="41413"/>
    <cellStyle name="Normal 4 4 3 5 6" xfId="22819"/>
    <cellStyle name="Normal 4 4 3 5 6 2" xfId="43970"/>
    <cellStyle name="Normal 4 4 3 5 7" xfId="12247"/>
    <cellStyle name="Normal 4 4 3 5 8" xfId="33398"/>
    <cellStyle name="Normal 4 4 3 6" xfId="1320"/>
    <cellStyle name="Normal 4 4 3 6 2" xfId="3887"/>
    <cellStyle name="Normal 4 4 3 6 2 2" xfId="26023"/>
    <cellStyle name="Normal 4 4 3 6 2 2 2" xfId="47174"/>
    <cellStyle name="Normal 4 4 3 6 2 3" xfId="15451"/>
    <cellStyle name="Normal 4 4 3 6 2 4" xfId="36602"/>
    <cellStyle name="Normal 4 4 3 6 3" xfId="7763"/>
    <cellStyle name="Normal 4 4 3 6 3 2" xfId="28912"/>
    <cellStyle name="Normal 4 4 3 6 3 2 2" xfId="50063"/>
    <cellStyle name="Normal 4 4 3 6 3 3" xfId="18340"/>
    <cellStyle name="Normal 4 4 3 6 3 4" xfId="39491"/>
    <cellStyle name="Normal 4 4 3 6 4" xfId="10325"/>
    <cellStyle name="Normal 4 4 3 6 4 2" xfId="31474"/>
    <cellStyle name="Normal 4 4 3 6 4 2 2" xfId="52625"/>
    <cellStyle name="Normal 4 4 3 6 4 3" xfId="20902"/>
    <cellStyle name="Normal 4 4 3 6 4 4" xfId="42053"/>
    <cellStyle name="Normal 4 4 3 6 5" xfId="23459"/>
    <cellStyle name="Normal 4 4 3 6 5 2" xfId="44610"/>
    <cellStyle name="Normal 4 4 3 6 6" xfId="12887"/>
    <cellStyle name="Normal 4 4 3 6 7" xfId="34038"/>
    <cellStyle name="Normal 4 4 3 7" xfId="2605"/>
    <cellStyle name="Normal 4 4 3 7 2" xfId="24741"/>
    <cellStyle name="Normal 4 4 3 7 2 2" xfId="45892"/>
    <cellStyle name="Normal 4 4 3 7 3" xfId="14169"/>
    <cellStyle name="Normal 4 4 3 7 4" xfId="35320"/>
    <cellStyle name="Normal 4 4 3 8" xfId="6483"/>
    <cellStyle name="Normal 4 4 3 8 2" xfId="27632"/>
    <cellStyle name="Normal 4 4 3 8 2 2" xfId="48783"/>
    <cellStyle name="Normal 4 4 3 8 3" xfId="17060"/>
    <cellStyle name="Normal 4 4 3 8 4" xfId="38211"/>
    <cellStyle name="Normal 4 4 3 9" xfId="9045"/>
    <cellStyle name="Normal 4 4 3 9 2" xfId="30194"/>
    <cellStyle name="Normal 4 4 3 9 2 2" xfId="51345"/>
    <cellStyle name="Normal 4 4 3 9 3" xfId="19622"/>
    <cellStyle name="Normal 4 4 3 9 4" xfId="40773"/>
    <cellStyle name="Normal 4 4 4" xfId="56"/>
    <cellStyle name="Normal 4 4 4 10" xfId="22201"/>
    <cellStyle name="Normal 4 4 4 10 2" xfId="43352"/>
    <cellStyle name="Normal 4 4 4 11" xfId="11629"/>
    <cellStyle name="Normal 4 4 4 12" xfId="32780"/>
    <cellStyle name="Normal 4 4 4 2" xfId="140"/>
    <cellStyle name="Normal 4 4 4 2 10" xfId="11709"/>
    <cellStyle name="Normal 4 4 4 2 11" xfId="32860"/>
    <cellStyle name="Normal 4 4 4 2 2" xfId="301"/>
    <cellStyle name="Normal 4 4 4 2 2 10" xfId="33020"/>
    <cellStyle name="Normal 4 4 4 2 2 2" xfId="622"/>
    <cellStyle name="Normal 4 4 4 2 2 2 2" xfId="1262"/>
    <cellStyle name="Normal 4 4 4 2 2 2 2 2" xfId="2542"/>
    <cellStyle name="Normal 4 4 4 2 2 2 2 2 2" xfId="5109"/>
    <cellStyle name="Normal 4 4 4 2 2 2 2 2 2 2" xfId="27245"/>
    <cellStyle name="Normal 4 4 4 2 2 2 2 2 2 2 2" xfId="48396"/>
    <cellStyle name="Normal 4 4 4 2 2 2 2 2 2 3" xfId="16673"/>
    <cellStyle name="Normal 4 4 4 2 2 2 2 2 2 4" xfId="37824"/>
    <cellStyle name="Normal 4 4 4 2 2 2 2 2 3" xfId="8985"/>
    <cellStyle name="Normal 4 4 4 2 2 2 2 2 3 2" xfId="30134"/>
    <cellStyle name="Normal 4 4 4 2 2 2 2 2 3 2 2" xfId="51285"/>
    <cellStyle name="Normal 4 4 4 2 2 2 2 2 3 3" xfId="19562"/>
    <cellStyle name="Normal 4 4 4 2 2 2 2 2 3 4" xfId="40713"/>
    <cellStyle name="Normal 4 4 4 2 2 2 2 2 4" xfId="11547"/>
    <cellStyle name="Normal 4 4 4 2 2 2 2 2 4 2" xfId="32696"/>
    <cellStyle name="Normal 4 4 4 2 2 2 2 2 4 2 2" xfId="53847"/>
    <cellStyle name="Normal 4 4 4 2 2 2 2 2 4 3" xfId="22124"/>
    <cellStyle name="Normal 4 4 4 2 2 2 2 2 4 4" xfId="43275"/>
    <cellStyle name="Normal 4 4 4 2 2 2 2 2 5" xfId="24681"/>
    <cellStyle name="Normal 4 4 4 2 2 2 2 2 5 2" xfId="45832"/>
    <cellStyle name="Normal 4 4 4 2 2 2 2 2 6" xfId="14109"/>
    <cellStyle name="Normal 4 4 4 2 2 2 2 2 7" xfId="35260"/>
    <cellStyle name="Normal 4 4 4 2 2 2 2 3" xfId="3829"/>
    <cellStyle name="Normal 4 4 4 2 2 2 2 3 2" xfId="25965"/>
    <cellStyle name="Normal 4 4 4 2 2 2 2 3 2 2" xfId="47116"/>
    <cellStyle name="Normal 4 4 4 2 2 2 2 3 3" xfId="15393"/>
    <cellStyle name="Normal 4 4 4 2 2 2 2 3 4" xfId="36544"/>
    <cellStyle name="Normal 4 4 4 2 2 2 2 4" xfId="7705"/>
    <cellStyle name="Normal 4 4 4 2 2 2 2 4 2" xfId="28854"/>
    <cellStyle name="Normal 4 4 4 2 2 2 2 4 2 2" xfId="50005"/>
    <cellStyle name="Normal 4 4 4 2 2 2 2 4 3" xfId="18282"/>
    <cellStyle name="Normal 4 4 4 2 2 2 2 4 4" xfId="39433"/>
    <cellStyle name="Normal 4 4 4 2 2 2 2 5" xfId="10267"/>
    <cellStyle name="Normal 4 4 4 2 2 2 2 5 2" xfId="31416"/>
    <cellStyle name="Normal 4 4 4 2 2 2 2 5 2 2" xfId="52567"/>
    <cellStyle name="Normal 4 4 4 2 2 2 2 5 3" xfId="20844"/>
    <cellStyle name="Normal 4 4 4 2 2 2 2 5 4" xfId="41995"/>
    <cellStyle name="Normal 4 4 4 2 2 2 2 6" xfId="23401"/>
    <cellStyle name="Normal 4 4 4 2 2 2 2 6 2" xfId="44552"/>
    <cellStyle name="Normal 4 4 4 2 2 2 2 7" xfId="12829"/>
    <cellStyle name="Normal 4 4 4 2 2 2 2 8" xfId="33980"/>
    <cellStyle name="Normal 4 4 4 2 2 2 3" xfId="1902"/>
    <cellStyle name="Normal 4 4 4 2 2 2 3 2" xfId="4469"/>
    <cellStyle name="Normal 4 4 4 2 2 2 3 2 2" xfId="26605"/>
    <cellStyle name="Normal 4 4 4 2 2 2 3 2 2 2" xfId="47756"/>
    <cellStyle name="Normal 4 4 4 2 2 2 3 2 3" xfId="16033"/>
    <cellStyle name="Normal 4 4 4 2 2 2 3 2 4" xfId="37184"/>
    <cellStyle name="Normal 4 4 4 2 2 2 3 3" xfId="8345"/>
    <cellStyle name="Normal 4 4 4 2 2 2 3 3 2" xfId="29494"/>
    <cellStyle name="Normal 4 4 4 2 2 2 3 3 2 2" xfId="50645"/>
    <cellStyle name="Normal 4 4 4 2 2 2 3 3 3" xfId="18922"/>
    <cellStyle name="Normal 4 4 4 2 2 2 3 3 4" xfId="40073"/>
    <cellStyle name="Normal 4 4 4 2 2 2 3 4" xfId="10907"/>
    <cellStyle name="Normal 4 4 4 2 2 2 3 4 2" xfId="32056"/>
    <cellStyle name="Normal 4 4 4 2 2 2 3 4 2 2" xfId="53207"/>
    <cellStyle name="Normal 4 4 4 2 2 2 3 4 3" xfId="21484"/>
    <cellStyle name="Normal 4 4 4 2 2 2 3 4 4" xfId="42635"/>
    <cellStyle name="Normal 4 4 4 2 2 2 3 5" xfId="24041"/>
    <cellStyle name="Normal 4 4 4 2 2 2 3 5 2" xfId="45192"/>
    <cellStyle name="Normal 4 4 4 2 2 2 3 6" xfId="13469"/>
    <cellStyle name="Normal 4 4 4 2 2 2 3 7" xfId="34620"/>
    <cellStyle name="Normal 4 4 4 2 2 2 4" xfId="3189"/>
    <cellStyle name="Normal 4 4 4 2 2 2 4 2" xfId="25325"/>
    <cellStyle name="Normal 4 4 4 2 2 2 4 2 2" xfId="46476"/>
    <cellStyle name="Normal 4 4 4 2 2 2 4 3" xfId="14753"/>
    <cellStyle name="Normal 4 4 4 2 2 2 4 4" xfId="35904"/>
    <cellStyle name="Normal 4 4 4 2 2 2 5" xfId="7065"/>
    <cellStyle name="Normal 4 4 4 2 2 2 5 2" xfId="28214"/>
    <cellStyle name="Normal 4 4 4 2 2 2 5 2 2" xfId="49365"/>
    <cellStyle name="Normal 4 4 4 2 2 2 5 3" xfId="17642"/>
    <cellStyle name="Normal 4 4 4 2 2 2 5 4" xfId="38793"/>
    <cellStyle name="Normal 4 4 4 2 2 2 6" xfId="9627"/>
    <cellStyle name="Normal 4 4 4 2 2 2 6 2" xfId="30776"/>
    <cellStyle name="Normal 4 4 4 2 2 2 6 2 2" xfId="51927"/>
    <cellStyle name="Normal 4 4 4 2 2 2 6 3" xfId="20204"/>
    <cellStyle name="Normal 4 4 4 2 2 2 6 4" xfId="41355"/>
    <cellStyle name="Normal 4 4 4 2 2 2 7" xfId="22761"/>
    <cellStyle name="Normal 4 4 4 2 2 2 7 2" xfId="43912"/>
    <cellStyle name="Normal 4 4 4 2 2 2 8" xfId="12189"/>
    <cellStyle name="Normal 4 4 4 2 2 2 9" xfId="33340"/>
    <cellStyle name="Normal 4 4 4 2 2 3" xfId="942"/>
    <cellStyle name="Normal 4 4 4 2 2 3 2" xfId="2222"/>
    <cellStyle name="Normal 4 4 4 2 2 3 2 2" xfId="4789"/>
    <cellStyle name="Normal 4 4 4 2 2 3 2 2 2" xfId="26925"/>
    <cellStyle name="Normal 4 4 4 2 2 3 2 2 2 2" xfId="48076"/>
    <cellStyle name="Normal 4 4 4 2 2 3 2 2 3" xfId="16353"/>
    <cellStyle name="Normal 4 4 4 2 2 3 2 2 4" xfId="37504"/>
    <cellStyle name="Normal 4 4 4 2 2 3 2 3" xfId="8665"/>
    <cellStyle name="Normal 4 4 4 2 2 3 2 3 2" xfId="29814"/>
    <cellStyle name="Normal 4 4 4 2 2 3 2 3 2 2" xfId="50965"/>
    <cellStyle name="Normal 4 4 4 2 2 3 2 3 3" xfId="19242"/>
    <cellStyle name="Normal 4 4 4 2 2 3 2 3 4" xfId="40393"/>
    <cellStyle name="Normal 4 4 4 2 2 3 2 4" xfId="11227"/>
    <cellStyle name="Normal 4 4 4 2 2 3 2 4 2" xfId="32376"/>
    <cellStyle name="Normal 4 4 4 2 2 3 2 4 2 2" xfId="53527"/>
    <cellStyle name="Normal 4 4 4 2 2 3 2 4 3" xfId="21804"/>
    <cellStyle name="Normal 4 4 4 2 2 3 2 4 4" xfId="42955"/>
    <cellStyle name="Normal 4 4 4 2 2 3 2 5" xfId="24361"/>
    <cellStyle name="Normal 4 4 4 2 2 3 2 5 2" xfId="45512"/>
    <cellStyle name="Normal 4 4 4 2 2 3 2 6" xfId="13789"/>
    <cellStyle name="Normal 4 4 4 2 2 3 2 7" xfId="34940"/>
    <cellStyle name="Normal 4 4 4 2 2 3 3" xfId="3509"/>
    <cellStyle name="Normal 4 4 4 2 2 3 3 2" xfId="25645"/>
    <cellStyle name="Normal 4 4 4 2 2 3 3 2 2" xfId="46796"/>
    <cellStyle name="Normal 4 4 4 2 2 3 3 3" xfId="15073"/>
    <cellStyle name="Normal 4 4 4 2 2 3 3 4" xfId="36224"/>
    <cellStyle name="Normal 4 4 4 2 2 3 4" xfId="7385"/>
    <cellStyle name="Normal 4 4 4 2 2 3 4 2" xfId="28534"/>
    <cellStyle name="Normal 4 4 4 2 2 3 4 2 2" xfId="49685"/>
    <cellStyle name="Normal 4 4 4 2 2 3 4 3" xfId="17962"/>
    <cellStyle name="Normal 4 4 4 2 2 3 4 4" xfId="39113"/>
    <cellStyle name="Normal 4 4 4 2 2 3 5" xfId="9947"/>
    <cellStyle name="Normal 4 4 4 2 2 3 5 2" xfId="31096"/>
    <cellStyle name="Normal 4 4 4 2 2 3 5 2 2" xfId="52247"/>
    <cellStyle name="Normal 4 4 4 2 2 3 5 3" xfId="20524"/>
    <cellStyle name="Normal 4 4 4 2 2 3 5 4" xfId="41675"/>
    <cellStyle name="Normal 4 4 4 2 2 3 6" xfId="23081"/>
    <cellStyle name="Normal 4 4 4 2 2 3 6 2" xfId="44232"/>
    <cellStyle name="Normal 4 4 4 2 2 3 7" xfId="12509"/>
    <cellStyle name="Normal 4 4 4 2 2 3 8" xfId="33660"/>
    <cellStyle name="Normal 4 4 4 2 2 4" xfId="1582"/>
    <cellStyle name="Normal 4 4 4 2 2 4 2" xfId="4149"/>
    <cellStyle name="Normal 4 4 4 2 2 4 2 2" xfId="26285"/>
    <cellStyle name="Normal 4 4 4 2 2 4 2 2 2" xfId="47436"/>
    <cellStyle name="Normal 4 4 4 2 2 4 2 3" xfId="15713"/>
    <cellStyle name="Normal 4 4 4 2 2 4 2 4" xfId="36864"/>
    <cellStyle name="Normal 4 4 4 2 2 4 3" xfId="8025"/>
    <cellStyle name="Normal 4 4 4 2 2 4 3 2" xfId="29174"/>
    <cellStyle name="Normal 4 4 4 2 2 4 3 2 2" xfId="50325"/>
    <cellStyle name="Normal 4 4 4 2 2 4 3 3" xfId="18602"/>
    <cellStyle name="Normal 4 4 4 2 2 4 3 4" xfId="39753"/>
    <cellStyle name="Normal 4 4 4 2 2 4 4" xfId="10587"/>
    <cellStyle name="Normal 4 4 4 2 2 4 4 2" xfId="31736"/>
    <cellStyle name="Normal 4 4 4 2 2 4 4 2 2" xfId="52887"/>
    <cellStyle name="Normal 4 4 4 2 2 4 4 3" xfId="21164"/>
    <cellStyle name="Normal 4 4 4 2 2 4 4 4" xfId="42315"/>
    <cellStyle name="Normal 4 4 4 2 2 4 5" xfId="23721"/>
    <cellStyle name="Normal 4 4 4 2 2 4 5 2" xfId="44872"/>
    <cellStyle name="Normal 4 4 4 2 2 4 6" xfId="13149"/>
    <cellStyle name="Normal 4 4 4 2 2 4 7" xfId="34300"/>
    <cellStyle name="Normal 4 4 4 2 2 5" xfId="2869"/>
    <cellStyle name="Normal 4 4 4 2 2 5 2" xfId="25005"/>
    <cellStyle name="Normal 4 4 4 2 2 5 2 2" xfId="46156"/>
    <cellStyle name="Normal 4 4 4 2 2 5 3" xfId="14433"/>
    <cellStyle name="Normal 4 4 4 2 2 5 4" xfId="35584"/>
    <cellStyle name="Normal 4 4 4 2 2 6" xfId="6745"/>
    <cellStyle name="Normal 4 4 4 2 2 6 2" xfId="27894"/>
    <cellStyle name="Normal 4 4 4 2 2 6 2 2" xfId="49045"/>
    <cellStyle name="Normal 4 4 4 2 2 6 3" xfId="17322"/>
    <cellStyle name="Normal 4 4 4 2 2 6 4" xfId="38473"/>
    <cellStyle name="Normal 4 4 4 2 2 7" xfId="9307"/>
    <cellStyle name="Normal 4 4 4 2 2 7 2" xfId="30456"/>
    <cellStyle name="Normal 4 4 4 2 2 7 2 2" xfId="51607"/>
    <cellStyle name="Normal 4 4 4 2 2 7 3" xfId="19884"/>
    <cellStyle name="Normal 4 4 4 2 2 7 4" xfId="41035"/>
    <cellStyle name="Normal 4 4 4 2 2 8" xfId="22441"/>
    <cellStyle name="Normal 4 4 4 2 2 8 2" xfId="43592"/>
    <cellStyle name="Normal 4 4 4 2 2 9" xfId="11869"/>
    <cellStyle name="Normal 4 4 4 2 3" xfId="462"/>
    <cellStyle name="Normal 4 4 4 2 3 2" xfId="1102"/>
    <cellStyle name="Normal 4 4 4 2 3 2 2" xfId="2382"/>
    <cellStyle name="Normal 4 4 4 2 3 2 2 2" xfId="4949"/>
    <cellStyle name="Normal 4 4 4 2 3 2 2 2 2" xfId="27085"/>
    <cellStyle name="Normal 4 4 4 2 3 2 2 2 2 2" xfId="48236"/>
    <cellStyle name="Normal 4 4 4 2 3 2 2 2 3" xfId="16513"/>
    <cellStyle name="Normal 4 4 4 2 3 2 2 2 4" xfId="37664"/>
    <cellStyle name="Normal 4 4 4 2 3 2 2 3" xfId="8825"/>
    <cellStyle name="Normal 4 4 4 2 3 2 2 3 2" xfId="29974"/>
    <cellStyle name="Normal 4 4 4 2 3 2 2 3 2 2" xfId="51125"/>
    <cellStyle name="Normal 4 4 4 2 3 2 2 3 3" xfId="19402"/>
    <cellStyle name="Normal 4 4 4 2 3 2 2 3 4" xfId="40553"/>
    <cellStyle name="Normal 4 4 4 2 3 2 2 4" xfId="11387"/>
    <cellStyle name="Normal 4 4 4 2 3 2 2 4 2" xfId="32536"/>
    <cellStyle name="Normal 4 4 4 2 3 2 2 4 2 2" xfId="53687"/>
    <cellStyle name="Normal 4 4 4 2 3 2 2 4 3" xfId="21964"/>
    <cellStyle name="Normal 4 4 4 2 3 2 2 4 4" xfId="43115"/>
    <cellStyle name="Normal 4 4 4 2 3 2 2 5" xfId="24521"/>
    <cellStyle name="Normal 4 4 4 2 3 2 2 5 2" xfId="45672"/>
    <cellStyle name="Normal 4 4 4 2 3 2 2 6" xfId="13949"/>
    <cellStyle name="Normal 4 4 4 2 3 2 2 7" xfId="35100"/>
    <cellStyle name="Normal 4 4 4 2 3 2 3" xfId="3669"/>
    <cellStyle name="Normal 4 4 4 2 3 2 3 2" xfId="25805"/>
    <cellStyle name="Normal 4 4 4 2 3 2 3 2 2" xfId="46956"/>
    <cellStyle name="Normal 4 4 4 2 3 2 3 3" xfId="15233"/>
    <cellStyle name="Normal 4 4 4 2 3 2 3 4" xfId="36384"/>
    <cellStyle name="Normal 4 4 4 2 3 2 4" xfId="7545"/>
    <cellStyle name="Normal 4 4 4 2 3 2 4 2" xfId="28694"/>
    <cellStyle name="Normal 4 4 4 2 3 2 4 2 2" xfId="49845"/>
    <cellStyle name="Normal 4 4 4 2 3 2 4 3" xfId="18122"/>
    <cellStyle name="Normal 4 4 4 2 3 2 4 4" xfId="39273"/>
    <cellStyle name="Normal 4 4 4 2 3 2 5" xfId="10107"/>
    <cellStyle name="Normal 4 4 4 2 3 2 5 2" xfId="31256"/>
    <cellStyle name="Normal 4 4 4 2 3 2 5 2 2" xfId="52407"/>
    <cellStyle name="Normal 4 4 4 2 3 2 5 3" xfId="20684"/>
    <cellStyle name="Normal 4 4 4 2 3 2 5 4" xfId="41835"/>
    <cellStyle name="Normal 4 4 4 2 3 2 6" xfId="23241"/>
    <cellStyle name="Normal 4 4 4 2 3 2 6 2" xfId="44392"/>
    <cellStyle name="Normal 4 4 4 2 3 2 7" xfId="12669"/>
    <cellStyle name="Normal 4 4 4 2 3 2 8" xfId="33820"/>
    <cellStyle name="Normal 4 4 4 2 3 3" xfId="1742"/>
    <cellStyle name="Normal 4 4 4 2 3 3 2" xfId="4309"/>
    <cellStyle name="Normal 4 4 4 2 3 3 2 2" xfId="26445"/>
    <cellStyle name="Normal 4 4 4 2 3 3 2 2 2" xfId="47596"/>
    <cellStyle name="Normal 4 4 4 2 3 3 2 3" xfId="15873"/>
    <cellStyle name="Normal 4 4 4 2 3 3 2 4" xfId="37024"/>
    <cellStyle name="Normal 4 4 4 2 3 3 3" xfId="8185"/>
    <cellStyle name="Normal 4 4 4 2 3 3 3 2" xfId="29334"/>
    <cellStyle name="Normal 4 4 4 2 3 3 3 2 2" xfId="50485"/>
    <cellStyle name="Normal 4 4 4 2 3 3 3 3" xfId="18762"/>
    <cellStyle name="Normal 4 4 4 2 3 3 3 4" xfId="39913"/>
    <cellStyle name="Normal 4 4 4 2 3 3 4" xfId="10747"/>
    <cellStyle name="Normal 4 4 4 2 3 3 4 2" xfId="31896"/>
    <cellStyle name="Normal 4 4 4 2 3 3 4 2 2" xfId="53047"/>
    <cellStyle name="Normal 4 4 4 2 3 3 4 3" xfId="21324"/>
    <cellStyle name="Normal 4 4 4 2 3 3 4 4" xfId="42475"/>
    <cellStyle name="Normal 4 4 4 2 3 3 5" xfId="23881"/>
    <cellStyle name="Normal 4 4 4 2 3 3 5 2" xfId="45032"/>
    <cellStyle name="Normal 4 4 4 2 3 3 6" xfId="13309"/>
    <cellStyle name="Normal 4 4 4 2 3 3 7" xfId="34460"/>
    <cellStyle name="Normal 4 4 4 2 3 4" xfId="3029"/>
    <cellStyle name="Normal 4 4 4 2 3 4 2" xfId="25165"/>
    <cellStyle name="Normal 4 4 4 2 3 4 2 2" xfId="46316"/>
    <cellStyle name="Normal 4 4 4 2 3 4 3" xfId="14593"/>
    <cellStyle name="Normal 4 4 4 2 3 4 4" xfId="35744"/>
    <cellStyle name="Normal 4 4 4 2 3 5" xfId="6905"/>
    <cellStyle name="Normal 4 4 4 2 3 5 2" xfId="28054"/>
    <cellStyle name="Normal 4 4 4 2 3 5 2 2" xfId="49205"/>
    <cellStyle name="Normal 4 4 4 2 3 5 3" xfId="17482"/>
    <cellStyle name="Normal 4 4 4 2 3 5 4" xfId="38633"/>
    <cellStyle name="Normal 4 4 4 2 3 6" xfId="9467"/>
    <cellStyle name="Normal 4 4 4 2 3 6 2" xfId="30616"/>
    <cellStyle name="Normal 4 4 4 2 3 6 2 2" xfId="51767"/>
    <cellStyle name="Normal 4 4 4 2 3 6 3" xfId="20044"/>
    <cellStyle name="Normal 4 4 4 2 3 6 4" xfId="41195"/>
    <cellStyle name="Normal 4 4 4 2 3 7" xfId="22601"/>
    <cellStyle name="Normal 4 4 4 2 3 7 2" xfId="43752"/>
    <cellStyle name="Normal 4 4 4 2 3 8" xfId="12029"/>
    <cellStyle name="Normal 4 4 4 2 3 9" xfId="33180"/>
    <cellStyle name="Normal 4 4 4 2 4" xfId="782"/>
    <cellStyle name="Normal 4 4 4 2 4 2" xfId="2062"/>
    <cellStyle name="Normal 4 4 4 2 4 2 2" xfId="4629"/>
    <cellStyle name="Normal 4 4 4 2 4 2 2 2" xfId="26765"/>
    <cellStyle name="Normal 4 4 4 2 4 2 2 2 2" xfId="47916"/>
    <cellStyle name="Normal 4 4 4 2 4 2 2 3" xfId="16193"/>
    <cellStyle name="Normal 4 4 4 2 4 2 2 4" xfId="37344"/>
    <cellStyle name="Normal 4 4 4 2 4 2 3" xfId="8505"/>
    <cellStyle name="Normal 4 4 4 2 4 2 3 2" xfId="29654"/>
    <cellStyle name="Normal 4 4 4 2 4 2 3 2 2" xfId="50805"/>
    <cellStyle name="Normal 4 4 4 2 4 2 3 3" xfId="19082"/>
    <cellStyle name="Normal 4 4 4 2 4 2 3 4" xfId="40233"/>
    <cellStyle name="Normal 4 4 4 2 4 2 4" xfId="11067"/>
    <cellStyle name="Normal 4 4 4 2 4 2 4 2" xfId="32216"/>
    <cellStyle name="Normal 4 4 4 2 4 2 4 2 2" xfId="53367"/>
    <cellStyle name="Normal 4 4 4 2 4 2 4 3" xfId="21644"/>
    <cellStyle name="Normal 4 4 4 2 4 2 4 4" xfId="42795"/>
    <cellStyle name="Normal 4 4 4 2 4 2 5" xfId="24201"/>
    <cellStyle name="Normal 4 4 4 2 4 2 5 2" xfId="45352"/>
    <cellStyle name="Normal 4 4 4 2 4 2 6" xfId="13629"/>
    <cellStyle name="Normal 4 4 4 2 4 2 7" xfId="34780"/>
    <cellStyle name="Normal 4 4 4 2 4 3" xfId="3349"/>
    <cellStyle name="Normal 4 4 4 2 4 3 2" xfId="25485"/>
    <cellStyle name="Normal 4 4 4 2 4 3 2 2" xfId="46636"/>
    <cellStyle name="Normal 4 4 4 2 4 3 3" xfId="14913"/>
    <cellStyle name="Normal 4 4 4 2 4 3 4" xfId="36064"/>
    <cellStyle name="Normal 4 4 4 2 4 4" xfId="7225"/>
    <cellStyle name="Normal 4 4 4 2 4 4 2" xfId="28374"/>
    <cellStyle name="Normal 4 4 4 2 4 4 2 2" xfId="49525"/>
    <cellStyle name="Normal 4 4 4 2 4 4 3" xfId="17802"/>
    <cellStyle name="Normal 4 4 4 2 4 4 4" xfId="38953"/>
    <cellStyle name="Normal 4 4 4 2 4 5" xfId="9787"/>
    <cellStyle name="Normal 4 4 4 2 4 5 2" xfId="30936"/>
    <cellStyle name="Normal 4 4 4 2 4 5 2 2" xfId="52087"/>
    <cellStyle name="Normal 4 4 4 2 4 5 3" xfId="20364"/>
    <cellStyle name="Normal 4 4 4 2 4 5 4" xfId="41515"/>
    <cellStyle name="Normal 4 4 4 2 4 6" xfId="22921"/>
    <cellStyle name="Normal 4 4 4 2 4 6 2" xfId="44072"/>
    <cellStyle name="Normal 4 4 4 2 4 7" xfId="12349"/>
    <cellStyle name="Normal 4 4 4 2 4 8" xfId="33500"/>
    <cellStyle name="Normal 4 4 4 2 5" xfId="1422"/>
    <cellStyle name="Normal 4 4 4 2 5 2" xfId="3989"/>
    <cellStyle name="Normal 4 4 4 2 5 2 2" xfId="26125"/>
    <cellStyle name="Normal 4 4 4 2 5 2 2 2" xfId="47276"/>
    <cellStyle name="Normal 4 4 4 2 5 2 3" xfId="15553"/>
    <cellStyle name="Normal 4 4 4 2 5 2 4" xfId="36704"/>
    <cellStyle name="Normal 4 4 4 2 5 3" xfId="7865"/>
    <cellStyle name="Normal 4 4 4 2 5 3 2" xfId="29014"/>
    <cellStyle name="Normal 4 4 4 2 5 3 2 2" xfId="50165"/>
    <cellStyle name="Normal 4 4 4 2 5 3 3" xfId="18442"/>
    <cellStyle name="Normal 4 4 4 2 5 3 4" xfId="39593"/>
    <cellStyle name="Normal 4 4 4 2 5 4" xfId="10427"/>
    <cellStyle name="Normal 4 4 4 2 5 4 2" xfId="31576"/>
    <cellStyle name="Normal 4 4 4 2 5 4 2 2" xfId="52727"/>
    <cellStyle name="Normal 4 4 4 2 5 4 3" xfId="21004"/>
    <cellStyle name="Normal 4 4 4 2 5 4 4" xfId="42155"/>
    <cellStyle name="Normal 4 4 4 2 5 5" xfId="23561"/>
    <cellStyle name="Normal 4 4 4 2 5 5 2" xfId="44712"/>
    <cellStyle name="Normal 4 4 4 2 5 6" xfId="12989"/>
    <cellStyle name="Normal 4 4 4 2 5 7" xfId="34140"/>
    <cellStyle name="Normal 4 4 4 2 6" xfId="2708"/>
    <cellStyle name="Normal 4 4 4 2 6 2" xfId="24844"/>
    <cellStyle name="Normal 4 4 4 2 6 2 2" xfId="45995"/>
    <cellStyle name="Normal 4 4 4 2 6 3" xfId="14272"/>
    <cellStyle name="Normal 4 4 4 2 6 4" xfId="35423"/>
    <cellStyle name="Normal 4 4 4 2 7" xfId="6585"/>
    <cellStyle name="Normal 4 4 4 2 7 2" xfId="27734"/>
    <cellStyle name="Normal 4 4 4 2 7 2 2" xfId="48885"/>
    <cellStyle name="Normal 4 4 4 2 7 3" xfId="17162"/>
    <cellStyle name="Normal 4 4 4 2 7 4" xfId="38313"/>
    <cellStyle name="Normal 4 4 4 2 8" xfId="9147"/>
    <cellStyle name="Normal 4 4 4 2 8 2" xfId="30296"/>
    <cellStyle name="Normal 4 4 4 2 8 2 2" xfId="51447"/>
    <cellStyle name="Normal 4 4 4 2 8 3" xfId="19724"/>
    <cellStyle name="Normal 4 4 4 2 8 4" xfId="40875"/>
    <cellStyle name="Normal 4 4 4 2 9" xfId="22281"/>
    <cellStyle name="Normal 4 4 4 2 9 2" xfId="43432"/>
    <cellStyle name="Normal 4 4 4 3" xfId="220"/>
    <cellStyle name="Normal 4 4 4 3 10" xfId="32940"/>
    <cellStyle name="Normal 4 4 4 3 2" xfId="542"/>
    <cellStyle name="Normal 4 4 4 3 2 2" xfId="1182"/>
    <cellStyle name="Normal 4 4 4 3 2 2 2" xfId="2462"/>
    <cellStyle name="Normal 4 4 4 3 2 2 2 2" xfId="5029"/>
    <cellStyle name="Normal 4 4 4 3 2 2 2 2 2" xfId="27165"/>
    <cellStyle name="Normal 4 4 4 3 2 2 2 2 2 2" xfId="48316"/>
    <cellStyle name="Normal 4 4 4 3 2 2 2 2 3" xfId="16593"/>
    <cellStyle name="Normal 4 4 4 3 2 2 2 2 4" xfId="37744"/>
    <cellStyle name="Normal 4 4 4 3 2 2 2 3" xfId="8905"/>
    <cellStyle name="Normal 4 4 4 3 2 2 2 3 2" xfId="30054"/>
    <cellStyle name="Normal 4 4 4 3 2 2 2 3 2 2" xfId="51205"/>
    <cellStyle name="Normal 4 4 4 3 2 2 2 3 3" xfId="19482"/>
    <cellStyle name="Normal 4 4 4 3 2 2 2 3 4" xfId="40633"/>
    <cellStyle name="Normal 4 4 4 3 2 2 2 4" xfId="11467"/>
    <cellStyle name="Normal 4 4 4 3 2 2 2 4 2" xfId="32616"/>
    <cellStyle name="Normal 4 4 4 3 2 2 2 4 2 2" xfId="53767"/>
    <cellStyle name="Normal 4 4 4 3 2 2 2 4 3" xfId="22044"/>
    <cellStyle name="Normal 4 4 4 3 2 2 2 4 4" xfId="43195"/>
    <cellStyle name="Normal 4 4 4 3 2 2 2 5" xfId="24601"/>
    <cellStyle name="Normal 4 4 4 3 2 2 2 5 2" xfId="45752"/>
    <cellStyle name="Normal 4 4 4 3 2 2 2 6" xfId="14029"/>
    <cellStyle name="Normal 4 4 4 3 2 2 2 7" xfId="35180"/>
    <cellStyle name="Normal 4 4 4 3 2 2 3" xfId="3749"/>
    <cellStyle name="Normal 4 4 4 3 2 2 3 2" xfId="25885"/>
    <cellStyle name="Normal 4 4 4 3 2 2 3 2 2" xfId="47036"/>
    <cellStyle name="Normal 4 4 4 3 2 2 3 3" xfId="15313"/>
    <cellStyle name="Normal 4 4 4 3 2 2 3 4" xfId="36464"/>
    <cellStyle name="Normal 4 4 4 3 2 2 4" xfId="7625"/>
    <cellStyle name="Normal 4 4 4 3 2 2 4 2" xfId="28774"/>
    <cellStyle name="Normal 4 4 4 3 2 2 4 2 2" xfId="49925"/>
    <cellStyle name="Normal 4 4 4 3 2 2 4 3" xfId="18202"/>
    <cellStyle name="Normal 4 4 4 3 2 2 4 4" xfId="39353"/>
    <cellStyle name="Normal 4 4 4 3 2 2 5" xfId="10187"/>
    <cellStyle name="Normal 4 4 4 3 2 2 5 2" xfId="31336"/>
    <cellStyle name="Normal 4 4 4 3 2 2 5 2 2" xfId="52487"/>
    <cellStyle name="Normal 4 4 4 3 2 2 5 3" xfId="20764"/>
    <cellStyle name="Normal 4 4 4 3 2 2 5 4" xfId="41915"/>
    <cellStyle name="Normal 4 4 4 3 2 2 6" xfId="23321"/>
    <cellStyle name="Normal 4 4 4 3 2 2 6 2" xfId="44472"/>
    <cellStyle name="Normal 4 4 4 3 2 2 7" xfId="12749"/>
    <cellStyle name="Normal 4 4 4 3 2 2 8" xfId="33900"/>
    <cellStyle name="Normal 4 4 4 3 2 3" xfId="1822"/>
    <cellStyle name="Normal 4 4 4 3 2 3 2" xfId="4389"/>
    <cellStyle name="Normal 4 4 4 3 2 3 2 2" xfId="26525"/>
    <cellStyle name="Normal 4 4 4 3 2 3 2 2 2" xfId="47676"/>
    <cellStyle name="Normal 4 4 4 3 2 3 2 3" xfId="15953"/>
    <cellStyle name="Normal 4 4 4 3 2 3 2 4" xfId="37104"/>
    <cellStyle name="Normal 4 4 4 3 2 3 3" xfId="8265"/>
    <cellStyle name="Normal 4 4 4 3 2 3 3 2" xfId="29414"/>
    <cellStyle name="Normal 4 4 4 3 2 3 3 2 2" xfId="50565"/>
    <cellStyle name="Normal 4 4 4 3 2 3 3 3" xfId="18842"/>
    <cellStyle name="Normal 4 4 4 3 2 3 3 4" xfId="39993"/>
    <cellStyle name="Normal 4 4 4 3 2 3 4" xfId="10827"/>
    <cellStyle name="Normal 4 4 4 3 2 3 4 2" xfId="31976"/>
    <cellStyle name="Normal 4 4 4 3 2 3 4 2 2" xfId="53127"/>
    <cellStyle name="Normal 4 4 4 3 2 3 4 3" xfId="21404"/>
    <cellStyle name="Normal 4 4 4 3 2 3 4 4" xfId="42555"/>
    <cellStyle name="Normal 4 4 4 3 2 3 5" xfId="23961"/>
    <cellStyle name="Normal 4 4 4 3 2 3 5 2" xfId="45112"/>
    <cellStyle name="Normal 4 4 4 3 2 3 6" xfId="13389"/>
    <cellStyle name="Normal 4 4 4 3 2 3 7" xfId="34540"/>
    <cellStyle name="Normal 4 4 4 3 2 4" xfId="3109"/>
    <cellStyle name="Normal 4 4 4 3 2 4 2" xfId="25245"/>
    <cellStyle name="Normal 4 4 4 3 2 4 2 2" xfId="46396"/>
    <cellStyle name="Normal 4 4 4 3 2 4 3" xfId="14673"/>
    <cellStyle name="Normal 4 4 4 3 2 4 4" xfId="35824"/>
    <cellStyle name="Normal 4 4 4 3 2 5" xfId="6985"/>
    <cellStyle name="Normal 4 4 4 3 2 5 2" xfId="28134"/>
    <cellStyle name="Normal 4 4 4 3 2 5 2 2" xfId="49285"/>
    <cellStyle name="Normal 4 4 4 3 2 5 3" xfId="17562"/>
    <cellStyle name="Normal 4 4 4 3 2 5 4" xfId="38713"/>
    <cellStyle name="Normal 4 4 4 3 2 6" xfId="9547"/>
    <cellStyle name="Normal 4 4 4 3 2 6 2" xfId="30696"/>
    <cellStyle name="Normal 4 4 4 3 2 6 2 2" xfId="51847"/>
    <cellStyle name="Normal 4 4 4 3 2 6 3" xfId="20124"/>
    <cellStyle name="Normal 4 4 4 3 2 6 4" xfId="41275"/>
    <cellStyle name="Normal 4 4 4 3 2 7" xfId="22681"/>
    <cellStyle name="Normal 4 4 4 3 2 7 2" xfId="43832"/>
    <cellStyle name="Normal 4 4 4 3 2 8" xfId="12109"/>
    <cellStyle name="Normal 4 4 4 3 2 9" xfId="33260"/>
    <cellStyle name="Normal 4 4 4 3 3" xfId="862"/>
    <cellStyle name="Normal 4 4 4 3 3 2" xfId="2142"/>
    <cellStyle name="Normal 4 4 4 3 3 2 2" xfId="4709"/>
    <cellStyle name="Normal 4 4 4 3 3 2 2 2" xfId="26845"/>
    <cellStyle name="Normal 4 4 4 3 3 2 2 2 2" xfId="47996"/>
    <cellStyle name="Normal 4 4 4 3 3 2 2 3" xfId="16273"/>
    <cellStyle name="Normal 4 4 4 3 3 2 2 4" xfId="37424"/>
    <cellStyle name="Normal 4 4 4 3 3 2 3" xfId="8585"/>
    <cellStyle name="Normal 4 4 4 3 3 2 3 2" xfId="29734"/>
    <cellStyle name="Normal 4 4 4 3 3 2 3 2 2" xfId="50885"/>
    <cellStyle name="Normal 4 4 4 3 3 2 3 3" xfId="19162"/>
    <cellStyle name="Normal 4 4 4 3 3 2 3 4" xfId="40313"/>
    <cellStyle name="Normal 4 4 4 3 3 2 4" xfId="11147"/>
    <cellStyle name="Normal 4 4 4 3 3 2 4 2" xfId="32296"/>
    <cellStyle name="Normal 4 4 4 3 3 2 4 2 2" xfId="53447"/>
    <cellStyle name="Normal 4 4 4 3 3 2 4 3" xfId="21724"/>
    <cellStyle name="Normal 4 4 4 3 3 2 4 4" xfId="42875"/>
    <cellStyle name="Normal 4 4 4 3 3 2 5" xfId="24281"/>
    <cellStyle name="Normal 4 4 4 3 3 2 5 2" xfId="45432"/>
    <cellStyle name="Normal 4 4 4 3 3 2 6" xfId="13709"/>
    <cellStyle name="Normal 4 4 4 3 3 2 7" xfId="34860"/>
    <cellStyle name="Normal 4 4 4 3 3 3" xfId="3429"/>
    <cellStyle name="Normal 4 4 4 3 3 3 2" xfId="25565"/>
    <cellStyle name="Normal 4 4 4 3 3 3 2 2" xfId="46716"/>
    <cellStyle name="Normal 4 4 4 3 3 3 3" xfId="14993"/>
    <cellStyle name="Normal 4 4 4 3 3 3 4" xfId="36144"/>
    <cellStyle name="Normal 4 4 4 3 3 4" xfId="7305"/>
    <cellStyle name="Normal 4 4 4 3 3 4 2" xfId="28454"/>
    <cellStyle name="Normal 4 4 4 3 3 4 2 2" xfId="49605"/>
    <cellStyle name="Normal 4 4 4 3 3 4 3" xfId="17882"/>
    <cellStyle name="Normal 4 4 4 3 3 4 4" xfId="39033"/>
    <cellStyle name="Normal 4 4 4 3 3 5" xfId="9867"/>
    <cellStyle name="Normal 4 4 4 3 3 5 2" xfId="31016"/>
    <cellStyle name="Normal 4 4 4 3 3 5 2 2" xfId="52167"/>
    <cellStyle name="Normal 4 4 4 3 3 5 3" xfId="20444"/>
    <cellStyle name="Normal 4 4 4 3 3 5 4" xfId="41595"/>
    <cellStyle name="Normal 4 4 4 3 3 6" xfId="23001"/>
    <cellStyle name="Normal 4 4 4 3 3 6 2" xfId="44152"/>
    <cellStyle name="Normal 4 4 4 3 3 7" xfId="12429"/>
    <cellStyle name="Normal 4 4 4 3 3 8" xfId="33580"/>
    <cellStyle name="Normal 4 4 4 3 4" xfId="1502"/>
    <cellStyle name="Normal 4 4 4 3 4 2" xfId="4069"/>
    <cellStyle name="Normal 4 4 4 3 4 2 2" xfId="26205"/>
    <cellStyle name="Normal 4 4 4 3 4 2 2 2" xfId="47356"/>
    <cellStyle name="Normal 4 4 4 3 4 2 3" xfId="15633"/>
    <cellStyle name="Normal 4 4 4 3 4 2 4" xfId="36784"/>
    <cellStyle name="Normal 4 4 4 3 4 3" xfId="7945"/>
    <cellStyle name="Normal 4 4 4 3 4 3 2" xfId="29094"/>
    <cellStyle name="Normal 4 4 4 3 4 3 2 2" xfId="50245"/>
    <cellStyle name="Normal 4 4 4 3 4 3 3" xfId="18522"/>
    <cellStyle name="Normal 4 4 4 3 4 3 4" xfId="39673"/>
    <cellStyle name="Normal 4 4 4 3 4 4" xfId="10507"/>
    <cellStyle name="Normal 4 4 4 3 4 4 2" xfId="31656"/>
    <cellStyle name="Normal 4 4 4 3 4 4 2 2" xfId="52807"/>
    <cellStyle name="Normal 4 4 4 3 4 4 3" xfId="21084"/>
    <cellStyle name="Normal 4 4 4 3 4 4 4" xfId="42235"/>
    <cellStyle name="Normal 4 4 4 3 4 5" xfId="23641"/>
    <cellStyle name="Normal 4 4 4 3 4 5 2" xfId="44792"/>
    <cellStyle name="Normal 4 4 4 3 4 6" xfId="13069"/>
    <cellStyle name="Normal 4 4 4 3 4 7" xfId="34220"/>
    <cellStyle name="Normal 4 4 4 3 5" xfId="2788"/>
    <cellStyle name="Normal 4 4 4 3 5 2" xfId="24924"/>
    <cellStyle name="Normal 4 4 4 3 5 2 2" xfId="46075"/>
    <cellStyle name="Normal 4 4 4 3 5 3" xfId="14352"/>
    <cellStyle name="Normal 4 4 4 3 5 4" xfId="35503"/>
    <cellStyle name="Normal 4 4 4 3 6" xfId="6665"/>
    <cellStyle name="Normal 4 4 4 3 6 2" xfId="27814"/>
    <cellStyle name="Normal 4 4 4 3 6 2 2" xfId="48965"/>
    <cellStyle name="Normal 4 4 4 3 6 3" xfId="17242"/>
    <cellStyle name="Normal 4 4 4 3 6 4" xfId="38393"/>
    <cellStyle name="Normal 4 4 4 3 7" xfId="9227"/>
    <cellStyle name="Normal 4 4 4 3 7 2" xfId="30376"/>
    <cellStyle name="Normal 4 4 4 3 7 2 2" xfId="51527"/>
    <cellStyle name="Normal 4 4 4 3 7 3" xfId="19804"/>
    <cellStyle name="Normal 4 4 4 3 7 4" xfId="40955"/>
    <cellStyle name="Normal 4 4 4 3 8" xfId="22361"/>
    <cellStyle name="Normal 4 4 4 3 8 2" xfId="43512"/>
    <cellStyle name="Normal 4 4 4 3 9" xfId="11789"/>
    <cellStyle name="Normal 4 4 4 4" xfId="382"/>
    <cellStyle name="Normal 4 4 4 4 2" xfId="1022"/>
    <cellStyle name="Normal 4 4 4 4 2 2" xfId="2302"/>
    <cellStyle name="Normal 4 4 4 4 2 2 2" xfId="4869"/>
    <cellStyle name="Normal 4 4 4 4 2 2 2 2" xfId="27005"/>
    <cellStyle name="Normal 4 4 4 4 2 2 2 2 2" xfId="48156"/>
    <cellStyle name="Normal 4 4 4 4 2 2 2 3" xfId="16433"/>
    <cellStyle name="Normal 4 4 4 4 2 2 2 4" xfId="37584"/>
    <cellStyle name="Normal 4 4 4 4 2 2 3" xfId="8745"/>
    <cellStyle name="Normal 4 4 4 4 2 2 3 2" xfId="29894"/>
    <cellStyle name="Normal 4 4 4 4 2 2 3 2 2" xfId="51045"/>
    <cellStyle name="Normal 4 4 4 4 2 2 3 3" xfId="19322"/>
    <cellStyle name="Normal 4 4 4 4 2 2 3 4" xfId="40473"/>
    <cellStyle name="Normal 4 4 4 4 2 2 4" xfId="11307"/>
    <cellStyle name="Normal 4 4 4 4 2 2 4 2" xfId="32456"/>
    <cellStyle name="Normal 4 4 4 4 2 2 4 2 2" xfId="53607"/>
    <cellStyle name="Normal 4 4 4 4 2 2 4 3" xfId="21884"/>
    <cellStyle name="Normal 4 4 4 4 2 2 4 4" xfId="43035"/>
    <cellStyle name="Normal 4 4 4 4 2 2 5" xfId="24441"/>
    <cellStyle name="Normal 4 4 4 4 2 2 5 2" xfId="45592"/>
    <cellStyle name="Normal 4 4 4 4 2 2 6" xfId="13869"/>
    <cellStyle name="Normal 4 4 4 4 2 2 7" xfId="35020"/>
    <cellStyle name="Normal 4 4 4 4 2 3" xfId="3589"/>
    <cellStyle name="Normal 4 4 4 4 2 3 2" xfId="25725"/>
    <cellStyle name="Normal 4 4 4 4 2 3 2 2" xfId="46876"/>
    <cellStyle name="Normal 4 4 4 4 2 3 3" xfId="15153"/>
    <cellStyle name="Normal 4 4 4 4 2 3 4" xfId="36304"/>
    <cellStyle name="Normal 4 4 4 4 2 4" xfId="7465"/>
    <cellStyle name="Normal 4 4 4 4 2 4 2" xfId="28614"/>
    <cellStyle name="Normal 4 4 4 4 2 4 2 2" xfId="49765"/>
    <cellStyle name="Normal 4 4 4 4 2 4 3" xfId="18042"/>
    <cellStyle name="Normal 4 4 4 4 2 4 4" xfId="39193"/>
    <cellStyle name="Normal 4 4 4 4 2 5" xfId="10027"/>
    <cellStyle name="Normal 4 4 4 4 2 5 2" xfId="31176"/>
    <cellStyle name="Normal 4 4 4 4 2 5 2 2" xfId="52327"/>
    <cellStyle name="Normal 4 4 4 4 2 5 3" xfId="20604"/>
    <cellStyle name="Normal 4 4 4 4 2 5 4" xfId="41755"/>
    <cellStyle name="Normal 4 4 4 4 2 6" xfId="23161"/>
    <cellStyle name="Normal 4 4 4 4 2 6 2" xfId="44312"/>
    <cellStyle name="Normal 4 4 4 4 2 7" xfId="12589"/>
    <cellStyle name="Normal 4 4 4 4 2 8" xfId="33740"/>
    <cellStyle name="Normal 4 4 4 4 3" xfId="1662"/>
    <cellStyle name="Normal 4 4 4 4 3 2" xfId="4229"/>
    <cellStyle name="Normal 4 4 4 4 3 2 2" xfId="26365"/>
    <cellStyle name="Normal 4 4 4 4 3 2 2 2" xfId="47516"/>
    <cellStyle name="Normal 4 4 4 4 3 2 3" xfId="15793"/>
    <cellStyle name="Normal 4 4 4 4 3 2 4" xfId="36944"/>
    <cellStyle name="Normal 4 4 4 4 3 3" xfId="8105"/>
    <cellStyle name="Normal 4 4 4 4 3 3 2" xfId="29254"/>
    <cellStyle name="Normal 4 4 4 4 3 3 2 2" xfId="50405"/>
    <cellStyle name="Normal 4 4 4 4 3 3 3" xfId="18682"/>
    <cellStyle name="Normal 4 4 4 4 3 3 4" xfId="39833"/>
    <cellStyle name="Normal 4 4 4 4 3 4" xfId="10667"/>
    <cellStyle name="Normal 4 4 4 4 3 4 2" xfId="31816"/>
    <cellStyle name="Normal 4 4 4 4 3 4 2 2" xfId="52967"/>
    <cellStyle name="Normal 4 4 4 4 3 4 3" xfId="21244"/>
    <cellStyle name="Normal 4 4 4 4 3 4 4" xfId="42395"/>
    <cellStyle name="Normal 4 4 4 4 3 5" xfId="23801"/>
    <cellStyle name="Normal 4 4 4 4 3 5 2" xfId="44952"/>
    <cellStyle name="Normal 4 4 4 4 3 6" xfId="13229"/>
    <cellStyle name="Normal 4 4 4 4 3 7" xfId="34380"/>
    <cellStyle name="Normal 4 4 4 4 4" xfId="2949"/>
    <cellStyle name="Normal 4 4 4 4 4 2" xfId="25085"/>
    <cellStyle name="Normal 4 4 4 4 4 2 2" xfId="46236"/>
    <cellStyle name="Normal 4 4 4 4 4 3" xfId="14513"/>
    <cellStyle name="Normal 4 4 4 4 4 4" xfId="35664"/>
    <cellStyle name="Normal 4 4 4 4 5" xfId="6825"/>
    <cellStyle name="Normal 4 4 4 4 5 2" xfId="27974"/>
    <cellStyle name="Normal 4 4 4 4 5 2 2" xfId="49125"/>
    <cellStyle name="Normal 4 4 4 4 5 3" xfId="17402"/>
    <cellStyle name="Normal 4 4 4 4 5 4" xfId="38553"/>
    <cellStyle name="Normal 4 4 4 4 6" xfId="9387"/>
    <cellStyle name="Normal 4 4 4 4 6 2" xfId="30536"/>
    <cellStyle name="Normal 4 4 4 4 6 2 2" xfId="51687"/>
    <cellStyle name="Normal 4 4 4 4 6 3" xfId="19964"/>
    <cellStyle name="Normal 4 4 4 4 6 4" xfId="41115"/>
    <cellStyle name="Normal 4 4 4 4 7" xfId="22521"/>
    <cellStyle name="Normal 4 4 4 4 7 2" xfId="43672"/>
    <cellStyle name="Normal 4 4 4 4 8" xfId="11949"/>
    <cellStyle name="Normal 4 4 4 4 9" xfId="33100"/>
    <cellStyle name="Normal 4 4 4 5" xfId="702"/>
    <cellStyle name="Normal 4 4 4 5 2" xfId="1982"/>
    <cellStyle name="Normal 4 4 4 5 2 2" xfId="4549"/>
    <cellStyle name="Normal 4 4 4 5 2 2 2" xfId="26685"/>
    <cellStyle name="Normal 4 4 4 5 2 2 2 2" xfId="47836"/>
    <cellStyle name="Normal 4 4 4 5 2 2 3" xfId="16113"/>
    <cellStyle name="Normal 4 4 4 5 2 2 4" xfId="37264"/>
    <cellStyle name="Normal 4 4 4 5 2 3" xfId="8425"/>
    <cellStyle name="Normal 4 4 4 5 2 3 2" xfId="29574"/>
    <cellStyle name="Normal 4 4 4 5 2 3 2 2" xfId="50725"/>
    <cellStyle name="Normal 4 4 4 5 2 3 3" xfId="19002"/>
    <cellStyle name="Normal 4 4 4 5 2 3 4" xfId="40153"/>
    <cellStyle name="Normal 4 4 4 5 2 4" xfId="10987"/>
    <cellStyle name="Normal 4 4 4 5 2 4 2" xfId="32136"/>
    <cellStyle name="Normal 4 4 4 5 2 4 2 2" xfId="53287"/>
    <cellStyle name="Normal 4 4 4 5 2 4 3" xfId="21564"/>
    <cellStyle name="Normal 4 4 4 5 2 4 4" xfId="42715"/>
    <cellStyle name="Normal 4 4 4 5 2 5" xfId="24121"/>
    <cellStyle name="Normal 4 4 4 5 2 5 2" xfId="45272"/>
    <cellStyle name="Normal 4 4 4 5 2 6" xfId="13549"/>
    <cellStyle name="Normal 4 4 4 5 2 7" xfId="34700"/>
    <cellStyle name="Normal 4 4 4 5 3" xfId="3269"/>
    <cellStyle name="Normal 4 4 4 5 3 2" xfId="25405"/>
    <cellStyle name="Normal 4 4 4 5 3 2 2" xfId="46556"/>
    <cellStyle name="Normal 4 4 4 5 3 3" xfId="14833"/>
    <cellStyle name="Normal 4 4 4 5 3 4" xfId="35984"/>
    <cellStyle name="Normal 4 4 4 5 4" xfId="7145"/>
    <cellStyle name="Normal 4 4 4 5 4 2" xfId="28294"/>
    <cellStyle name="Normal 4 4 4 5 4 2 2" xfId="49445"/>
    <cellStyle name="Normal 4 4 4 5 4 3" xfId="17722"/>
    <cellStyle name="Normal 4 4 4 5 4 4" xfId="38873"/>
    <cellStyle name="Normal 4 4 4 5 5" xfId="9707"/>
    <cellStyle name="Normal 4 4 4 5 5 2" xfId="30856"/>
    <cellStyle name="Normal 4 4 4 5 5 2 2" xfId="52007"/>
    <cellStyle name="Normal 4 4 4 5 5 3" xfId="20284"/>
    <cellStyle name="Normal 4 4 4 5 5 4" xfId="41435"/>
    <cellStyle name="Normal 4 4 4 5 6" xfId="22841"/>
    <cellStyle name="Normal 4 4 4 5 6 2" xfId="43992"/>
    <cellStyle name="Normal 4 4 4 5 7" xfId="12269"/>
    <cellStyle name="Normal 4 4 4 5 8" xfId="33420"/>
    <cellStyle name="Normal 4 4 4 6" xfId="1342"/>
    <cellStyle name="Normal 4 4 4 6 2" xfId="3909"/>
    <cellStyle name="Normal 4 4 4 6 2 2" xfId="26045"/>
    <cellStyle name="Normal 4 4 4 6 2 2 2" xfId="47196"/>
    <cellStyle name="Normal 4 4 4 6 2 3" xfId="15473"/>
    <cellStyle name="Normal 4 4 4 6 2 4" xfId="36624"/>
    <cellStyle name="Normal 4 4 4 6 3" xfId="7785"/>
    <cellStyle name="Normal 4 4 4 6 3 2" xfId="28934"/>
    <cellStyle name="Normal 4 4 4 6 3 2 2" xfId="50085"/>
    <cellStyle name="Normal 4 4 4 6 3 3" xfId="18362"/>
    <cellStyle name="Normal 4 4 4 6 3 4" xfId="39513"/>
    <cellStyle name="Normal 4 4 4 6 4" xfId="10347"/>
    <cellStyle name="Normal 4 4 4 6 4 2" xfId="31496"/>
    <cellStyle name="Normal 4 4 4 6 4 2 2" xfId="52647"/>
    <cellStyle name="Normal 4 4 4 6 4 3" xfId="20924"/>
    <cellStyle name="Normal 4 4 4 6 4 4" xfId="42075"/>
    <cellStyle name="Normal 4 4 4 6 5" xfId="23481"/>
    <cellStyle name="Normal 4 4 4 6 5 2" xfId="44632"/>
    <cellStyle name="Normal 4 4 4 6 6" xfId="12909"/>
    <cellStyle name="Normal 4 4 4 6 7" xfId="34060"/>
    <cellStyle name="Normal 4 4 4 7" xfId="2627"/>
    <cellStyle name="Normal 4 4 4 7 2" xfId="24763"/>
    <cellStyle name="Normal 4 4 4 7 2 2" xfId="45914"/>
    <cellStyle name="Normal 4 4 4 7 3" xfId="14191"/>
    <cellStyle name="Normal 4 4 4 7 4" xfId="35342"/>
    <cellStyle name="Normal 4 4 4 8" xfId="6505"/>
    <cellStyle name="Normal 4 4 4 8 2" xfId="27654"/>
    <cellStyle name="Normal 4 4 4 8 2 2" xfId="48805"/>
    <cellStyle name="Normal 4 4 4 8 3" xfId="17082"/>
    <cellStyle name="Normal 4 4 4 8 4" xfId="38233"/>
    <cellStyle name="Normal 4 4 4 9" xfId="9067"/>
    <cellStyle name="Normal 4 4 4 9 2" xfId="30216"/>
    <cellStyle name="Normal 4 4 4 9 2 2" xfId="51367"/>
    <cellStyle name="Normal 4 4 4 9 3" xfId="19644"/>
    <cellStyle name="Normal 4 4 4 9 4" xfId="40795"/>
    <cellStyle name="Normal 4 4 5" xfId="78"/>
    <cellStyle name="Normal 4 4 5 10" xfId="22223"/>
    <cellStyle name="Normal 4 4 5 10 2" xfId="43374"/>
    <cellStyle name="Normal 4 4 5 11" xfId="11651"/>
    <cellStyle name="Normal 4 4 5 12" xfId="32802"/>
    <cellStyle name="Normal 4 4 5 2" xfId="162"/>
    <cellStyle name="Normal 4 4 5 2 10" xfId="11731"/>
    <cellStyle name="Normal 4 4 5 2 11" xfId="32882"/>
    <cellStyle name="Normal 4 4 5 2 2" xfId="323"/>
    <cellStyle name="Normal 4 4 5 2 2 10" xfId="33042"/>
    <cellStyle name="Normal 4 4 5 2 2 2" xfId="644"/>
    <cellStyle name="Normal 4 4 5 2 2 2 2" xfId="1284"/>
    <cellStyle name="Normal 4 4 5 2 2 2 2 2" xfId="2564"/>
    <cellStyle name="Normal 4 4 5 2 2 2 2 2 2" xfId="5131"/>
    <cellStyle name="Normal 4 4 5 2 2 2 2 2 2 2" xfId="27267"/>
    <cellStyle name="Normal 4 4 5 2 2 2 2 2 2 2 2" xfId="48418"/>
    <cellStyle name="Normal 4 4 5 2 2 2 2 2 2 3" xfId="16695"/>
    <cellStyle name="Normal 4 4 5 2 2 2 2 2 2 4" xfId="37846"/>
    <cellStyle name="Normal 4 4 5 2 2 2 2 2 3" xfId="9007"/>
    <cellStyle name="Normal 4 4 5 2 2 2 2 2 3 2" xfId="30156"/>
    <cellStyle name="Normal 4 4 5 2 2 2 2 2 3 2 2" xfId="51307"/>
    <cellStyle name="Normal 4 4 5 2 2 2 2 2 3 3" xfId="19584"/>
    <cellStyle name="Normal 4 4 5 2 2 2 2 2 3 4" xfId="40735"/>
    <cellStyle name="Normal 4 4 5 2 2 2 2 2 4" xfId="11569"/>
    <cellStyle name="Normal 4 4 5 2 2 2 2 2 4 2" xfId="32718"/>
    <cellStyle name="Normal 4 4 5 2 2 2 2 2 4 2 2" xfId="53869"/>
    <cellStyle name="Normal 4 4 5 2 2 2 2 2 4 3" xfId="22146"/>
    <cellStyle name="Normal 4 4 5 2 2 2 2 2 4 4" xfId="43297"/>
    <cellStyle name="Normal 4 4 5 2 2 2 2 2 5" xfId="24703"/>
    <cellStyle name="Normal 4 4 5 2 2 2 2 2 5 2" xfId="45854"/>
    <cellStyle name="Normal 4 4 5 2 2 2 2 2 6" xfId="14131"/>
    <cellStyle name="Normal 4 4 5 2 2 2 2 2 7" xfId="35282"/>
    <cellStyle name="Normal 4 4 5 2 2 2 2 3" xfId="3851"/>
    <cellStyle name="Normal 4 4 5 2 2 2 2 3 2" xfId="25987"/>
    <cellStyle name="Normal 4 4 5 2 2 2 2 3 2 2" xfId="47138"/>
    <cellStyle name="Normal 4 4 5 2 2 2 2 3 3" xfId="15415"/>
    <cellStyle name="Normal 4 4 5 2 2 2 2 3 4" xfId="36566"/>
    <cellStyle name="Normal 4 4 5 2 2 2 2 4" xfId="7727"/>
    <cellStyle name="Normal 4 4 5 2 2 2 2 4 2" xfId="28876"/>
    <cellStyle name="Normal 4 4 5 2 2 2 2 4 2 2" xfId="50027"/>
    <cellStyle name="Normal 4 4 5 2 2 2 2 4 3" xfId="18304"/>
    <cellStyle name="Normal 4 4 5 2 2 2 2 4 4" xfId="39455"/>
    <cellStyle name="Normal 4 4 5 2 2 2 2 5" xfId="10289"/>
    <cellStyle name="Normal 4 4 5 2 2 2 2 5 2" xfId="31438"/>
    <cellStyle name="Normal 4 4 5 2 2 2 2 5 2 2" xfId="52589"/>
    <cellStyle name="Normal 4 4 5 2 2 2 2 5 3" xfId="20866"/>
    <cellStyle name="Normal 4 4 5 2 2 2 2 5 4" xfId="42017"/>
    <cellStyle name="Normal 4 4 5 2 2 2 2 6" xfId="23423"/>
    <cellStyle name="Normal 4 4 5 2 2 2 2 6 2" xfId="44574"/>
    <cellStyle name="Normal 4 4 5 2 2 2 2 7" xfId="12851"/>
    <cellStyle name="Normal 4 4 5 2 2 2 2 8" xfId="34002"/>
    <cellStyle name="Normal 4 4 5 2 2 2 3" xfId="1924"/>
    <cellStyle name="Normal 4 4 5 2 2 2 3 2" xfId="4491"/>
    <cellStyle name="Normal 4 4 5 2 2 2 3 2 2" xfId="26627"/>
    <cellStyle name="Normal 4 4 5 2 2 2 3 2 2 2" xfId="47778"/>
    <cellStyle name="Normal 4 4 5 2 2 2 3 2 3" xfId="16055"/>
    <cellStyle name="Normal 4 4 5 2 2 2 3 2 4" xfId="37206"/>
    <cellStyle name="Normal 4 4 5 2 2 2 3 3" xfId="8367"/>
    <cellStyle name="Normal 4 4 5 2 2 2 3 3 2" xfId="29516"/>
    <cellStyle name="Normal 4 4 5 2 2 2 3 3 2 2" xfId="50667"/>
    <cellStyle name="Normal 4 4 5 2 2 2 3 3 3" xfId="18944"/>
    <cellStyle name="Normal 4 4 5 2 2 2 3 3 4" xfId="40095"/>
    <cellStyle name="Normal 4 4 5 2 2 2 3 4" xfId="10929"/>
    <cellStyle name="Normal 4 4 5 2 2 2 3 4 2" xfId="32078"/>
    <cellStyle name="Normal 4 4 5 2 2 2 3 4 2 2" xfId="53229"/>
    <cellStyle name="Normal 4 4 5 2 2 2 3 4 3" xfId="21506"/>
    <cellStyle name="Normal 4 4 5 2 2 2 3 4 4" xfId="42657"/>
    <cellStyle name="Normal 4 4 5 2 2 2 3 5" xfId="24063"/>
    <cellStyle name="Normal 4 4 5 2 2 2 3 5 2" xfId="45214"/>
    <cellStyle name="Normal 4 4 5 2 2 2 3 6" xfId="13491"/>
    <cellStyle name="Normal 4 4 5 2 2 2 3 7" xfId="34642"/>
    <cellStyle name="Normal 4 4 5 2 2 2 4" xfId="3211"/>
    <cellStyle name="Normal 4 4 5 2 2 2 4 2" xfId="25347"/>
    <cellStyle name="Normal 4 4 5 2 2 2 4 2 2" xfId="46498"/>
    <cellStyle name="Normal 4 4 5 2 2 2 4 3" xfId="14775"/>
    <cellStyle name="Normal 4 4 5 2 2 2 4 4" xfId="35926"/>
    <cellStyle name="Normal 4 4 5 2 2 2 5" xfId="7087"/>
    <cellStyle name="Normal 4 4 5 2 2 2 5 2" xfId="28236"/>
    <cellStyle name="Normal 4 4 5 2 2 2 5 2 2" xfId="49387"/>
    <cellStyle name="Normal 4 4 5 2 2 2 5 3" xfId="17664"/>
    <cellStyle name="Normal 4 4 5 2 2 2 5 4" xfId="38815"/>
    <cellStyle name="Normal 4 4 5 2 2 2 6" xfId="9649"/>
    <cellStyle name="Normal 4 4 5 2 2 2 6 2" xfId="30798"/>
    <cellStyle name="Normal 4 4 5 2 2 2 6 2 2" xfId="51949"/>
    <cellStyle name="Normal 4 4 5 2 2 2 6 3" xfId="20226"/>
    <cellStyle name="Normal 4 4 5 2 2 2 6 4" xfId="41377"/>
    <cellStyle name="Normal 4 4 5 2 2 2 7" xfId="22783"/>
    <cellStyle name="Normal 4 4 5 2 2 2 7 2" xfId="43934"/>
    <cellStyle name="Normal 4 4 5 2 2 2 8" xfId="12211"/>
    <cellStyle name="Normal 4 4 5 2 2 2 9" xfId="33362"/>
    <cellStyle name="Normal 4 4 5 2 2 3" xfId="964"/>
    <cellStyle name="Normal 4 4 5 2 2 3 2" xfId="2244"/>
    <cellStyle name="Normal 4 4 5 2 2 3 2 2" xfId="4811"/>
    <cellStyle name="Normal 4 4 5 2 2 3 2 2 2" xfId="26947"/>
    <cellStyle name="Normal 4 4 5 2 2 3 2 2 2 2" xfId="48098"/>
    <cellStyle name="Normal 4 4 5 2 2 3 2 2 3" xfId="16375"/>
    <cellStyle name="Normal 4 4 5 2 2 3 2 2 4" xfId="37526"/>
    <cellStyle name="Normal 4 4 5 2 2 3 2 3" xfId="8687"/>
    <cellStyle name="Normal 4 4 5 2 2 3 2 3 2" xfId="29836"/>
    <cellStyle name="Normal 4 4 5 2 2 3 2 3 2 2" xfId="50987"/>
    <cellStyle name="Normal 4 4 5 2 2 3 2 3 3" xfId="19264"/>
    <cellStyle name="Normal 4 4 5 2 2 3 2 3 4" xfId="40415"/>
    <cellStyle name="Normal 4 4 5 2 2 3 2 4" xfId="11249"/>
    <cellStyle name="Normal 4 4 5 2 2 3 2 4 2" xfId="32398"/>
    <cellStyle name="Normal 4 4 5 2 2 3 2 4 2 2" xfId="53549"/>
    <cellStyle name="Normal 4 4 5 2 2 3 2 4 3" xfId="21826"/>
    <cellStyle name="Normal 4 4 5 2 2 3 2 4 4" xfId="42977"/>
    <cellStyle name="Normal 4 4 5 2 2 3 2 5" xfId="24383"/>
    <cellStyle name="Normal 4 4 5 2 2 3 2 5 2" xfId="45534"/>
    <cellStyle name="Normal 4 4 5 2 2 3 2 6" xfId="13811"/>
    <cellStyle name="Normal 4 4 5 2 2 3 2 7" xfId="34962"/>
    <cellStyle name="Normal 4 4 5 2 2 3 3" xfId="3531"/>
    <cellStyle name="Normal 4 4 5 2 2 3 3 2" xfId="25667"/>
    <cellStyle name="Normal 4 4 5 2 2 3 3 2 2" xfId="46818"/>
    <cellStyle name="Normal 4 4 5 2 2 3 3 3" xfId="15095"/>
    <cellStyle name="Normal 4 4 5 2 2 3 3 4" xfId="36246"/>
    <cellStyle name="Normal 4 4 5 2 2 3 4" xfId="7407"/>
    <cellStyle name="Normal 4 4 5 2 2 3 4 2" xfId="28556"/>
    <cellStyle name="Normal 4 4 5 2 2 3 4 2 2" xfId="49707"/>
    <cellStyle name="Normal 4 4 5 2 2 3 4 3" xfId="17984"/>
    <cellStyle name="Normal 4 4 5 2 2 3 4 4" xfId="39135"/>
    <cellStyle name="Normal 4 4 5 2 2 3 5" xfId="9969"/>
    <cellStyle name="Normal 4 4 5 2 2 3 5 2" xfId="31118"/>
    <cellStyle name="Normal 4 4 5 2 2 3 5 2 2" xfId="52269"/>
    <cellStyle name="Normal 4 4 5 2 2 3 5 3" xfId="20546"/>
    <cellStyle name="Normal 4 4 5 2 2 3 5 4" xfId="41697"/>
    <cellStyle name="Normal 4 4 5 2 2 3 6" xfId="23103"/>
    <cellStyle name="Normal 4 4 5 2 2 3 6 2" xfId="44254"/>
    <cellStyle name="Normal 4 4 5 2 2 3 7" xfId="12531"/>
    <cellStyle name="Normal 4 4 5 2 2 3 8" xfId="33682"/>
    <cellStyle name="Normal 4 4 5 2 2 4" xfId="1604"/>
    <cellStyle name="Normal 4 4 5 2 2 4 2" xfId="4171"/>
    <cellStyle name="Normal 4 4 5 2 2 4 2 2" xfId="26307"/>
    <cellStyle name="Normal 4 4 5 2 2 4 2 2 2" xfId="47458"/>
    <cellStyle name="Normal 4 4 5 2 2 4 2 3" xfId="15735"/>
    <cellStyle name="Normal 4 4 5 2 2 4 2 4" xfId="36886"/>
    <cellStyle name="Normal 4 4 5 2 2 4 3" xfId="8047"/>
    <cellStyle name="Normal 4 4 5 2 2 4 3 2" xfId="29196"/>
    <cellStyle name="Normal 4 4 5 2 2 4 3 2 2" xfId="50347"/>
    <cellStyle name="Normal 4 4 5 2 2 4 3 3" xfId="18624"/>
    <cellStyle name="Normal 4 4 5 2 2 4 3 4" xfId="39775"/>
    <cellStyle name="Normal 4 4 5 2 2 4 4" xfId="10609"/>
    <cellStyle name="Normal 4 4 5 2 2 4 4 2" xfId="31758"/>
    <cellStyle name="Normal 4 4 5 2 2 4 4 2 2" xfId="52909"/>
    <cellStyle name="Normal 4 4 5 2 2 4 4 3" xfId="21186"/>
    <cellStyle name="Normal 4 4 5 2 2 4 4 4" xfId="42337"/>
    <cellStyle name="Normal 4 4 5 2 2 4 5" xfId="23743"/>
    <cellStyle name="Normal 4 4 5 2 2 4 5 2" xfId="44894"/>
    <cellStyle name="Normal 4 4 5 2 2 4 6" xfId="13171"/>
    <cellStyle name="Normal 4 4 5 2 2 4 7" xfId="34322"/>
    <cellStyle name="Normal 4 4 5 2 2 5" xfId="2891"/>
    <cellStyle name="Normal 4 4 5 2 2 5 2" xfId="25027"/>
    <cellStyle name="Normal 4 4 5 2 2 5 2 2" xfId="46178"/>
    <cellStyle name="Normal 4 4 5 2 2 5 3" xfId="14455"/>
    <cellStyle name="Normal 4 4 5 2 2 5 4" xfId="35606"/>
    <cellStyle name="Normal 4 4 5 2 2 6" xfId="6767"/>
    <cellStyle name="Normal 4 4 5 2 2 6 2" xfId="27916"/>
    <cellStyle name="Normal 4 4 5 2 2 6 2 2" xfId="49067"/>
    <cellStyle name="Normal 4 4 5 2 2 6 3" xfId="17344"/>
    <cellStyle name="Normal 4 4 5 2 2 6 4" xfId="38495"/>
    <cellStyle name="Normal 4 4 5 2 2 7" xfId="9329"/>
    <cellStyle name="Normal 4 4 5 2 2 7 2" xfId="30478"/>
    <cellStyle name="Normal 4 4 5 2 2 7 2 2" xfId="51629"/>
    <cellStyle name="Normal 4 4 5 2 2 7 3" xfId="19906"/>
    <cellStyle name="Normal 4 4 5 2 2 7 4" xfId="41057"/>
    <cellStyle name="Normal 4 4 5 2 2 8" xfId="22463"/>
    <cellStyle name="Normal 4 4 5 2 2 8 2" xfId="43614"/>
    <cellStyle name="Normal 4 4 5 2 2 9" xfId="11891"/>
    <cellStyle name="Normal 4 4 5 2 3" xfId="484"/>
    <cellStyle name="Normal 4 4 5 2 3 2" xfId="1124"/>
    <cellStyle name="Normal 4 4 5 2 3 2 2" xfId="2404"/>
    <cellStyle name="Normal 4 4 5 2 3 2 2 2" xfId="4971"/>
    <cellStyle name="Normal 4 4 5 2 3 2 2 2 2" xfId="27107"/>
    <cellStyle name="Normal 4 4 5 2 3 2 2 2 2 2" xfId="48258"/>
    <cellStyle name="Normal 4 4 5 2 3 2 2 2 3" xfId="16535"/>
    <cellStyle name="Normal 4 4 5 2 3 2 2 2 4" xfId="37686"/>
    <cellStyle name="Normal 4 4 5 2 3 2 2 3" xfId="8847"/>
    <cellStyle name="Normal 4 4 5 2 3 2 2 3 2" xfId="29996"/>
    <cellStyle name="Normal 4 4 5 2 3 2 2 3 2 2" xfId="51147"/>
    <cellStyle name="Normal 4 4 5 2 3 2 2 3 3" xfId="19424"/>
    <cellStyle name="Normal 4 4 5 2 3 2 2 3 4" xfId="40575"/>
    <cellStyle name="Normal 4 4 5 2 3 2 2 4" xfId="11409"/>
    <cellStyle name="Normal 4 4 5 2 3 2 2 4 2" xfId="32558"/>
    <cellStyle name="Normal 4 4 5 2 3 2 2 4 2 2" xfId="53709"/>
    <cellStyle name="Normal 4 4 5 2 3 2 2 4 3" xfId="21986"/>
    <cellStyle name="Normal 4 4 5 2 3 2 2 4 4" xfId="43137"/>
    <cellStyle name="Normal 4 4 5 2 3 2 2 5" xfId="24543"/>
    <cellStyle name="Normal 4 4 5 2 3 2 2 5 2" xfId="45694"/>
    <cellStyle name="Normal 4 4 5 2 3 2 2 6" xfId="13971"/>
    <cellStyle name="Normal 4 4 5 2 3 2 2 7" xfId="35122"/>
    <cellStyle name="Normal 4 4 5 2 3 2 3" xfId="3691"/>
    <cellStyle name="Normal 4 4 5 2 3 2 3 2" xfId="25827"/>
    <cellStyle name="Normal 4 4 5 2 3 2 3 2 2" xfId="46978"/>
    <cellStyle name="Normal 4 4 5 2 3 2 3 3" xfId="15255"/>
    <cellStyle name="Normal 4 4 5 2 3 2 3 4" xfId="36406"/>
    <cellStyle name="Normal 4 4 5 2 3 2 4" xfId="7567"/>
    <cellStyle name="Normal 4 4 5 2 3 2 4 2" xfId="28716"/>
    <cellStyle name="Normal 4 4 5 2 3 2 4 2 2" xfId="49867"/>
    <cellStyle name="Normal 4 4 5 2 3 2 4 3" xfId="18144"/>
    <cellStyle name="Normal 4 4 5 2 3 2 4 4" xfId="39295"/>
    <cellStyle name="Normal 4 4 5 2 3 2 5" xfId="10129"/>
    <cellStyle name="Normal 4 4 5 2 3 2 5 2" xfId="31278"/>
    <cellStyle name="Normal 4 4 5 2 3 2 5 2 2" xfId="52429"/>
    <cellStyle name="Normal 4 4 5 2 3 2 5 3" xfId="20706"/>
    <cellStyle name="Normal 4 4 5 2 3 2 5 4" xfId="41857"/>
    <cellStyle name="Normal 4 4 5 2 3 2 6" xfId="23263"/>
    <cellStyle name="Normal 4 4 5 2 3 2 6 2" xfId="44414"/>
    <cellStyle name="Normal 4 4 5 2 3 2 7" xfId="12691"/>
    <cellStyle name="Normal 4 4 5 2 3 2 8" xfId="33842"/>
    <cellStyle name="Normal 4 4 5 2 3 3" xfId="1764"/>
    <cellStyle name="Normal 4 4 5 2 3 3 2" xfId="4331"/>
    <cellStyle name="Normal 4 4 5 2 3 3 2 2" xfId="26467"/>
    <cellStyle name="Normal 4 4 5 2 3 3 2 2 2" xfId="47618"/>
    <cellStyle name="Normal 4 4 5 2 3 3 2 3" xfId="15895"/>
    <cellStyle name="Normal 4 4 5 2 3 3 2 4" xfId="37046"/>
    <cellStyle name="Normal 4 4 5 2 3 3 3" xfId="8207"/>
    <cellStyle name="Normal 4 4 5 2 3 3 3 2" xfId="29356"/>
    <cellStyle name="Normal 4 4 5 2 3 3 3 2 2" xfId="50507"/>
    <cellStyle name="Normal 4 4 5 2 3 3 3 3" xfId="18784"/>
    <cellStyle name="Normal 4 4 5 2 3 3 3 4" xfId="39935"/>
    <cellStyle name="Normal 4 4 5 2 3 3 4" xfId="10769"/>
    <cellStyle name="Normal 4 4 5 2 3 3 4 2" xfId="31918"/>
    <cellStyle name="Normal 4 4 5 2 3 3 4 2 2" xfId="53069"/>
    <cellStyle name="Normal 4 4 5 2 3 3 4 3" xfId="21346"/>
    <cellStyle name="Normal 4 4 5 2 3 3 4 4" xfId="42497"/>
    <cellStyle name="Normal 4 4 5 2 3 3 5" xfId="23903"/>
    <cellStyle name="Normal 4 4 5 2 3 3 5 2" xfId="45054"/>
    <cellStyle name="Normal 4 4 5 2 3 3 6" xfId="13331"/>
    <cellStyle name="Normal 4 4 5 2 3 3 7" xfId="34482"/>
    <cellStyle name="Normal 4 4 5 2 3 4" xfId="3051"/>
    <cellStyle name="Normal 4 4 5 2 3 4 2" xfId="25187"/>
    <cellStyle name="Normal 4 4 5 2 3 4 2 2" xfId="46338"/>
    <cellStyle name="Normal 4 4 5 2 3 4 3" xfId="14615"/>
    <cellStyle name="Normal 4 4 5 2 3 4 4" xfId="35766"/>
    <cellStyle name="Normal 4 4 5 2 3 5" xfId="6927"/>
    <cellStyle name="Normal 4 4 5 2 3 5 2" xfId="28076"/>
    <cellStyle name="Normal 4 4 5 2 3 5 2 2" xfId="49227"/>
    <cellStyle name="Normal 4 4 5 2 3 5 3" xfId="17504"/>
    <cellStyle name="Normal 4 4 5 2 3 5 4" xfId="38655"/>
    <cellStyle name="Normal 4 4 5 2 3 6" xfId="9489"/>
    <cellStyle name="Normal 4 4 5 2 3 6 2" xfId="30638"/>
    <cellStyle name="Normal 4 4 5 2 3 6 2 2" xfId="51789"/>
    <cellStyle name="Normal 4 4 5 2 3 6 3" xfId="20066"/>
    <cellStyle name="Normal 4 4 5 2 3 6 4" xfId="41217"/>
    <cellStyle name="Normal 4 4 5 2 3 7" xfId="22623"/>
    <cellStyle name="Normal 4 4 5 2 3 7 2" xfId="43774"/>
    <cellStyle name="Normal 4 4 5 2 3 8" xfId="12051"/>
    <cellStyle name="Normal 4 4 5 2 3 9" xfId="33202"/>
    <cellStyle name="Normal 4 4 5 2 4" xfId="804"/>
    <cellStyle name="Normal 4 4 5 2 4 2" xfId="2084"/>
    <cellStyle name="Normal 4 4 5 2 4 2 2" xfId="4651"/>
    <cellStyle name="Normal 4 4 5 2 4 2 2 2" xfId="26787"/>
    <cellStyle name="Normal 4 4 5 2 4 2 2 2 2" xfId="47938"/>
    <cellStyle name="Normal 4 4 5 2 4 2 2 3" xfId="16215"/>
    <cellStyle name="Normal 4 4 5 2 4 2 2 4" xfId="37366"/>
    <cellStyle name="Normal 4 4 5 2 4 2 3" xfId="8527"/>
    <cellStyle name="Normal 4 4 5 2 4 2 3 2" xfId="29676"/>
    <cellStyle name="Normal 4 4 5 2 4 2 3 2 2" xfId="50827"/>
    <cellStyle name="Normal 4 4 5 2 4 2 3 3" xfId="19104"/>
    <cellStyle name="Normal 4 4 5 2 4 2 3 4" xfId="40255"/>
    <cellStyle name="Normal 4 4 5 2 4 2 4" xfId="11089"/>
    <cellStyle name="Normal 4 4 5 2 4 2 4 2" xfId="32238"/>
    <cellStyle name="Normal 4 4 5 2 4 2 4 2 2" xfId="53389"/>
    <cellStyle name="Normal 4 4 5 2 4 2 4 3" xfId="21666"/>
    <cellStyle name="Normal 4 4 5 2 4 2 4 4" xfId="42817"/>
    <cellStyle name="Normal 4 4 5 2 4 2 5" xfId="24223"/>
    <cellStyle name="Normal 4 4 5 2 4 2 5 2" xfId="45374"/>
    <cellStyle name="Normal 4 4 5 2 4 2 6" xfId="13651"/>
    <cellStyle name="Normal 4 4 5 2 4 2 7" xfId="34802"/>
    <cellStyle name="Normal 4 4 5 2 4 3" xfId="3371"/>
    <cellStyle name="Normal 4 4 5 2 4 3 2" xfId="25507"/>
    <cellStyle name="Normal 4 4 5 2 4 3 2 2" xfId="46658"/>
    <cellStyle name="Normal 4 4 5 2 4 3 3" xfId="14935"/>
    <cellStyle name="Normal 4 4 5 2 4 3 4" xfId="36086"/>
    <cellStyle name="Normal 4 4 5 2 4 4" xfId="7247"/>
    <cellStyle name="Normal 4 4 5 2 4 4 2" xfId="28396"/>
    <cellStyle name="Normal 4 4 5 2 4 4 2 2" xfId="49547"/>
    <cellStyle name="Normal 4 4 5 2 4 4 3" xfId="17824"/>
    <cellStyle name="Normal 4 4 5 2 4 4 4" xfId="38975"/>
    <cellStyle name="Normal 4 4 5 2 4 5" xfId="9809"/>
    <cellStyle name="Normal 4 4 5 2 4 5 2" xfId="30958"/>
    <cellStyle name="Normal 4 4 5 2 4 5 2 2" xfId="52109"/>
    <cellStyle name="Normal 4 4 5 2 4 5 3" xfId="20386"/>
    <cellStyle name="Normal 4 4 5 2 4 5 4" xfId="41537"/>
    <cellStyle name="Normal 4 4 5 2 4 6" xfId="22943"/>
    <cellStyle name="Normal 4 4 5 2 4 6 2" xfId="44094"/>
    <cellStyle name="Normal 4 4 5 2 4 7" xfId="12371"/>
    <cellStyle name="Normal 4 4 5 2 4 8" xfId="33522"/>
    <cellStyle name="Normal 4 4 5 2 5" xfId="1444"/>
    <cellStyle name="Normal 4 4 5 2 5 2" xfId="4011"/>
    <cellStyle name="Normal 4 4 5 2 5 2 2" xfId="26147"/>
    <cellStyle name="Normal 4 4 5 2 5 2 2 2" xfId="47298"/>
    <cellStyle name="Normal 4 4 5 2 5 2 3" xfId="15575"/>
    <cellStyle name="Normal 4 4 5 2 5 2 4" xfId="36726"/>
    <cellStyle name="Normal 4 4 5 2 5 3" xfId="7887"/>
    <cellStyle name="Normal 4 4 5 2 5 3 2" xfId="29036"/>
    <cellStyle name="Normal 4 4 5 2 5 3 2 2" xfId="50187"/>
    <cellStyle name="Normal 4 4 5 2 5 3 3" xfId="18464"/>
    <cellStyle name="Normal 4 4 5 2 5 3 4" xfId="39615"/>
    <cellStyle name="Normal 4 4 5 2 5 4" xfId="10449"/>
    <cellStyle name="Normal 4 4 5 2 5 4 2" xfId="31598"/>
    <cellStyle name="Normal 4 4 5 2 5 4 2 2" xfId="52749"/>
    <cellStyle name="Normal 4 4 5 2 5 4 3" xfId="21026"/>
    <cellStyle name="Normal 4 4 5 2 5 4 4" xfId="42177"/>
    <cellStyle name="Normal 4 4 5 2 5 5" xfId="23583"/>
    <cellStyle name="Normal 4 4 5 2 5 5 2" xfId="44734"/>
    <cellStyle name="Normal 4 4 5 2 5 6" xfId="13011"/>
    <cellStyle name="Normal 4 4 5 2 5 7" xfId="34162"/>
    <cellStyle name="Normal 4 4 5 2 6" xfId="2730"/>
    <cellStyle name="Normal 4 4 5 2 6 2" xfId="24866"/>
    <cellStyle name="Normal 4 4 5 2 6 2 2" xfId="46017"/>
    <cellStyle name="Normal 4 4 5 2 6 3" xfId="14294"/>
    <cellStyle name="Normal 4 4 5 2 6 4" xfId="35445"/>
    <cellStyle name="Normal 4 4 5 2 7" xfId="6607"/>
    <cellStyle name="Normal 4 4 5 2 7 2" xfId="27756"/>
    <cellStyle name="Normal 4 4 5 2 7 2 2" xfId="48907"/>
    <cellStyle name="Normal 4 4 5 2 7 3" xfId="17184"/>
    <cellStyle name="Normal 4 4 5 2 7 4" xfId="38335"/>
    <cellStyle name="Normal 4 4 5 2 8" xfId="9169"/>
    <cellStyle name="Normal 4 4 5 2 8 2" xfId="30318"/>
    <cellStyle name="Normal 4 4 5 2 8 2 2" xfId="51469"/>
    <cellStyle name="Normal 4 4 5 2 8 3" xfId="19746"/>
    <cellStyle name="Normal 4 4 5 2 8 4" xfId="40897"/>
    <cellStyle name="Normal 4 4 5 2 9" xfId="22303"/>
    <cellStyle name="Normal 4 4 5 2 9 2" xfId="43454"/>
    <cellStyle name="Normal 4 4 5 3" xfId="242"/>
    <cellStyle name="Normal 4 4 5 3 10" xfId="32962"/>
    <cellStyle name="Normal 4 4 5 3 2" xfId="564"/>
    <cellStyle name="Normal 4 4 5 3 2 2" xfId="1204"/>
    <cellStyle name="Normal 4 4 5 3 2 2 2" xfId="2484"/>
    <cellStyle name="Normal 4 4 5 3 2 2 2 2" xfId="5051"/>
    <cellStyle name="Normal 4 4 5 3 2 2 2 2 2" xfId="27187"/>
    <cellStyle name="Normal 4 4 5 3 2 2 2 2 2 2" xfId="48338"/>
    <cellStyle name="Normal 4 4 5 3 2 2 2 2 3" xfId="16615"/>
    <cellStyle name="Normal 4 4 5 3 2 2 2 2 4" xfId="37766"/>
    <cellStyle name="Normal 4 4 5 3 2 2 2 3" xfId="8927"/>
    <cellStyle name="Normal 4 4 5 3 2 2 2 3 2" xfId="30076"/>
    <cellStyle name="Normal 4 4 5 3 2 2 2 3 2 2" xfId="51227"/>
    <cellStyle name="Normal 4 4 5 3 2 2 2 3 3" xfId="19504"/>
    <cellStyle name="Normal 4 4 5 3 2 2 2 3 4" xfId="40655"/>
    <cellStyle name="Normal 4 4 5 3 2 2 2 4" xfId="11489"/>
    <cellStyle name="Normal 4 4 5 3 2 2 2 4 2" xfId="32638"/>
    <cellStyle name="Normal 4 4 5 3 2 2 2 4 2 2" xfId="53789"/>
    <cellStyle name="Normal 4 4 5 3 2 2 2 4 3" xfId="22066"/>
    <cellStyle name="Normal 4 4 5 3 2 2 2 4 4" xfId="43217"/>
    <cellStyle name="Normal 4 4 5 3 2 2 2 5" xfId="24623"/>
    <cellStyle name="Normal 4 4 5 3 2 2 2 5 2" xfId="45774"/>
    <cellStyle name="Normal 4 4 5 3 2 2 2 6" xfId="14051"/>
    <cellStyle name="Normal 4 4 5 3 2 2 2 7" xfId="35202"/>
    <cellStyle name="Normal 4 4 5 3 2 2 3" xfId="3771"/>
    <cellStyle name="Normal 4 4 5 3 2 2 3 2" xfId="25907"/>
    <cellStyle name="Normal 4 4 5 3 2 2 3 2 2" xfId="47058"/>
    <cellStyle name="Normal 4 4 5 3 2 2 3 3" xfId="15335"/>
    <cellStyle name="Normal 4 4 5 3 2 2 3 4" xfId="36486"/>
    <cellStyle name="Normal 4 4 5 3 2 2 4" xfId="7647"/>
    <cellStyle name="Normal 4 4 5 3 2 2 4 2" xfId="28796"/>
    <cellStyle name="Normal 4 4 5 3 2 2 4 2 2" xfId="49947"/>
    <cellStyle name="Normal 4 4 5 3 2 2 4 3" xfId="18224"/>
    <cellStyle name="Normal 4 4 5 3 2 2 4 4" xfId="39375"/>
    <cellStyle name="Normal 4 4 5 3 2 2 5" xfId="10209"/>
    <cellStyle name="Normal 4 4 5 3 2 2 5 2" xfId="31358"/>
    <cellStyle name="Normal 4 4 5 3 2 2 5 2 2" xfId="52509"/>
    <cellStyle name="Normal 4 4 5 3 2 2 5 3" xfId="20786"/>
    <cellStyle name="Normal 4 4 5 3 2 2 5 4" xfId="41937"/>
    <cellStyle name="Normal 4 4 5 3 2 2 6" xfId="23343"/>
    <cellStyle name="Normal 4 4 5 3 2 2 6 2" xfId="44494"/>
    <cellStyle name="Normal 4 4 5 3 2 2 7" xfId="12771"/>
    <cellStyle name="Normal 4 4 5 3 2 2 8" xfId="33922"/>
    <cellStyle name="Normal 4 4 5 3 2 3" xfId="1844"/>
    <cellStyle name="Normal 4 4 5 3 2 3 2" xfId="4411"/>
    <cellStyle name="Normal 4 4 5 3 2 3 2 2" xfId="26547"/>
    <cellStyle name="Normal 4 4 5 3 2 3 2 2 2" xfId="47698"/>
    <cellStyle name="Normal 4 4 5 3 2 3 2 3" xfId="15975"/>
    <cellStyle name="Normal 4 4 5 3 2 3 2 4" xfId="37126"/>
    <cellStyle name="Normal 4 4 5 3 2 3 3" xfId="8287"/>
    <cellStyle name="Normal 4 4 5 3 2 3 3 2" xfId="29436"/>
    <cellStyle name="Normal 4 4 5 3 2 3 3 2 2" xfId="50587"/>
    <cellStyle name="Normal 4 4 5 3 2 3 3 3" xfId="18864"/>
    <cellStyle name="Normal 4 4 5 3 2 3 3 4" xfId="40015"/>
    <cellStyle name="Normal 4 4 5 3 2 3 4" xfId="10849"/>
    <cellStyle name="Normal 4 4 5 3 2 3 4 2" xfId="31998"/>
    <cellStyle name="Normal 4 4 5 3 2 3 4 2 2" xfId="53149"/>
    <cellStyle name="Normal 4 4 5 3 2 3 4 3" xfId="21426"/>
    <cellStyle name="Normal 4 4 5 3 2 3 4 4" xfId="42577"/>
    <cellStyle name="Normal 4 4 5 3 2 3 5" xfId="23983"/>
    <cellStyle name="Normal 4 4 5 3 2 3 5 2" xfId="45134"/>
    <cellStyle name="Normal 4 4 5 3 2 3 6" xfId="13411"/>
    <cellStyle name="Normal 4 4 5 3 2 3 7" xfId="34562"/>
    <cellStyle name="Normal 4 4 5 3 2 4" xfId="3131"/>
    <cellStyle name="Normal 4 4 5 3 2 4 2" xfId="25267"/>
    <cellStyle name="Normal 4 4 5 3 2 4 2 2" xfId="46418"/>
    <cellStyle name="Normal 4 4 5 3 2 4 3" xfId="14695"/>
    <cellStyle name="Normal 4 4 5 3 2 4 4" xfId="35846"/>
    <cellStyle name="Normal 4 4 5 3 2 5" xfId="7007"/>
    <cellStyle name="Normal 4 4 5 3 2 5 2" xfId="28156"/>
    <cellStyle name="Normal 4 4 5 3 2 5 2 2" xfId="49307"/>
    <cellStyle name="Normal 4 4 5 3 2 5 3" xfId="17584"/>
    <cellStyle name="Normal 4 4 5 3 2 5 4" xfId="38735"/>
    <cellStyle name="Normal 4 4 5 3 2 6" xfId="9569"/>
    <cellStyle name="Normal 4 4 5 3 2 6 2" xfId="30718"/>
    <cellStyle name="Normal 4 4 5 3 2 6 2 2" xfId="51869"/>
    <cellStyle name="Normal 4 4 5 3 2 6 3" xfId="20146"/>
    <cellStyle name="Normal 4 4 5 3 2 6 4" xfId="41297"/>
    <cellStyle name="Normal 4 4 5 3 2 7" xfId="22703"/>
    <cellStyle name="Normal 4 4 5 3 2 7 2" xfId="43854"/>
    <cellStyle name="Normal 4 4 5 3 2 8" xfId="12131"/>
    <cellStyle name="Normal 4 4 5 3 2 9" xfId="33282"/>
    <cellStyle name="Normal 4 4 5 3 3" xfId="884"/>
    <cellStyle name="Normal 4 4 5 3 3 2" xfId="2164"/>
    <cellStyle name="Normal 4 4 5 3 3 2 2" xfId="4731"/>
    <cellStyle name="Normal 4 4 5 3 3 2 2 2" xfId="26867"/>
    <cellStyle name="Normal 4 4 5 3 3 2 2 2 2" xfId="48018"/>
    <cellStyle name="Normal 4 4 5 3 3 2 2 3" xfId="16295"/>
    <cellStyle name="Normal 4 4 5 3 3 2 2 4" xfId="37446"/>
    <cellStyle name="Normal 4 4 5 3 3 2 3" xfId="8607"/>
    <cellStyle name="Normal 4 4 5 3 3 2 3 2" xfId="29756"/>
    <cellStyle name="Normal 4 4 5 3 3 2 3 2 2" xfId="50907"/>
    <cellStyle name="Normal 4 4 5 3 3 2 3 3" xfId="19184"/>
    <cellStyle name="Normal 4 4 5 3 3 2 3 4" xfId="40335"/>
    <cellStyle name="Normal 4 4 5 3 3 2 4" xfId="11169"/>
    <cellStyle name="Normal 4 4 5 3 3 2 4 2" xfId="32318"/>
    <cellStyle name="Normal 4 4 5 3 3 2 4 2 2" xfId="53469"/>
    <cellStyle name="Normal 4 4 5 3 3 2 4 3" xfId="21746"/>
    <cellStyle name="Normal 4 4 5 3 3 2 4 4" xfId="42897"/>
    <cellStyle name="Normal 4 4 5 3 3 2 5" xfId="24303"/>
    <cellStyle name="Normal 4 4 5 3 3 2 5 2" xfId="45454"/>
    <cellStyle name="Normal 4 4 5 3 3 2 6" xfId="13731"/>
    <cellStyle name="Normal 4 4 5 3 3 2 7" xfId="34882"/>
    <cellStyle name="Normal 4 4 5 3 3 3" xfId="3451"/>
    <cellStyle name="Normal 4 4 5 3 3 3 2" xfId="25587"/>
    <cellStyle name="Normal 4 4 5 3 3 3 2 2" xfId="46738"/>
    <cellStyle name="Normal 4 4 5 3 3 3 3" xfId="15015"/>
    <cellStyle name="Normal 4 4 5 3 3 3 4" xfId="36166"/>
    <cellStyle name="Normal 4 4 5 3 3 4" xfId="7327"/>
    <cellStyle name="Normal 4 4 5 3 3 4 2" xfId="28476"/>
    <cellStyle name="Normal 4 4 5 3 3 4 2 2" xfId="49627"/>
    <cellStyle name="Normal 4 4 5 3 3 4 3" xfId="17904"/>
    <cellStyle name="Normal 4 4 5 3 3 4 4" xfId="39055"/>
    <cellStyle name="Normal 4 4 5 3 3 5" xfId="9889"/>
    <cellStyle name="Normal 4 4 5 3 3 5 2" xfId="31038"/>
    <cellStyle name="Normal 4 4 5 3 3 5 2 2" xfId="52189"/>
    <cellStyle name="Normal 4 4 5 3 3 5 3" xfId="20466"/>
    <cellStyle name="Normal 4 4 5 3 3 5 4" xfId="41617"/>
    <cellStyle name="Normal 4 4 5 3 3 6" xfId="23023"/>
    <cellStyle name="Normal 4 4 5 3 3 6 2" xfId="44174"/>
    <cellStyle name="Normal 4 4 5 3 3 7" xfId="12451"/>
    <cellStyle name="Normal 4 4 5 3 3 8" xfId="33602"/>
    <cellStyle name="Normal 4 4 5 3 4" xfId="1524"/>
    <cellStyle name="Normal 4 4 5 3 4 2" xfId="4091"/>
    <cellStyle name="Normal 4 4 5 3 4 2 2" xfId="26227"/>
    <cellStyle name="Normal 4 4 5 3 4 2 2 2" xfId="47378"/>
    <cellStyle name="Normal 4 4 5 3 4 2 3" xfId="15655"/>
    <cellStyle name="Normal 4 4 5 3 4 2 4" xfId="36806"/>
    <cellStyle name="Normal 4 4 5 3 4 3" xfId="7967"/>
    <cellStyle name="Normal 4 4 5 3 4 3 2" xfId="29116"/>
    <cellStyle name="Normal 4 4 5 3 4 3 2 2" xfId="50267"/>
    <cellStyle name="Normal 4 4 5 3 4 3 3" xfId="18544"/>
    <cellStyle name="Normal 4 4 5 3 4 3 4" xfId="39695"/>
    <cellStyle name="Normal 4 4 5 3 4 4" xfId="10529"/>
    <cellStyle name="Normal 4 4 5 3 4 4 2" xfId="31678"/>
    <cellStyle name="Normal 4 4 5 3 4 4 2 2" xfId="52829"/>
    <cellStyle name="Normal 4 4 5 3 4 4 3" xfId="21106"/>
    <cellStyle name="Normal 4 4 5 3 4 4 4" xfId="42257"/>
    <cellStyle name="Normal 4 4 5 3 4 5" xfId="23663"/>
    <cellStyle name="Normal 4 4 5 3 4 5 2" xfId="44814"/>
    <cellStyle name="Normal 4 4 5 3 4 6" xfId="13091"/>
    <cellStyle name="Normal 4 4 5 3 4 7" xfId="34242"/>
    <cellStyle name="Normal 4 4 5 3 5" xfId="2810"/>
    <cellStyle name="Normal 4 4 5 3 5 2" xfId="24946"/>
    <cellStyle name="Normal 4 4 5 3 5 2 2" xfId="46097"/>
    <cellStyle name="Normal 4 4 5 3 5 3" xfId="14374"/>
    <cellStyle name="Normal 4 4 5 3 5 4" xfId="35525"/>
    <cellStyle name="Normal 4 4 5 3 6" xfId="6687"/>
    <cellStyle name="Normal 4 4 5 3 6 2" xfId="27836"/>
    <cellStyle name="Normal 4 4 5 3 6 2 2" xfId="48987"/>
    <cellStyle name="Normal 4 4 5 3 6 3" xfId="17264"/>
    <cellStyle name="Normal 4 4 5 3 6 4" xfId="38415"/>
    <cellStyle name="Normal 4 4 5 3 7" xfId="9249"/>
    <cellStyle name="Normal 4 4 5 3 7 2" xfId="30398"/>
    <cellStyle name="Normal 4 4 5 3 7 2 2" xfId="51549"/>
    <cellStyle name="Normal 4 4 5 3 7 3" xfId="19826"/>
    <cellStyle name="Normal 4 4 5 3 7 4" xfId="40977"/>
    <cellStyle name="Normal 4 4 5 3 8" xfId="22383"/>
    <cellStyle name="Normal 4 4 5 3 8 2" xfId="43534"/>
    <cellStyle name="Normal 4 4 5 3 9" xfId="11811"/>
    <cellStyle name="Normal 4 4 5 4" xfId="404"/>
    <cellStyle name="Normal 4 4 5 4 2" xfId="1044"/>
    <cellStyle name="Normal 4 4 5 4 2 2" xfId="2324"/>
    <cellStyle name="Normal 4 4 5 4 2 2 2" xfId="4891"/>
    <cellStyle name="Normal 4 4 5 4 2 2 2 2" xfId="27027"/>
    <cellStyle name="Normal 4 4 5 4 2 2 2 2 2" xfId="48178"/>
    <cellStyle name="Normal 4 4 5 4 2 2 2 3" xfId="16455"/>
    <cellStyle name="Normal 4 4 5 4 2 2 2 4" xfId="37606"/>
    <cellStyle name="Normal 4 4 5 4 2 2 3" xfId="8767"/>
    <cellStyle name="Normal 4 4 5 4 2 2 3 2" xfId="29916"/>
    <cellStyle name="Normal 4 4 5 4 2 2 3 2 2" xfId="51067"/>
    <cellStyle name="Normal 4 4 5 4 2 2 3 3" xfId="19344"/>
    <cellStyle name="Normal 4 4 5 4 2 2 3 4" xfId="40495"/>
    <cellStyle name="Normal 4 4 5 4 2 2 4" xfId="11329"/>
    <cellStyle name="Normal 4 4 5 4 2 2 4 2" xfId="32478"/>
    <cellStyle name="Normal 4 4 5 4 2 2 4 2 2" xfId="53629"/>
    <cellStyle name="Normal 4 4 5 4 2 2 4 3" xfId="21906"/>
    <cellStyle name="Normal 4 4 5 4 2 2 4 4" xfId="43057"/>
    <cellStyle name="Normal 4 4 5 4 2 2 5" xfId="24463"/>
    <cellStyle name="Normal 4 4 5 4 2 2 5 2" xfId="45614"/>
    <cellStyle name="Normal 4 4 5 4 2 2 6" xfId="13891"/>
    <cellStyle name="Normal 4 4 5 4 2 2 7" xfId="35042"/>
    <cellStyle name="Normal 4 4 5 4 2 3" xfId="3611"/>
    <cellStyle name="Normal 4 4 5 4 2 3 2" xfId="25747"/>
    <cellStyle name="Normal 4 4 5 4 2 3 2 2" xfId="46898"/>
    <cellStyle name="Normal 4 4 5 4 2 3 3" xfId="15175"/>
    <cellStyle name="Normal 4 4 5 4 2 3 4" xfId="36326"/>
    <cellStyle name="Normal 4 4 5 4 2 4" xfId="7487"/>
    <cellStyle name="Normal 4 4 5 4 2 4 2" xfId="28636"/>
    <cellStyle name="Normal 4 4 5 4 2 4 2 2" xfId="49787"/>
    <cellStyle name="Normal 4 4 5 4 2 4 3" xfId="18064"/>
    <cellStyle name="Normal 4 4 5 4 2 4 4" xfId="39215"/>
    <cellStyle name="Normal 4 4 5 4 2 5" xfId="10049"/>
    <cellStyle name="Normal 4 4 5 4 2 5 2" xfId="31198"/>
    <cellStyle name="Normal 4 4 5 4 2 5 2 2" xfId="52349"/>
    <cellStyle name="Normal 4 4 5 4 2 5 3" xfId="20626"/>
    <cellStyle name="Normal 4 4 5 4 2 5 4" xfId="41777"/>
    <cellStyle name="Normal 4 4 5 4 2 6" xfId="23183"/>
    <cellStyle name="Normal 4 4 5 4 2 6 2" xfId="44334"/>
    <cellStyle name="Normal 4 4 5 4 2 7" xfId="12611"/>
    <cellStyle name="Normal 4 4 5 4 2 8" xfId="33762"/>
    <cellStyle name="Normal 4 4 5 4 3" xfId="1684"/>
    <cellStyle name="Normal 4 4 5 4 3 2" xfId="4251"/>
    <cellStyle name="Normal 4 4 5 4 3 2 2" xfId="26387"/>
    <cellStyle name="Normal 4 4 5 4 3 2 2 2" xfId="47538"/>
    <cellStyle name="Normal 4 4 5 4 3 2 3" xfId="15815"/>
    <cellStyle name="Normal 4 4 5 4 3 2 4" xfId="36966"/>
    <cellStyle name="Normal 4 4 5 4 3 3" xfId="8127"/>
    <cellStyle name="Normal 4 4 5 4 3 3 2" xfId="29276"/>
    <cellStyle name="Normal 4 4 5 4 3 3 2 2" xfId="50427"/>
    <cellStyle name="Normal 4 4 5 4 3 3 3" xfId="18704"/>
    <cellStyle name="Normal 4 4 5 4 3 3 4" xfId="39855"/>
    <cellStyle name="Normal 4 4 5 4 3 4" xfId="10689"/>
    <cellStyle name="Normal 4 4 5 4 3 4 2" xfId="31838"/>
    <cellStyle name="Normal 4 4 5 4 3 4 2 2" xfId="52989"/>
    <cellStyle name="Normal 4 4 5 4 3 4 3" xfId="21266"/>
    <cellStyle name="Normal 4 4 5 4 3 4 4" xfId="42417"/>
    <cellStyle name="Normal 4 4 5 4 3 5" xfId="23823"/>
    <cellStyle name="Normal 4 4 5 4 3 5 2" xfId="44974"/>
    <cellStyle name="Normal 4 4 5 4 3 6" xfId="13251"/>
    <cellStyle name="Normal 4 4 5 4 3 7" xfId="34402"/>
    <cellStyle name="Normal 4 4 5 4 4" xfId="2971"/>
    <cellStyle name="Normal 4 4 5 4 4 2" xfId="25107"/>
    <cellStyle name="Normal 4 4 5 4 4 2 2" xfId="46258"/>
    <cellStyle name="Normal 4 4 5 4 4 3" xfId="14535"/>
    <cellStyle name="Normal 4 4 5 4 4 4" xfId="35686"/>
    <cellStyle name="Normal 4 4 5 4 5" xfId="6847"/>
    <cellStyle name="Normal 4 4 5 4 5 2" xfId="27996"/>
    <cellStyle name="Normal 4 4 5 4 5 2 2" xfId="49147"/>
    <cellStyle name="Normal 4 4 5 4 5 3" xfId="17424"/>
    <cellStyle name="Normal 4 4 5 4 5 4" xfId="38575"/>
    <cellStyle name="Normal 4 4 5 4 6" xfId="9409"/>
    <cellStyle name="Normal 4 4 5 4 6 2" xfId="30558"/>
    <cellStyle name="Normal 4 4 5 4 6 2 2" xfId="51709"/>
    <cellStyle name="Normal 4 4 5 4 6 3" xfId="19986"/>
    <cellStyle name="Normal 4 4 5 4 6 4" xfId="41137"/>
    <cellStyle name="Normal 4 4 5 4 7" xfId="22543"/>
    <cellStyle name="Normal 4 4 5 4 7 2" xfId="43694"/>
    <cellStyle name="Normal 4 4 5 4 8" xfId="11971"/>
    <cellStyle name="Normal 4 4 5 4 9" xfId="33122"/>
    <cellStyle name="Normal 4 4 5 5" xfId="724"/>
    <cellStyle name="Normal 4 4 5 5 2" xfId="2004"/>
    <cellStyle name="Normal 4 4 5 5 2 2" xfId="4571"/>
    <cellStyle name="Normal 4 4 5 5 2 2 2" xfId="26707"/>
    <cellStyle name="Normal 4 4 5 5 2 2 2 2" xfId="47858"/>
    <cellStyle name="Normal 4 4 5 5 2 2 3" xfId="16135"/>
    <cellStyle name="Normal 4 4 5 5 2 2 4" xfId="37286"/>
    <cellStyle name="Normal 4 4 5 5 2 3" xfId="8447"/>
    <cellStyle name="Normal 4 4 5 5 2 3 2" xfId="29596"/>
    <cellStyle name="Normal 4 4 5 5 2 3 2 2" xfId="50747"/>
    <cellStyle name="Normal 4 4 5 5 2 3 3" xfId="19024"/>
    <cellStyle name="Normal 4 4 5 5 2 3 4" xfId="40175"/>
    <cellStyle name="Normal 4 4 5 5 2 4" xfId="11009"/>
    <cellStyle name="Normal 4 4 5 5 2 4 2" xfId="32158"/>
    <cellStyle name="Normal 4 4 5 5 2 4 2 2" xfId="53309"/>
    <cellStyle name="Normal 4 4 5 5 2 4 3" xfId="21586"/>
    <cellStyle name="Normal 4 4 5 5 2 4 4" xfId="42737"/>
    <cellStyle name="Normal 4 4 5 5 2 5" xfId="24143"/>
    <cellStyle name="Normal 4 4 5 5 2 5 2" xfId="45294"/>
    <cellStyle name="Normal 4 4 5 5 2 6" xfId="13571"/>
    <cellStyle name="Normal 4 4 5 5 2 7" xfId="34722"/>
    <cellStyle name="Normal 4 4 5 5 3" xfId="3291"/>
    <cellStyle name="Normal 4 4 5 5 3 2" xfId="25427"/>
    <cellStyle name="Normal 4 4 5 5 3 2 2" xfId="46578"/>
    <cellStyle name="Normal 4 4 5 5 3 3" xfId="14855"/>
    <cellStyle name="Normal 4 4 5 5 3 4" xfId="36006"/>
    <cellStyle name="Normal 4 4 5 5 4" xfId="7167"/>
    <cellStyle name="Normal 4 4 5 5 4 2" xfId="28316"/>
    <cellStyle name="Normal 4 4 5 5 4 2 2" xfId="49467"/>
    <cellStyle name="Normal 4 4 5 5 4 3" xfId="17744"/>
    <cellStyle name="Normal 4 4 5 5 4 4" xfId="38895"/>
    <cellStyle name="Normal 4 4 5 5 5" xfId="9729"/>
    <cellStyle name="Normal 4 4 5 5 5 2" xfId="30878"/>
    <cellStyle name="Normal 4 4 5 5 5 2 2" xfId="52029"/>
    <cellStyle name="Normal 4 4 5 5 5 3" xfId="20306"/>
    <cellStyle name="Normal 4 4 5 5 5 4" xfId="41457"/>
    <cellStyle name="Normal 4 4 5 5 6" xfId="22863"/>
    <cellStyle name="Normal 4 4 5 5 6 2" xfId="44014"/>
    <cellStyle name="Normal 4 4 5 5 7" xfId="12291"/>
    <cellStyle name="Normal 4 4 5 5 8" xfId="33442"/>
    <cellStyle name="Normal 4 4 5 6" xfId="1364"/>
    <cellStyle name="Normal 4 4 5 6 2" xfId="3931"/>
    <cellStyle name="Normal 4 4 5 6 2 2" xfId="26067"/>
    <cellStyle name="Normal 4 4 5 6 2 2 2" xfId="47218"/>
    <cellStyle name="Normal 4 4 5 6 2 3" xfId="15495"/>
    <cellStyle name="Normal 4 4 5 6 2 4" xfId="36646"/>
    <cellStyle name="Normal 4 4 5 6 3" xfId="7807"/>
    <cellStyle name="Normal 4 4 5 6 3 2" xfId="28956"/>
    <cellStyle name="Normal 4 4 5 6 3 2 2" xfId="50107"/>
    <cellStyle name="Normal 4 4 5 6 3 3" xfId="18384"/>
    <cellStyle name="Normal 4 4 5 6 3 4" xfId="39535"/>
    <cellStyle name="Normal 4 4 5 6 4" xfId="10369"/>
    <cellStyle name="Normal 4 4 5 6 4 2" xfId="31518"/>
    <cellStyle name="Normal 4 4 5 6 4 2 2" xfId="52669"/>
    <cellStyle name="Normal 4 4 5 6 4 3" xfId="20946"/>
    <cellStyle name="Normal 4 4 5 6 4 4" xfId="42097"/>
    <cellStyle name="Normal 4 4 5 6 5" xfId="23503"/>
    <cellStyle name="Normal 4 4 5 6 5 2" xfId="44654"/>
    <cellStyle name="Normal 4 4 5 6 6" xfId="12931"/>
    <cellStyle name="Normal 4 4 5 6 7" xfId="34082"/>
    <cellStyle name="Normal 4 4 5 7" xfId="2649"/>
    <cellStyle name="Normal 4 4 5 7 2" xfId="24785"/>
    <cellStyle name="Normal 4 4 5 7 2 2" xfId="45936"/>
    <cellStyle name="Normal 4 4 5 7 3" xfId="14213"/>
    <cellStyle name="Normal 4 4 5 7 4" xfId="35364"/>
    <cellStyle name="Normal 4 4 5 8" xfId="6527"/>
    <cellStyle name="Normal 4 4 5 8 2" xfId="27676"/>
    <cellStyle name="Normal 4 4 5 8 2 2" xfId="48827"/>
    <cellStyle name="Normal 4 4 5 8 3" xfId="17104"/>
    <cellStyle name="Normal 4 4 5 8 4" xfId="38255"/>
    <cellStyle name="Normal 4 4 5 9" xfId="9089"/>
    <cellStyle name="Normal 4 4 5 9 2" xfId="30238"/>
    <cellStyle name="Normal 4 4 5 9 2 2" xfId="51389"/>
    <cellStyle name="Normal 4 4 5 9 3" xfId="19666"/>
    <cellStyle name="Normal 4 4 5 9 4" xfId="40817"/>
    <cellStyle name="Normal 4 4 6" xfId="107"/>
    <cellStyle name="Normal 4 4 6 10" xfId="11676"/>
    <cellStyle name="Normal 4 4 6 11" xfId="32827"/>
    <cellStyle name="Normal 4 4 6 2" xfId="268"/>
    <cellStyle name="Normal 4 4 6 2 10" xfId="32987"/>
    <cellStyle name="Normal 4 4 6 2 2" xfId="589"/>
    <cellStyle name="Normal 4 4 6 2 2 2" xfId="1229"/>
    <cellStyle name="Normal 4 4 6 2 2 2 2" xfId="2509"/>
    <cellStyle name="Normal 4 4 6 2 2 2 2 2" xfId="5076"/>
    <cellStyle name="Normal 4 4 6 2 2 2 2 2 2" xfId="27212"/>
    <cellStyle name="Normal 4 4 6 2 2 2 2 2 2 2" xfId="48363"/>
    <cellStyle name="Normal 4 4 6 2 2 2 2 2 3" xfId="16640"/>
    <cellStyle name="Normal 4 4 6 2 2 2 2 2 4" xfId="37791"/>
    <cellStyle name="Normal 4 4 6 2 2 2 2 3" xfId="8952"/>
    <cellStyle name="Normal 4 4 6 2 2 2 2 3 2" xfId="30101"/>
    <cellStyle name="Normal 4 4 6 2 2 2 2 3 2 2" xfId="51252"/>
    <cellStyle name="Normal 4 4 6 2 2 2 2 3 3" xfId="19529"/>
    <cellStyle name="Normal 4 4 6 2 2 2 2 3 4" xfId="40680"/>
    <cellStyle name="Normal 4 4 6 2 2 2 2 4" xfId="11514"/>
    <cellStyle name="Normal 4 4 6 2 2 2 2 4 2" xfId="32663"/>
    <cellStyle name="Normal 4 4 6 2 2 2 2 4 2 2" xfId="53814"/>
    <cellStyle name="Normal 4 4 6 2 2 2 2 4 3" xfId="22091"/>
    <cellStyle name="Normal 4 4 6 2 2 2 2 4 4" xfId="43242"/>
    <cellStyle name="Normal 4 4 6 2 2 2 2 5" xfId="24648"/>
    <cellStyle name="Normal 4 4 6 2 2 2 2 5 2" xfId="45799"/>
    <cellStyle name="Normal 4 4 6 2 2 2 2 6" xfId="14076"/>
    <cellStyle name="Normal 4 4 6 2 2 2 2 7" xfId="35227"/>
    <cellStyle name="Normal 4 4 6 2 2 2 3" xfId="3796"/>
    <cellStyle name="Normal 4 4 6 2 2 2 3 2" xfId="25932"/>
    <cellStyle name="Normal 4 4 6 2 2 2 3 2 2" xfId="47083"/>
    <cellStyle name="Normal 4 4 6 2 2 2 3 3" xfId="15360"/>
    <cellStyle name="Normal 4 4 6 2 2 2 3 4" xfId="36511"/>
    <cellStyle name="Normal 4 4 6 2 2 2 4" xfId="7672"/>
    <cellStyle name="Normal 4 4 6 2 2 2 4 2" xfId="28821"/>
    <cellStyle name="Normal 4 4 6 2 2 2 4 2 2" xfId="49972"/>
    <cellStyle name="Normal 4 4 6 2 2 2 4 3" xfId="18249"/>
    <cellStyle name="Normal 4 4 6 2 2 2 4 4" xfId="39400"/>
    <cellStyle name="Normal 4 4 6 2 2 2 5" xfId="10234"/>
    <cellStyle name="Normal 4 4 6 2 2 2 5 2" xfId="31383"/>
    <cellStyle name="Normal 4 4 6 2 2 2 5 2 2" xfId="52534"/>
    <cellStyle name="Normal 4 4 6 2 2 2 5 3" xfId="20811"/>
    <cellStyle name="Normal 4 4 6 2 2 2 5 4" xfId="41962"/>
    <cellStyle name="Normal 4 4 6 2 2 2 6" xfId="23368"/>
    <cellStyle name="Normal 4 4 6 2 2 2 6 2" xfId="44519"/>
    <cellStyle name="Normal 4 4 6 2 2 2 7" xfId="12796"/>
    <cellStyle name="Normal 4 4 6 2 2 2 8" xfId="33947"/>
    <cellStyle name="Normal 4 4 6 2 2 3" xfId="1869"/>
    <cellStyle name="Normal 4 4 6 2 2 3 2" xfId="4436"/>
    <cellStyle name="Normal 4 4 6 2 2 3 2 2" xfId="26572"/>
    <cellStyle name="Normal 4 4 6 2 2 3 2 2 2" xfId="47723"/>
    <cellStyle name="Normal 4 4 6 2 2 3 2 3" xfId="16000"/>
    <cellStyle name="Normal 4 4 6 2 2 3 2 4" xfId="37151"/>
    <cellStyle name="Normal 4 4 6 2 2 3 3" xfId="8312"/>
    <cellStyle name="Normal 4 4 6 2 2 3 3 2" xfId="29461"/>
    <cellStyle name="Normal 4 4 6 2 2 3 3 2 2" xfId="50612"/>
    <cellStyle name="Normal 4 4 6 2 2 3 3 3" xfId="18889"/>
    <cellStyle name="Normal 4 4 6 2 2 3 3 4" xfId="40040"/>
    <cellStyle name="Normal 4 4 6 2 2 3 4" xfId="10874"/>
    <cellStyle name="Normal 4 4 6 2 2 3 4 2" xfId="32023"/>
    <cellStyle name="Normal 4 4 6 2 2 3 4 2 2" xfId="53174"/>
    <cellStyle name="Normal 4 4 6 2 2 3 4 3" xfId="21451"/>
    <cellStyle name="Normal 4 4 6 2 2 3 4 4" xfId="42602"/>
    <cellStyle name="Normal 4 4 6 2 2 3 5" xfId="24008"/>
    <cellStyle name="Normal 4 4 6 2 2 3 5 2" xfId="45159"/>
    <cellStyle name="Normal 4 4 6 2 2 3 6" xfId="13436"/>
    <cellStyle name="Normal 4 4 6 2 2 3 7" xfId="34587"/>
    <cellStyle name="Normal 4 4 6 2 2 4" xfId="3156"/>
    <cellStyle name="Normal 4 4 6 2 2 4 2" xfId="25292"/>
    <cellStyle name="Normal 4 4 6 2 2 4 2 2" xfId="46443"/>
    <cellStyle name="Normal 4 4 6 2 2 4 3" xfId="14720"/>
    <cellStyle name="Normal 4 4 6 2 2 4 4" xfId="35871"/>
    <cellStyle name="Normal 4 4 6 2 2 5" xfId="7032"/>
    <cellStyle name="Normal 4 4 6 2 2 5 2" xfId="28181"/>
    <cellStyle name="Normal 4 4 6 2 2 5 2 2" xfId="49332"/>
    <cellStyle name="Normal 4 4 6 2 2 5 3" xfId="17609"/>
    <cellStyle name="Normal 4 4 6 2 2 5 4" xfId="38760"/>
    <cellStyle name="Normal 4 4 6 2 2 6" xfId="9594"/>
    <cellStyle name="Normal 4 4 6 2 2 6 2" xfId="30743"/>
    <cellStyle name="Normal 4 4 6 2 2 6 2 2" xfId="51894"/>
    <cellStyle name="Normal 4 4 6 2 2 6 3" xfId="20171"/>
    <cellStyle name="Normal 4 4 6 2 2 6 4" xfId="41322"/>
    <cellStyle name="Normal 4 4 6 2 2 7" xfId="22728"/>
    <cellStyle name="Normal 4 4 6 2 2 7 2" xfId="43879"/>
    <cellStyle name="Normal 4 4 6 2 2 8" xfId="12156"/>
    <cellStyle name="Normal 4 4 6 2 2 9" xfId="33307"/>
    <cellStyle name="Normal 4 4 6 2 3" xfId="909"/>
    <cellStyle name="Normal 4 4 6 2 3 2" xfId="2189"/>
    <cellStyle name="Normal 4 4 6 2 3 2 2" xfId="4756"/>
    <cellStyle name="Normal 4 4 6 2 3 2 2 2" xfId="26892"/>
    <cellStyle name="Normal 4 4 6 2 3 2 2 2 2" xfId="48043"/>
    <cellStyle name="Normal 4 4 6 2 3 2 2 3" xfId="16320"/>
    <cellStyle name="Normal 4 4 6 2 3 2 2 4" xfId="37471"/>
    <cellStyle name="Normal 4 4 6 2 3 2 3" xfId="8632"/>
    <cellStyle name="Normal 4 4 6 2 3 2 3 2" xfId="29781"/>
    <cellStyle name="Normal 4 4 6 2 3 2 3 2 2" xfId="50932"/>
    <cellStyle name="Normal 4 4 6 2 3 2 3 3" xfId="19209"/>
    <cellStyle name="Normal 4 4 6 2 3 2 3 4" xfId="40360"/>
    <cellStyle name="Normal 4 4 6 2 3 2 4" xfId="11194"/>
    <cellStyle name="Normal 4 4 6 2 3 2 4 2" xfId="32343"/>
    <cellStyle name="Normal 4 4 6 2 3 2 4 2 2" xfId="53494"/>
    <cellStyle name="Normal 4 4 6 2 3 2 4 3" xfId="21771"/>
    <cellStyle name="Normal 4 4 6 2 3 2 4 4" xfId="42922"/>
    <cellStyle name="Normal 4 4 6 2 3 2 5" xfId="24328"/>
    <cellStyle name="Normal 4 4 6 2 3 2 5 2" xfId="45479"/>
    <cellStyle name="Normal 4 4 6 2 3 2 6" xfId="13756"/>
    <cellStyle name="Normal 4 4 6 2 3 2 7" xfId="34907"/>
    <cellStyle name="Normal 4 4 6 2 3 3" xfId="3476"/>
    <cellStyle name="Normal 4 4 6 2 3 3 2" xfId="25612"/>
    <cellStyle name="Normal 4 4 6 2 3 3 2 2" xfId="46763"/>
    <cellStyle name="Normal 4 4 6 2 3 3 3" xfId="15040"/>
    <cellStyle name="Normal 4 4 6 2 3 3 4" xfId="36191"/>
    <cellStyle name="Normal 4 4 6 2 3 4" xfId="7352"/>
    <cellStyle name="Normal 4 4 6 2 3 4 2" xfId="28501"/>
    <cellStyle name="Normal 4 4 6 2 3 4 2 2" xfId="49652"/>
    <cellStyle name="Normal 4 4 6 2 3 4 3" xfId="17929"/>
    <cellStyle name="Normal 4 4 6 2 3 4 4" xfId="39080"/>
    <cellStyle name="Normal 4 4 6 2 3 5" xfId="9914"/>
    <cellStyle name="Normal 4 4 6 2 3 5 2" xfId="31063"/>
    <cellStyle name="Normal 4 4 6 2 3 5 2 2" xfId="52214"/>
    <cellStyle name="Normal 4 4 6 2 3 5 3" xfId="20491"/>
    <cellStyle name="Normal 4 4 6 2 3 5 4" xfId="41642"/>
    <cellStyle name="Normal 4 4 6 2 3 6" xfId="23048"/>
    <cellStyle name="Normal 4 4 6 2 3 6 2" xfId="44199"/>
    <cellStyle name="Normal 4 4 6 2 3 7" xfId="12476"/>
    <cellStyle name="Normal 4 4 6 2 3 8" xfId="33627"/>
    <cellStyle name="Normal 4 4 6 2 4" xfId="1549"/>
    <cellStyle name="Normal 4 4 6 2 4 2" xfId="4116"/>
    <cellStyle name="Normal 4 4 6 2 4 2 2" xfId="26252"/>
    <cellStyle name="Normal 4 4 6 2 4 2 2 2" xfId="47403"/>
    <cellStyle name="Normal 4 4 6 2 4 2 3" xfId="15680"/>
    <cellStyle name="Normal 4 4 6 2 4 2 4" xfId="36831"/>
    <cellStyle name="Normal 4 4 6 2 4 3" xfId="7992"/>
    <cellStyle name="Normal 4 4 6 2 4 3 2" xfId="29141"/>
    <cellStyle name="Normal 4 4 6 2 4 3 2 2" xfId="50292"/>
    <cellStyle name="Normal 4 4 6 2 4 3 3" xfId="18569"/>
    <cellStyle name="Normal 4 4 6 2 4 3 4" xfId="39720"/>
    <cellStyle name="Normal 4 4 6 2 4 4" xfId="10554"/>
    <cellStyle name="Normal 4 4 6 2 4 4 2" xfId="31703"/>
    <cellStyle name="Normal 4 4 6 2 4 4 2 2" xfId="52854"/>
    <cellStyle name="Normal 4 4 6 2 4 4 3" xfId="21131"/>
    <cellStyle name="Normal 4 4 6 2 4 4 4" xfId="42282"/>
    <cellStyle name="Normal 4 4 6 2 4 5" xfId="23688"/>
    <cellStyle name="Normal 4 4 6 2 4 5 2" xfId="44839"/>
    <cellStyle name="Normal 4 4 6 2 4 6" xfId="13116"/>
    <cellStyle name="Normal 4 4 6 2 4 7" xfId="34267"/>
    <cellStyle name="Normal 4 4 6 2 5" xfId="2836"/>
    <cellStyle name="Normal 4 4 6 2 5 2" xfId="24972"/>
    <cellStyle name="Normal 4 4 6 2 5 2 2" xfId="46123"/>
    <cellStyle name="Normal 4 4 6 2 5 3" xfId="14400"/>
    <cellStyle name="Normal 4 4 6 2 5 4" xfId="35551"/>
    <cellStyle name="Normal 4 4 6 2 6" xfId="6712"/>
    <cellStyle name="Normal 4 4 6 2 6 2" xfId="27861"/>
    <cellStyle name="Normal 4 4 6 2 6 2 2" xfId="49012"/>
    <cellStyle name="Normal 4 4 6 2 6 3" xfId="17289"/>
    <cellStyle name="Normal 4 4 6 2 6 4" xfId="38440"/>
    <cellStyle name="Normal 4 4 6 2 7" xfId="9274"/>
    <cellStyle name="Normal 4 4 6 2 7 2" xfId="30423"/>
    <cellStyle name="Normal 4 4 6 2 7 2 2" xfId="51574"/>
    <cellStyle name="Normal 4 4 6 2 7 3" xfId="19851"/>
    <cellStyle name="Normal 4 4 6 2 7 4" xfId="41002"/>
    <cellStyle name="Normal 4 4 6 2 8" xfId="22408"/>
    <cellStyle name="Normal 4 4 6 2 8 2" xfId="43559"/>
    <cellStyle name="Normal 4 4 6 2 9" xfId="11836"/>
    <cellStyle name="Normal 4 4 6 3" xfId="429"/>
    <cellStyle name="Normal 4 4 6 3 2" xfId="1069"/>
    <cellStyle name="Normal 4 4 6 3 2 2" xfId="2349"/>
    <cellStyle name="Normal 4 4 6 3 2 2 2" xfId="4916"/>
    <cellStyle name="Normal 4 4 6 3 2 2 2 2" xfId="27052"/>
    <cellStyle name="Normal 4 4 6 3 2 2 2 2 2" xfId="48203"/>
    <cellStyle name="Normal 4 4 6 3 2 2 2 3" xfId="16480"/>
    <cellStyle name="Normal 4 4 6 3 2 2 2 4" xfId="37631"/>
    <cellStyle name="Normal 4 4 6 3 2 2 3" xfId="8792"/>
    <cellStyle name="Normal 4 4 6 3 2 2 3 2" xfId="29941"/>
    <cellStyle name="Normal 4 4 6 3 2 2 3 2 2" xfId="51092"/>
    <cellStyle name="Normal 4 4 6 3 2 2 3 3" xfId="19369"/>
    <cellStyle name="Normal 4 4 6 3 2 2 3 4" xfId="40520"/>
    <cellStyle name="Normal 4 4 6 3 2 2 4" xfId="11354"/>
    <cellStyle name="Normal 4 4 6 3 2 2 4 2" xfId="32503"/>
    <cellStyle name="Normal 4 4 6 3 2 2 4 2 2" xfId="53654"/>
    <cellStyle name="Normal 4 4 6 3 2 2 4 3" xfId="21931"/>
    <cellStyle name="Normal 4 4 6 3 2 2 4 4" xfId="43082"/>
    <cellStyle name="Normal 4 4 6 3 2 2 5" xfId="24488"/>
    <cellStyle name="Normal 4 4 6 3 2 2 5 2" xfId="45639"/>
    <cellStyle name="Normal 4 4 6 3 2 2 6" xfId="13916"/>
    <cellStyle name="Normal 4 4 6 3 2 2 7" xfId="35067"/>
    <cellStyle name="Normal 4 4 6 3 2 3" xfId="3636"/>
    <cellStyle name="Normal 4 4 6 3 2 3 2" xfId="25772"/>
    <cellStyle name="Normal 4 4 6 3 2 3 2 2" xfId="46923"/>
    <cellStyle name="Normal 4 4 6 3 2 3 3" xfId="15200"/>
    <cellStyle name="Normal 4 4 6 3 2 3 4" xfId="36351"/>
    <cellStyle name="Normal 4 4 6 3 2 4" xfId="7512"/>
    <cellStyle name="Normal 4 4 6 3 2 4 2" xfId="28661"/>
    <cellStyle name="Normal 4 4 6 3 2 4 2 2" xfId="49812"/>
    <cellStyle name="Normal 4 4 6 3 2 4 3" xfId="18089"/>
    <cellStyle name="Normal 4 4 6 3 2 4 4" xfId="39240"/>
    <cellStyle name="Normal 4 4 6 3 2 5" xfId="10074"/>
    <cellStyle name="Normal 4 4 6 3 2 5 2" xfId="31223"/>
    <cellStyle name="Normal 4 4 6 3 2 5 2 2" xfId="52374"/>
    <cellStyle name="Normal 4 4 6 3 2 5 3" xfId="20651"/>
    <cellStyle name="Normal 4 4 6 3 2 5 4" xfId="41802"/>
    <cellStyle name="Normal 4 4 6 3 2 6" xfId="23208"/>
    <cellStyle name="Normal 4 4 6 3 2 6 2" xfId="44359"/>
    <cellStyle name="Normal 4 4 6 3 2 7" xfId="12636"/>
    <cellStyle name="Normal 4 4 6 3 2 8" xfId="33787"/>
    <cellStyle name="Normal 4 4 6 3 3" xfId="1709"/>
    <cellStyle name="Normal 4 4 6 3 3 2" xfId="4276"/>
    <cellStyle name="Normal 4 4 6 3 3 2 2" xfId="26412"/>
    <cellStyle name="Normal 4 4 6 3 3 2 2 2" xfId="47563"/>
    <cellStyle name="Normal 4 4 6 3 3 2 3" xfId="15840"/>
    <cellStyle name="Normal 4 4 6 3 3 2 4" xfId="36991"/>
    <cellStyle name="Normal 4 4 6 3 3 3" xfId="8152"/>
    <cellStyle name="Normal 4 4 6 3 3 3 2" xfId="29301"/>
    <cellStyle name="Normal 4 4 6 3 3 3 2 2" xfId="50452"/>
    <cellStyle name="Normal 4 4 6 3 3 3 3" xfId="18729"/>
    <cellStyle name="Normal 4 4 6 3 3 3 4" xfId="39880"/>
    <cellStyle name="Normal 4 4 6 3 3 4" xfId="10714"/>
    <cellStyle name="Normal 4 4 6 3 3 4 2" xfId="31863"/>
    <cellStyle name="Normal 4 4 6 3 3 4 2 2" xfId="53014"/>
    <cellStyle name="Normal 4 4 6 3 3 4 3" xfId="21291"/>
    <cellStyle name="Normal 4 4 6 3 3 4 4" xfId="42442"/>
    <cellStyle name="Normal 4 4 6 3 3 5" xfId="23848"/>
    <cellStyle name="Normal 4 4 6 3 3 5 2" xfId="44999"/>
    <cellStyle name="Normal 4 4 6 3 3 6" xfId="13276"/>
    <cellStyle name="Normal 4 4 6 3 3 7" xfId="34427"/>
    <cellStyle name="Normal 4 4 6 3 4" xfId="2996"/>
    <cellStyle name="Normal 4 4 6 3 4 2" xfId="25132"/>
    <cellStyle name="Normal 4 4 6 3 4 2 2" xfId="46283"/>
    <cellStyle name="Normal 4 4 6 3 4 3" xfId="14560"/>
    <cellStyle name="Normal 4 4 6 3 4 4" xfId="35711"/>
    <cellStyle name="Normal 4 4 6 3 5" xfId="6872"/>
    <cellStyle name="Normal 4 4 6 3 5 2" xfId="28021"/>
    <cellStyle name="Normal 4 4 6 3 5 2 2" xfId="49172"/>
    <cellStyle name="Normal 4 4 6 3 5 3" xfId="17449"/>
    <cellStyle name="Normal 4 4 6 3 5 4" xfId="38600"/>
    <cellStyle name="Normal 4 4 6 3 6" xfId="9434"/>
    <cellStyle name="Normal 4 4 6 3 6 2" xfId="30583"/>
    <cellStyle name="Normal 4 4 6 3 6 2 2" xfId="51734"/>
    <cellStyle name="Normal 4 4 6 3 6 3" xfId="20011"/>
    <cellStyle name="Normal 4 4 6 3 6 4" xfId="41162"/>
    <cellStyle name="Normal 4 4 6 3 7" xfId="22568"/>
    <cellStyle name="Normal 4 4 6 3 7 2" xfId="43719"/>
    <cellStyle name="Normal 4 4 6 3 8" xfId="11996"/>
    <cellStyle name="Normal 4 4 6 3 9" xfId="33147"/>
    <cellStyle name="Normal 4 4 6 4" xfId="749"/>
    <cellStyle name="Normal 4 4 6 4 2" xfId="2029"/>
    <cellStyle name="Normal 4 4 6 4 2 2" xfId="4596"/>
    <cellStyle name="Normal 4 4 6 4 2 2 2" xfId="26732"/>
    <cellStyle name="Normal 4 4 6 4 2 2 2 2" xfId="47883"/>
    <cellStyle name="Normal 4 4 6 4 2 2 3" xfId="16160"/>
    <cellStyle name="Normal 4 4 6 4 2 2 4" xfId="37311"/>
    <cellStyle name="Normal 4 4 6 4 2 3" xfId="8472"/>
    <cellStyle name="Normal 4 4 6 4 2 3 2" xfId="29621"/>
    <cellStyle name="Normal 4 4 6 4 2 3 2 2" xfId="50772"/>
    <cellStyle name="Normal 4 4 6 4 2 3 3" xfId="19049"/>
    <cellStyle name="Normal 4 4 6 4 2 3 4" xfId="40200"/>
    <cellStyle name="Normal 4 4 6 4 2 4" xfId="11034"/>
    <cellStyle name="Normal 4 4 6 4 2 4 2" xfId="32183"/>
    <cellStyle name="Normal 4 4 6 4 2 4 2 2" xfId="53334"/>
    <cellStyle name="Normal 4 4 6 4 2 4 3" xfId="21611"/>
    <cellStyle name="Normal 4 4 6 4 2 4 4" xfId="42762"/>
    <cellStyle name="Normal 4 4 6 4 2 5" xfId="24168"/>
    <cellStyle name="Normal 4 4 6 4 2 5 2" xfId="45319"/>
    <cellStyle name="Normal 4 4 6 4 2 6" xfId="13596"/>
    <cellStyle name="Normal 4 4 6 4 2 7" xfId="34747"/>
    <cellStyle name="Normal 4 4 6 4 3" xfId="3316"/>
    <cellStyle name="Normal 4 4 6 4 3 2" xfId="25452"/>
    <cellStyle name="Normal 4 4 6 4 3 2 2" xfId="46603"/>
    <cellStyle name="Normal 4 4 6 4 3 3" xfId="14880"/>
    <cellStyle name="Normal 4 4 6 4 3 4" xfId="36031"/>
    <cellStyle name="Normal 4 4 6 4 4" xfId="7192"/>
    <cellStyle name="Normal 4 4 6 4 4 2" xfId="28341"/>
    <cellStyle name="Normal 4 4 6 4 4 2 2" xfId="49492"/>
    <cellStyle name="Normal 4 4 6 4 4 3" xfId="17769"/>
    <cellStyle name="Normal 4 4 6 4 4 4" xfId="38920"/>
    <cellStyle name="Normal 4 4 6 4 5" xfId="9754"/>
    <cellStyle name="Normal 4 4 6 4 5 2" xfId="30903"/>
    <cellStyle name="Normal 4 4 6 4 5 2 2" xfId="52054"/>
    <cellStyle name="Normal 4 4 6 4 5 3" xfId="20331"/>
    <cellStyle name="Normal 4 4 6 4 5 4" xfId="41482"/>
    <cellStyle name="Normal 4 4 6 4 6" xfId="22888"/>
    <cellStyle name="Normal 4 4 6 4 6 2" xfId="44039"/>
    <cellStyle name="Normal 4 4 6 4 7" xfId="12316"/>
    <cellStyle name="Normal 4 4 6 4 8" xfId="33467"/>
    <cellStyle name="Normal 4 4 6 5" xfId="1389"/>
    <cellStyle name="Normal 4 4 6 5 2" xfId="3956"/>
    <cellStyle name="Normal 4 4 6 5 2 2" xfId="26092"/>
    <cellStyle name="Normal 4 4 6 5 2 2 2" xfId="47243"/>
    <cellStyle name="Normal 4 4 6 5 2 3" xfId="15520"/>
    <cellStyle name="Normal 4 4 6 5 2 4" xfId="36671"/>
    <cellStyle name="Normal 4 4 6 5 3" xfId="7832"/>
    <cellStyle name="Normal 4 4 6 5 3 2" xfId="28981"/>
    <cellStyle name="Normal 4 4 6 5 3 2 2" xfId="50132"/>
    <cellStyle name="Normal 4 4 6 5 3 3" xfId="18409"/>
    <cellStyle name="Normal 4 4 6 5 3 4" xfId="39560"/>
    <cellStyle name="Normal 4 4 6 5 4" xfId="10394"/>
    <cellStyle name="Normal 4 4 6 5 4 2" xfId="31543"/>
    <cellStyle name="Normal 4 4 6 5 4 2 2" xfId="52694"/>
    <cellStyle name="Normal 4 4 6 5 4 3" xfId="20971"/>
    <cellStyle name="Normal 4 4 6 5 4 4" xfId="42122"/>
    <cellStyle name="Normal 4 4 6 5 5" xfId="23528"/>
    <cellStyle name="Normal 4 4 6 5 5 2" xfId="44679"/>
    <cellStyle name="Normal 4 4 6 5 6" xfId="12956"/>
    <cellStyle name="Normal 4 4 6 5 7" xfId="34107"/>
    <cellStyle name="Normal 4 4 6 6" xfId="2675"/>
    <cellStyle name="Normal 4 4 6 6 2" xfId="24811"/>
    <cellStyle name="Normal 4 4 6 6 2 2" xfId="45962"/>
    <cellStyle name="Normal 4 4 6 6 3" xfId="14239"/>
    <cellStyle name="Normal 4 4 6 6 4" xfId="35390"/>
    <cellStyle name="Normal 4 4 6 7" xfId="6552"/>
    <cellStyle name="Normal 4 4 6 7 2" xfId="27701"/>
    <cellStyle name="Normal 4 4 6 7 2 2" xfId="48852"/>
    <cellStyle name="Normal 4 4 6 7 3" xfId="17129"/>
    <cellStyle name="Normal 4 4 6 7 4" xfId="38280"/>
    <cellStyle name="Normal 4 4 6 8" xfId="9114"/>
    <cellStyle name="Normal 4 4 6 8 2" xfId="30263"/>
    <cellStyle name="Normal 4 4 6 8 2 2" xfId="51414"/>
    <cellStyle name="Normal 4 4 6 8 3" xfId="19691"/>
    <cellStyle name="Normal 4 4 6 8 4" xfId="40842"/>
    <cellStyle name="Normal 4 4 6 9" xfId="22248"/>
    <cellStyle name="Normal 4 4 6 9 2" xfId="43399"/>
    <cellStyle name="Normal 4 4 7" xfId="187"/>
    <cellStyle name="Normal 4 4 7 10" xfId="32907"/>
    <cellStyle name="Normal 4 4 7 2" xfId="509"/>
    <cellStyle name="Normal 4 4 7 2 2" xfId="1149"/>
    <cellStyle name="Normal 4 4 7 2 2 2" xfId="2429"/>
    <cellStyle name="Normal 4 4 7 2 2 2 2" xfId="4996"/>
    <cellStyle name="Normal 4 4 7 2 2 2 2 2" xfId="27132"/>
    <cellStyle name="Normal 4 4 7 2 2 2 2 2 2" xfId="48283"/>
    <cellStyle name="Normal 4 4 7 2 2 2 2 3" xfId="16560"/>
    <cellStyle name="Normal 4 4 7 2 2 2 2 4" xfId="37711"/>
    <cellStyle name="Normal 4 4 7 2 2 2 3" xfId="8872"/>
    <cellStyle name="Normal 4 4 7 2 2 2 3 2" xfId="30021"/>
    <cellStyle name="Normal 4 4 7 2 2 2 3 2 2" xfId="51172"/>
    <cellStyle name="Normal 4 4 7 2 2 2 3 3" xfId="19449"/>
    <cellStyle name="Normal 4 4 7 2 2 2 3 4" xfId="40600"/>
    <cellStyle name="Normal 4 4 7 2 2 2 4" xfId="11434"/>
    <cellStyle name="Normal 4 4 7 2 2 2 4 2" xfId="32583"/>
    <cellStyle name="Normal 4 4 7 2 2 2 4 2 2" xfId="53734"/>
    <cellStyle name="Normal 4 4 7 2 2 2 4 3" xfId="22011"/>
    <cellStyle name="Normal 4 4 7 2 2 2 4 4" xfId="43162"/>
    <cellStyle name="Normal 4 4 7 2 2 2 5" xfId="24568"/>
    <cellStyle name="Normal 4 4 7 2 2 2 5 2" xfId="45719"/>
    <cellStyle name="Normal 4 4 7 2 2 2 6" xfId="13996"/>
    <cellStyle name="Normal 4 4 7 2 2 2 7" xfId="35147"/>
    <cellStyle name="Normal 4 4 7 2 2 3" xfId="3716"/>
    <cellStyle name="Normal 4 4 7 2 2 3 2" xfId="25852"/>
    <cellStyle name="Normal 4 4 7 2 2 3 2 2" xfId="47003"/>
    <cellStyle name="Normal 4 4 7 2 2 3 3" xfId="15280"/>
    <cellStyle name="Normal 4 4 7 2 2 3 4" xfId="36431"/>
    <cellStyle name="Normal 4 4 7 2 2 4" xfId="7592"/>
    <cellStyle name="Normal 4 4 7 2 2 4 2" xfId="28741"/>
    <cellStyle name="Normal 4 4 7 2 2 4 2 2" xfId="49892"/>
    <cellStyle name="Normal 4 4 7 2 2 4 3" xfId="18169"/>
    <cellStyle name="Normal 4 4 7 2 2 4 4" xfId="39320"/>
    <cellStyle name="Normal 4 4 7 2 2 5" xfId="10154"/>
    <cellStyle name="Normal 4 4 7 2 2 5 2" xfId="31303"/>
    <cellStyle name="Normal 4 4 7 2 2 5 2 2" xfId="52454"/>
    <cellStyle name="Normal 4 4 7 2 2 5 3" xfId="20731"/>
    <cellStyle name="Normal 4 4 7 2 2 5 4" xfId="41882"/>
    <cellStyle name="Normal 4 4 7 2 2 6" xfId="23288"/>
    <cellStyle name="Normal 4 4 7 2 2 6 2" xfId="44439"/>
    <cellStyle name="Normal 4 4 7 2 2 7" xfId="12716"/>
    <cellStyle name="Normal 4 4 7 2 2 8" xfId="33867"/>
    <cellStyle name="Normal 4 4 7 2 3" xfId="1789"/>
    <cellStyle name="Normal 4 4 7 2 3 2" xfId="4356"/>
    <cellStyle name="Normal 4 4 7 2 3 2 2" xfId="26492"/>
    <cellStyle name="Normal 4 4 7 2 3 2 2 2" xfId="47643"/>
    <cellStyle name="Normal 4 4 7 2 3 2 3" xfId="15920"/>
    <cellStyle name="Normal 4 4 7 2 3 2 4" xfId="37071"/>
    <cellStyle name="Normal 4 4 7 2 3 3" xfId="8232"/>
    <cellStyle name="Normal 4 4 7 2 3 3 2" xfId="29381"/>
    <cellStyle name="Normal 4 4 7 2 3 3 2 2" xfId="50532"/>
    <cellStyle name="Normal 4 4 7 2 3 3 3" xfId="18809"/>
    <cellStyle name="Normal 4 4 7 2 3 3 4" xfId="39960"/>
    <cellStyle name="Normal 4 4 7 2 3 4" xfId="10794"/>
    <cellStyle name="Normal 4 4 7 2 3 4 2" xfId="31943"/>
    <cellStyle name="Normal 4 4 7 2 3 4 2 2" xfId="53094"/>
    <cellStyle name="Normal 4 4 7 2 3 4 3" xfId="21371"/>
    <cellStyle name="Normal 4 4 7 2 3 4 4" xfId="42522"/>
    <cellStyle name="Normal 4 4 7 2 3 5" xfId="23928"/>
    <cellStyle name="Normal 4 4 7 2 3 5 2" xfId="45079"/>
    <cellStyle name="Normal 4 4 7 2 3 6" xfId="13356"/>
    <cellStyle name="Normal 4 4 7 2 3 7" xfId="34507"/>
    <cellStyle name="Normal 4 4 7 2 4" xfId="3076"/>
    <cellStyle name="Normal 4 4 7 2 4 2" xfId="25212"/>
    <cellStyle name="Normal 4 4 7 2 4 2 2" xfId="46363"/>
    <cellStyle name="Normal 4 4 7 2 4 3" xfId="14640"/>
    <cellStyle name="Normal 4 4 7 2 4 4" xfId="35791"/>
    <cellStyle name="Normal 4 4 7 2 5" xfId="6952"/>
    <cellStyle name="Normal 4 4 7 2 5 2" xfId="28101"/>
    <cellStyle name="Normal 4 4 7 2 5 2 2" xfId="49252"/>
    <cellStyle name="Normal 4 4 7 2 5 3" xfId="17529"/>
    <cellStyle name="Normal 4 4 7 2 5 4" xfId="38680"/>
    <cellStyle name="Normal 4 4 7 2 6" xfId="9514"/>
    <cellStyle name="Normal 4 4 7 2 6 2" xfId="30663"/>
    <cellStyle name="Normal 4 4 7 2 6 2 2" xfId="51814"/>
    <cellStyle name="Normal 4 4 7 2 6 3" xfId="20091"/>
    <cellStyle name="Normal 4 4 7 2 6 4" xfId="41242"/>
    <cellStyle name="Normal 4 4 7 2 7" xfId="22648"/>
    <cellStyle name="Normal 4 4 7 2 7 2" xfId="43799"/>
    <cellStyle name="Normal 4 4 7 2 8" xfId="12076"/>
    <cellStyle name="Normal 4 4 7 2 9" xfId="33227"/>
    <cellStyle name="Normal 4 4 7 3" xfId="829"/>
    <cellStyle name="Normal 4 4 7 3 2" xfId="2109"/>
    <cellStyle name="Normal 4 4 7 3 2 2" xfId="4676"/>
    <cellStyle name="Normal 4 4 7 3 2 2 2" xfId="26812"/>
    <cellStyle name="Normal 4 4 7 3 2 2 2 2" xfId="47963"/>
    <cellStyle name="Normal 4 4 7 3 2 2 3" xfId="16240"/>
    <cellStyle name="Normal 4 4 7 3 2 2 4" xfId="37391"/>
    <cellStyle name="Normal 4 4 7 3 2 3" xfId="8552"/>
    <cellStyle name="Normal 4 4 7 3 2 3 2" xfId="29701"/>
    <cellStyle name="Normal 4 4 7 3 2 3 2 2" xfId="50852"/>
    <cellStyle name="Normal 4 4 7 3 2 3 3" xfId="19129"/>
    <cellStyle name="Normal 4 4 7 3 2 3 4" xfId="40280"/>
    <cellStyle name="Normal 4 4 7 3 2 4" xfId="11114"/>
    <cellStyle name="Normal 4 4 7 3 2 4 2" xfId="32263"/>
    <cellStyle name="Normal 4 4 7 3 2 4 2 2" xfId="53414"/>
    <cellStyle name="Normal 4 4 7 3 2 4 3" xfId="21691"/>
    <cellStyle name="Normal 4 4 7 3 2 4 4" xfId="42842"/>
    <cellStyle name="Normal 4 4 7 3 2 5" xfId="24248"/>
    <cellStyle name="Normal 4 4 7 3 2 5 2" xfId="45399"/>
    <cellStyle name="Normal 4 4 7 3 2 6" xfId="13676"/>
    <cellStyle name="Normal 4 4 7 3 2 7" xfId="34827"/>
    <cellStyle name="Normal 4 4 7 3 3" xfId="3396"/>
    <cellStyle name="Normal 4 4 7 3 3 2" xfId="25532"/>
    <cellStyle name="Normal 4 4 7 3 3 2 2" xfId="46683"/>
    <cellStyle name="Normal 4 4 7 3 3 3" xfId="14960"/>
    <cellStyle name="Normal 4 4 7 3 3 4" xfId="36111"/>
    <cellStyle name="Normal 4 4 7 3 4" xfId="7272"/>
    <cellStyle name="Normal 4 4 7 3 4 2" xfId="28421"/>
    <cellStyle name="Normal 4 4 7 3 4 2 2" xfId="49572"/>
    <cellStyle name="Normal 4 4 7 3 4 3" xfId="17849"/>
    <cellStyle name="Normal 4 4 7 3 4 4" xfId="39000"/>
    <cellStyle name="Normal 4 4 7 3 5" xfId="9834"/>
    <cellStyle name="Normal 4 4 7 3 5 2" xfId="30983"/>
    <cellStyle name="Normal 4 4 7 3 5 2 2" xfId="52134"/>
    <cellStyle name="Normal 4 4 7 3 5 3" xfId="20411"/>
    <cellStyle name="Normal 4 4 7 3 5 4" xfId="41562"/>
    <cellStyle name="Normal 4 4 7 3 6" xfId="22968"/>
    <cellStyle name="Normal 4 4 7 3 6 2" xfId="44119"/>
    <cellStyle name="Normal 4 4 7 3 7" xfId="12396"/>
    <cellStyle name="Normal 4 4 7 3 8" xfId="33547"/>
    <cellStyle name="Normal 4 4 7 4" xfId="1469"/>
    <cellStyle name="Normal 4 4 7 4 2" xfId="4036"/>
    <cellStyle name="Normal 4 4 7 4 2 2" xfId="26172"/>
    <cellStyle name="Normal 4 4 7 4 2 2 2" xfId="47323"/>
    <cellStyle name="Normal 4 4 7 4 2 3" xfId="15600"/>
    <cellStyle name="Normal 4 4 7 4 2 4" xfId="36751"/>
    <cellStyle name="Normal 4 4 7 4 3" xfId="7912"/>
    <cellStyle name="Normal 4 4 7 4 3 2" xfId="29061"/>
    <cellStyle name="Normal 4 4 7 4 3 2 2" xfId="50212"/>
    <cellStyle name="Normal 4 4 7 4 3 3" xfId="18489"/>
    <cellStyle name="Normal 4 4 7 4 3 4" xfId="39640"/>
    <cellStyle name="Normal 4 4 7 4 4" xfId="10474"/>
    <cellStyle name="Normal 4 4 7 4 4 2" xfId="31623"/>
    <cellStyle name="Normal 4 4 7 4 4 2 2" xfId="52774"/>
    <cellStyle name="Normal 4 4 7 4 4 3" xfId="21051"/>
    <cellStyle name="Normal 4 4 7 4 4 4" xfId="42202"/>
    <cellStyle name="Normal 4 4 7 4 5" xfId="23608"/>
    <cellStyle name="Normal 4 4 7 4 5 2" xfId="44759"/>
    <cellStyle name="Normal 4 4 7 4 6" xfId="13036"/>
    <cellStyle name="Normal 4 4 7 4 7" xfId="34187"/>
    <cellStyle name="Normal 4 4 7 5" xfId="2755"/>
    <cellStyle name="Normal 4 4 7 5 2" xfId="24891"/>
    <cellStyle name="Normal 4 4 7 5 2 2" xfId="46042"/>
    <cellStyle name="Normal 4 4 7 5 3" xfId="14319"/>
    <cellStyle name="Normal 4 4 7 5 4" xfId="35470"/>
    <cellStyle name="Normal 4 4 7 6" xfId="6632"/>
    <cellStyle name="Normal 4 4 7 6 2" xfId="27781"/>
    <cellStyle name="Normal 4 4 7 6 2 2" xfId="48932"/>
    <cellStyle name="Normal 4 4 7 6 3" xfId="17209"/>
    <cellStyle name="Normal 4 4 7 6 4" xfId="38360"/>
    <cellStyle name="Normal 4 4 7 7" xfId="9194"/>
    <cellStyle name="Normal 4 4 7 7 2" xfId="30343"/>
    <cellStyle name="Normal 4 4 7 7 2 2" xfId="51494"/>
    <cellStyle name="Normal 4 4 7 7 3" xfId="19771"/>
    <cellStyle name="Normal 4 4 7 7 4" xfId="40922"/>
    <cellStyle name="Normal 4 4 7 8" xfId="22328"/>
    <cellStyle name="Normal 4 4 7 8 2" xfId="43479"/>
    <cellStyle name="Normal 4 4 7 9" xfId="11756"/>
    <cellStyle name="Normal 4 4 8" xfId="349"/>
    <cellStyle name="Normal 4 4 8 2" xfId="989"/>
    <cellStyle name="Normal 4 4 8 2 2" xfId="2269"/>
    <cellStyle name="Normal 4 4 8 2 2 2" xfId="4836"/>
    <cellStyle name="Normal 4 4 8 2 2 2 2" xfId="26972"/>
    <cellStyle name="Normal 4 4 8 2 2 2 2 2" xfId="48123"/>
    <cellStyle name="Normal 4 4 8 2 2 2 3" xfId="16400"/>
    <cellStyle name="Normal 4 4 8 2 2 2 4" xfId="37551"/>
    <cellStyle name="Normal 4 4 8 2 2 3" xfId="8712"/>
    <cellStyle name="Normal 4 4 8 2 2 3 2" xfId="29861"/>
    <cellStyle name="Normal 4 4 8 2 2 3 2 2" xfId="51012"/>
    <cellStyle name="Normal 4 4 8 2 2 3 3" xfId="19289"/>
    <cellStyle name="Normal 4 4 8 2 2 3 4" xfId="40440"/>
    <cellStyle name="Normal 4 4 8 2 2 4" xfId="11274"/>
    <cellStyle name="Normal 4 4 8 2 2 4 2" xfId="32423"/>
    <cellStyle name="Normal 4 4 8 2 2 4 2 2" xfId="53574"/>
    <cellStyle name="Normal 4 4 8 2 2 4 3" xfId="21851"/>
    <cellStyle name="Normal 4 4 8 2 2 4 4" xfId="43002"/>
    <cellStyle name="Normal 4 4 8 2 2 5" xfId="24408"/>
    <cellStyle name="Normal 4 4 8 2 2 5 2" xfId="45559"/>
    <cellStyle name="Normal 4 4 8 2 2 6" xfId="13836"/>
    <cellStyle name="Normal 4 4 8 2 2 7" xfId="34987"/>
    <cellStyle name="Normal 4 4 8 2 3" xfId="3556"/>
    <cellStyle name="Normal 4 4 8 2 3 2" xfId="25692"/>
    <cellStyle name="Normal 4 4 8 2 3 2 2" xfId="46843"/>
    <cellStyle name="Normal 4 4 8 2 3 3" xfId="15120"/>
    <cellStyle name="Normal 4 4 8 2 3 4" xfId="36271"/>
    <cellStyle name="Normal 4 4 8 2 4" xfId="7432"/>
    <cellStyle name="Normal 4 4 8 2 4 2" xfId="28581"/>
    <cellStyle name="Normal 4 4 8 2 4 2 2" xfId="49732"/>
    <cellStyle name="Normal 4 4 8 2 4 3" xfId="18009"/>
    <cellStyle name="Normal 4 4 8 2 4 4" xfId="39160"/>
    <cellStyle name="Normal 4 4 8 2 5" xfId="9994"/>
    <cellStyle name="Normal 4 4 8 2 5 2" xfId="31143"/>
    <cellStyle name="Normal 4 4 8 2 5 2 2" xfId="52294"/>
    <cellStyle name="Normal 4 4 8 2 5 3" xfId="20571"/>
    <cellStyle name="Normal 4 4 8 2 5 4" xfId="41722"/>
    <cellStyle name="Normal 4 4 8 2 6" xfId="23128"/>
    <cellStyle name="Normal 4 4 8 2 6 2" xfId="44279"/>
    <cellStyle name="Normal 4 4 8 2 7" xfId="12556"/>
    <cellStyle name="Normal 4 4 8 2 8" xfId="33707"/>
    <cellStyle name="Normal 4 4 8 3" xfId="1629"/>
    <cellStyle name="Normal 4 4 8 3 2" xfId="4196"/>
    <cellStyle name="Normal 4 4 8 3 2 2" xfId="26332"/>
    <cellStyle name="Normal 4 4 8 3 2 2 2" xfId="47483"/>
    <cellStyle name="Normal 4 4 8 3 2 3" xfId="15760"/>
    <cellStyle name="Normal 4 4 8 3 2 4" xfId="36911"/>
    <cellStyle name="Normal 4 4 8 3 3" xfId="8072"/>
    <cellStyle name="Normal 4 4 8 3 3 2" xfId="29221"/>
    <cellStyle name="Normal 4 4 8 3 3 2 2" xfId="50372"/>
    <cellStyle name="Normal 4 4 8 3 3 3" xfId="18649"/>
    <cellStyle name="Normal 4 4 8 3 3 4" xfId="39800"/>
    <cellStyle name="Normal 4 4 8 3 4" xfId="10634"/>
    <cellStyle name="Normal 4 4 8 3 4 2" xfId="31783"/>
    <cellStyle name="Normal 4 4 8 3 4 2 2" xfId="52934"/>
    <cellStyle name="Normal 4 4 8 3 4 3" xfId="21211"/>
    <cellStyle name="Normal 4 4 8 3 4 4" xfId="42362"/>
    <cellStyle name="Normal 4 4 8 3 5" xfId="23768"/>
    <cellStyle name="Normal 4 4 8 3 5 2" xfId="44919"/>
    <cellStyle name="Normal 4 4 8 3 6" xfId="13196"/>
    <cellStyle name="Normal 4 4 8 3 7" xfId="34347"/>
    <cellStyle name="Normal 4 4 8 4" xfId="2916"/>
    <cellStyle name="Normal 4 4 8 4 2" xfId="25052"/>
    <cellStyle name="Normal 4 4 8 4 2 2" xfId="46203"/>
    <cellStyle name="Normal 4 4 8 4 3" xfId="14480"/>
    <cellStyle name="Normal 4 4 8 4 4" xfId="35631"/>
    <cellStyle name="Normal 4 4 8 5" xfId="6792"/>
    <cellStyle name="Normal 4 4 8 5 2" xfId="27941"/>
    <cellStyle name="Normal 4 4 8 5 2 2" xfId="49092"/>
    <cellStyle name="Normal 4 4 8 5 3" xfId="17369"/>
    <cellStyle name="Normal 4 4 8 5 4" xfId="38520"/>
    <cellStyle name="Normal 4 4 8 6" xfId="9354"/>
    <cellStyle name="Normal 4 4 8 6 2" xfId="30503"/>
    <cellStyle name="Normal 4 4 8 6 2 2" xfId="51654"/>
    <cellStyle name="Normal 4 4 8 6 3" xfId="19931"/>
    <cellStyle name="Normal 4 4 8 6 4" xfId="41082"/>
    <cellStyle name="Normal 4 4 8 7" xfId="22488"/>
    <cellStyle name="Normal 4 4 8 7 2" xfId="43639"/>
    <cellStyle name="Normal 4 4 8 8" xfId="11916"/>
    <cellStyle name="Normal 4 4 8 9" xfId="33067"/>
    <cellStyle name="Normal 4 4 9" xfId="669"/>
    <cellStyle name="Normal 4 4 9 2" xfId="1949"/>
    <cellStyle name="Normal 4 4 9 2 2" xfId="4516"/>
    <cellStyle name="Normal 4 4 9 2 2 2" xfId="26652"/>
    <cellStyle name="Normal 4 4 9 2 2 2 2" xfId="47803"/>
    <cellStyle name="Normal 4 4 9 2 2 3" xfId="16080"/>
    <cellStyle name="Normal 4 4 9 2 2 4" xfId="37231"/>
    <cellStyle name="Normal 4 4 9 2 3" xfId="8392"/>
    <cellStyle name="Normal 4 4 9 2 3 2" xfId="29541"/>
    <cellStyle name="Normal 4 4 9 2 3 2 2" xfId="50692"/>
    <cellStyle name="Normal 4 4 9 2 3 3" xfId="18969"/>
    <cellStyle name="Normal 4 4 9 2 3 4" xfId="40120"/>
    <cellStyle name="Normal 4 4 9 2 4" xfId="10954"/>
    <cellStyle name="Normal 4 4 9 2 4 2" xfId="32103"/>
    <cellStyle name="Normal 4 4 9 2 4 2 2" xfId="53254"/>
    <cellStyle name="Normal 4 4 9 2 4 3" xfId="21531"/>
    <cellStyle name="Normal 4 4 9 2 4 4" xfId="42682"/>
    <cellStyle name="Normal 4 4 9 2 5" xfId="24088"/>
    <cellStyle name="Normal 4 4 9 2 5 2" xfId="45239"/>
    <cellStyle name="Normal 4 4 9 2 6" xfId="13516"/>
    <cellStyle name="Normal 4 4 9 2 7" xfId="34667"/>
    <cellStyle name="Normal 4 4 9 3" xfId="3236"/>
    <cellStyle name="Normal 4 4 9 3 2" xfId="25372"/>
    <cellStyle name="Normal 4 4 9 3 2 2" xfId="46523"/>
    <cellStyle name="Normal 4 4 9 3 3" xfId="14800"/>
    <cellStyle name="Normal 4 4 9 3 4" xfId="35951"/>
    <cellStyle name="Normal 4 4 9 4" xfId="7112"/>
    <cellStyle name="Normal 4 4 9 4 2" xfId="28261"/>
    <cellStyle name="Normal 4 4 9 4 2 2" xfId="49412"/>
    <cellStyle name="Normal 4 4 9 4 3" xfId="17689"/>
    <cellStyle name="Normal 4 4 9 4 4" xfId="38840"/>
    <cellStyle name="Normal 4 4 9 5" xfId="9674"/>
    <cellStyle name="Normal 4 4 9 5 2" xfId="30823"/>
    <cellStyle name="Normal 4 4 9 5 2 2" xfId="51974"/>
    <cellStyle name="Normal 4 4 9 5 3" xfId="20251"/>
    <cellStyle name="Normal 4 4 9 5 4" xfId="41402"/>
    <cellStyle name="Normal 4 4 9 6" xfId="22808"/>
    <cellStyle name="Normal 4 4 9 6 2" xfId="43959"/>
    <cellStyle name="Normal 4 4 9 7" xfId="12236"/>
    <cellStyle name="Normal 4 4 9 8" xfId="33387"/>
    <cellStyle name="Normal 4 5" xfId="39"/>
    <cellStyle name="Normal 4 5 10" xfId="6109"/>
    <cellStyle name="Normal 4 5 11" xfId="6488"/>
    <cellStyle name="Normal 4 5 11 2" xfId="27637"/>
    <cellStyle name="Normal 4 5 11 2 2" xfId="48788"/>
    <cellStyle name="Normal 4 5 11 3" xfId="17065"/>
    <cellStyle name="Normal 4 5 11 4" xfId="38216"/>
    <cellStyle name="Normal 4 5 12" xfId="9050"/>
    <cellStyle name="Normal 4 5 12 2" xfId="30199"/>
    <cellStyle name="Normal 4 5 12 2 2" xfId="51350"/>
    <cellStyle name="Normal 4 5 12 3" xfId="19627"/>
    <cellStyle name="Normal 4 5 12 4" xfId="40778"/>
    <cellStyle name="Normal 4 5 13" xfId="22184"/>
    <cellStyle name="Normal 4 5 13 2" xfId="43335"/>
    <cellStyle name="Normal 4 5 14" xfId="11612"/>
    <cellStyle name="Normal 4 5 15" xfId="32763"/>
    <cellStyle name="Normal 4 5 2" xfId="61"/>
    <cellStyle name="Normal 4 5 2 10" xfId="22206"/>
    <cellStyle name="Normal 4 5 2 10 2" xfId="43357"/>
    <cellStyle name="Normal 4 5 2 11" xfId="11634"/>
    <cellStyle name="Normal 4 5 2 12" xfId="32785"/>
    <cellStyle name="Normal 4 5 2 2" xfId="145"/>
    <cellStyle name="Normal 4 5 2 2 10" xfId="11714"/>
    <cellStyle name="Normal 4 5 2 2 11" xfId="32865"/>
    <cellStyle name="Normal 4 5 2 2 2" xfId="306"/>
    <cellStyle name="Normal 4 5 2 2 2 10" xfId="33025"/>
    <cellStyle name="Normal 4 5 2 2 2 2" xfId="627"/>
    <cellStyle name="Normal 4 5 2 2 2 2 2" xfId="1267"/>
    <cellStyle name="Normal 4 5 2 2 2 2 2 2" xfId="2547"/>
    <cellStyle name="Normal 4 5 2 2 2 2 2 2 2" xfId="5114"/>
    <cellStyle name="Normal 4 5 2 2 2 2 2 2 2 2" xfId="27250"/>
    <cellStyle name="Normal 4 5 2 2 2 2 2 2 2 2 2" xfId="48401"/>
    <cellStyle name="Normal 4 5 2 2 2 2 2 2 2 3" xfId="16678"/>
    <cellStyle name="Normal 4 5 2 2 2 2 2 2 2 4" xfId="37829"/>
    <cellStyle name="Normal 4 5 2 2 2 2 2 2 3" xfId="8990"/>
    <cellStyle name="Normal 4 5 2 2 2 2 2 2 3 2" xfId="30139"/>
    <cellStyle name="Normal 4 5 2 2 2 2 2 2 3 2 2" xfId="51290"/>
    <cellStyle name="Normal 4 5 2 2 2 2 2 2 3 3" xfId="19567"/>
    <cellStyle name="Normal 4 5 2 2 2 2 2 2 3 4" xfId="40718"/>
    <cellStyle name="Normal 4 5 2 2 2 2 2 2 4" xfId="11552"/>
    <cellStyle name="Normal 4 5 2 2 2 2 2 2 4 2" xfId="32701"/>
    <cellStyle name="Normal 4 5 2 2 2 2 2 2 4 2 2" xfId="53852"/>
    <cellStyle name="Normal 4 5 2 2 2 2 2 2 4 3" xfId="22129"/>
    <cellStyle name="Normal 4 5 2 2 2 2 2 2 4 4" xfId="43280"/>
    <cellStyle name="Normal 4 5 2 2 2 2 2 2 5" xfId="24686"/>
    <cellStyle name="Normal 4 5 2 2 2 2 2 2 5 2" xfId="45837"/>
    <cellStyle name="Normal 4 5 2 2 2 2 2 2 6" xfId="14114"/>
    <cellStyle name="Normal 4 5 2 2 2 2 2 2 7" xfId="35265"/>
    <cellStyle name="Normal 4 5 2 2 2 2 2 3" xfId="3834"/>
    <cellStyle name="Normal 4 5 2 2 2 2 2 3 2" xfId="25970"/>
    <cellStyle name="Normal 4 5 2 2 2 2 2 3 2 2" xfId="47121"/>
    <cellStyle name="Normal 4 5 2 2 2 2 2 3 3" xfId="15398"/>
    <cellStyle name="Normal 4 5 2 2 2 2 2 3 4" xfId="36549"/>
    <cellStyle name="Normal 4 5 2 2 2 2 2 4" xfId="7710"/>
    <cellStyle name="Normal 4 5 2 2 2 2 2 4 2" xfId="28859"/>
    <cellStyle name="Normal 4 5 2 2 2 2 2 4 2 2" xfId="50010"/>
    <cellStyle name="Normal 4 5 2 2 2 2 2 4 3" xfId="18287"/>
    <cellStyle name="Normal 4 5 2 2 2 2 2 4 4" xfId="39438"/>
    <cellStyle name="Normal 4 5 2 2 2 2 2 5" xfId="10272"/>
    <cellStyle name="Normal 4 5 2 2 2 2 2 5 2" xfId="31421"/>
    <cellStyle name="Normal 4 5 2 2 2 2 2 5 2 2" xfId="52572"/>
    <cellStyle name="Normal 4 5 2 2 2 2 2 5 3" xfId="20849"/>
    <cellStyle name="Normal 4 5 2 2 2 2 2 5 4" xfId="42000"/>
    <cellStyle name="Normal 4 5 2 2 2 2 2 6" xfId="23406"/>
    <cellStyle name="Normal 4 5 2 2 2 2 2 6 2" xfId="44557"/>
    <cellStyle name="Normal 4 5 2 2 2 2 2 7" xfId="12834"/>
    <cellStyle name="Normal 4 5 2 2 2 2 2 8" xfId="33985"/>
    <cellStyle name="Normal 4 5 2 2 2 2 3" xfId="1907"/>
    <cellStyle name="Normal 4 5 2 2 2 2 3 2" xfId="4474"/>
    <cellStyle name="Normal 4 5 2 2 2 2 3 2 2" xfId="26610"/>
    <cellStyle name="Normal 4 5 2 2 2 2 3 2 2 2" xfId="47761"/>
    <cellStyle name="Normal 4 5 2 2 2 2 3 2 3" xfId="16038"/>
    <cellStyle name="Normal 4 5 2 2 2 2 3 2 4" xfId="37189"/>
    <cellStyle name="Normal 4 5 2 2 2 2 3 3" xfId="8350"/>
    <cellStyle name="Normal 4 5 2 2 2 2 3 3 2" xfId="29499"/>
    <cellStyle name="Normal 4 5 2 2 2 2 3 3 2 2" xfId="50650"/>
    <cellStyle name="Normal 4 5 2 2 2 2 3 3 3" xfId="18927"/>
    <cellStyle name="Normal 4 5 2 2 2 2 3 3 4" xfId="40078"/>
    <cellStyle name="Normal 4 5 2 2 2 2 3 4" xfId="10912"/>
    <cellStyle name="Normal 4 5 2 2 2 2 3 4 2" xfId="32061"/>
    <cellStyle name="Normal 4 5 2 2 2 2 3 4 2 2" xfId="53212"/>
    <cellStyle name="Normal 4 5 2 2 2 2 3 4 3" xfId="21489"/>
    <cellStyle name="Normal 4 5 2 2 2 2 3 4 4" xfId="42640"/>
    <cellStyle name="Normal 4 5 2 2 2 2 3 5" xfId="24046"/>
    <cellStyle name="Normal 4 5 2 2 2 2 3 5 2" xfId="45197"/>
    <cellStyle name="Normal 4 5 2 2 2 2 3 6" xfId="13474"/>
    <cellStyle name="Normal 4 5 2 2 2 2 3 7" xfId="34625"/>
    <cellStyle name="Normal 4 5 2 2 2 2 4" xfId="3194"/>
    <cellStyle name="Normal 4 5 2 2 2 2 4 2" xfId="25330"/>
    <cellStyle name="Normal 4 5 2 2 2 2 4 2 2" xfId="46481"/>
    <cellStyle name="Normal 4 5 2 2 2 2 4 3" xfId="14758"/>
    <cellStyle name="Normal 4 5 2 2 2 2 4 4" xfId="35909"/>
    <cellStyle name="Normal 4 5 2 2 2 2 5" xfId="7070"/>
    <cellStyle name="Normal 4 5 2 2 2 2 5 2" xfId="28219"/>
    <cellStyle name="Normal 4 5 2 2 2 2 5 2 2" xfId="49370"/>
    <cellStyle name="Normal 4 5 2 2 2 2 5 3" xfId="17647"/>
    <cellStyle name="Normal 4 5 2 2 2 2 5 4" xfId="38798"/>
    <cellStyle name="Normal 4 5 2 2 2 2 6" xfId="9632"/>
    <cellStyle name="Normal 4 5 2 2 2 2 6 2" xfId="30781"/>
    <cellStyle name="Normal 4 5 2 2 2 2 6 2 2" xfId="51932"/>
    <cellStyle name="Normal 4 5 2 2 2 2 6 3" xfId="20209"/>
    <cellStyle name="Normal 4 5 2 2 2 2 6 4" xfId="41360"/>
    <cellStyle name="Normal 4 5 2 2 2 2 7" xfId="22766"/>
    <cellStyle name="Normal 4 5 2 2 2 2 7 2" xfId="43917"/>
    <cellStyle name="Normal 4 5 2 2 2 2 8" xfId="12194"/>
    <cellStyle name="Normal 4 5 2 2 2 2 9" xfId="33345"/>
    <cellStyle name="Normal 4 5 2 2 2 3" xfId="947"/>
    <cellStyle name="Normal 4 5 2 2 2 3 2" xfId="2227"/>
    <cellStyle name="Normal 4 5 2 2 2 3 2 2" xfId="4794"/>
    <cellStyle name="Normal 4 5 2 2 2 3 2 2 2" xfId="26930"/>
    <cellStyle name="Normal 4 5 2 2 2 3 2 2 2 2" xfId="48081"/>
    <cellStyle name="Normal 4 5 2 2 2 3 2 2 3" xfId="16358"/>
    <cellStyle name="Normal 4 5 2 2 2 3 2 2 4" xfId="37509"/>
    <cellStyle name="Normal 4 5 2 2 2 3 2 3" xfId="8670"/>
    <cellStyle name="Normal 4 5 2 2 2 3 2 3 2" xfId="29819"/>
    <cellStyle name="Normal 4 5 2 2 2 3 2 3 2 2" xfId="50970"/>
    <cellStyle name="Normal 4 5 2 2 2 3 2 3 3" xfId="19247"/>
    <cellStyle name="Normal 4 5 2 2 2 3 2 3 4" xfId="40398"/>
    <cellStyle name="Normal 4 5 2 2 2 3 2 4" xfId="11232"/>
    <cellStyle name="Normal 4 5 2 2 2 3 2 4 2" xfId="32381"/>
    <cellStyle name="Normal 4 5 2 2 2 3 2 4 2 2" xfId="53532"/>
    <cellStyle name="Normal 4 5 2 2 2 3 2 4 3" xfId="21809"/>
    <cellStyle name="Normal 4 5 2 2 2 3 2 4 4" xfId="42960"/>
    <cellStyle name="Normal 4 5 2 2 2 3 2 5" xfId="24366"/>
    <cellStyle name="Normal 4 5 2 2 2 3 2 5 2" xfId="45517"/>
    <cellStyle name="Normal 4 5 2 2 2 3 2 6" xfId="13794"/>
    <cellStyle name="Normal 4 5 2 2 2 3 2 7" xfId="34945"/>
    <cellStyle name="Normal 4 5 2 2 2 3 3" xfId="3514"/>
    <cellStyle name="Normal 4 5 2 2 2 3 3 2" xfId="25650"/>
    <cellStyle name="Normal 4 5 2 2 2 3 3 2 2" xfId="46801"/>
    <cellStyle name="Normal 4 5 2 2 2 3 3 3" xfId="15078"/>
    <cellStyle name="Normal 4 5 2 2 2 3 3 4" xfId="36229"/>
    <cellStyle name="Normal 4 5 2 2 2 3 4" xfId="7390"/>
    <cellStyle name="Normal 4 5 2 2 2 3 4 2" xfId="28539"/>
    <cellStyle name="Normal 4 5 2 2 2 3 4 2 2" xfId="49690"/>
    <cellStyle name="Normal 4 5 2 2 2 3 4 3" xfId="17967"/>
    <cellStyle name="Normal 4 5 2 2 2 3 4 4" xfId="39118"/>
    <cellStyle name="Normal 4 5 2 2 2 3 5" xfId="9952"/>
    <cellStyle name="Normal 4 5 2 2 2 3 5 2" xfId="31101"/>
    <cellStyle name="Normal 4 5 2 2 2 3 5 2 2" xfId="52252"/>
    <cellStyle name="Normal 4 5 2 2 2 3 5 3" xfId="20529"/>
    <cellStyle name="Normal 4 5 2 2 2 3 5 4" xfId="41680"/>
    <cellStyle name="Normal 4 5 2 2 2 3 6" xfId="23086"/>
    <cellStyle name="Normal 4 5 2 2 2 3 6 2" xfId="44237"/>
    <cellStyle name="Normal 4 5 2 2 2 3 7" xfId="12514"/>
    <cellStyle name="Normal 4 5 2 2 2 3 8" xfId="33665"/>
    <cellStyle name="Normal 4 5 2 2 2 4" xfId="1587"/>
    <cellStyle name="Normal 4 5 2 2 2 4 2" xfId="4154"/>
    <cellStyle name="Normal 4 5 2 2 2 4 2 2" xfId="26290"/>
    <cellStyle name="Normal 4 5 2 2 2 4 2 2 2" xfId="47441"/>
    <cellStyle name="Normal 4 5 2 2 2 4 2 3" xfId="15718"/>
    <cellStyle name="Normal 4 5 2 2 2 4 2 4" xfId="36869"/>
    <cellStyle name="Normal 4 5 2 2 2 4 3" xfId="8030"/>
    <cellStyle name="Normal 4 5 2 2 2 4 3 2" xfId="29179"/>
    <cellStyle name="Normal 4 5 2 2 2 4 3 2 2" xfId="50330"/>
    <cellStyle name="Normal 4 5 2 2 2 4 3 3" xfId="18607"/>
    <cellStyle name="Normal 4 5 2 2 2 4 3 4" xfId="39758"/>
    <cellStyle name="Normal 4 5 2 2 2 4 4" xfId="10592"/>
    <cellStyle name="Normal 4 5 2 2 2 4 4 2" xfId="31741"/>
    <cellStyle name="Normal 4 5 2 2 2 4 4 2 2" xfId="52892"/>
    <cellStyle name="Normal 4 5 2 2 2 4 4 3" xfId="21169"/>
    <cellStyle name="Normal 4 5 2 2 2 4 4 4" xfId="42320"/>
    <cellStyle name="Normal 4 5 2 2 2 4 5" xfId="23726"/>
    <cellStyle name="Normal 4 5 2 2 2 4 5 2" xfId="44877"/>
    <cellStyle name="Normal 4 5 2 2 2 4 6" xfId="13154"/>
    <cellStyle name="Normal 4 5 2 2 2 4 7" xfId="34305"/>
    <cellStyle name="Normal 4 5 2 2 2 5" xfId="2874"/>
    <cellStyle name="Normal 4 5 2 2 2 5 2" xfId="25010"/>
    <cellStyle name="Normal 4 5 2 2 2 5 2 2" xfId="46161"/>
    <cellStyle name="Normal 4 5 2 2 2 5 3" xfId="14438"/>
    <cellStyle name="Normal 4 5 2 2 2 5 4" xfId="35589"/>
    <cellStyle name="Normal 4 5 2 2 2 6" xfId="6750"/>
    <cellStyle name="Normal 4 5 2 2 2 6 2" xfId="27899"/>
    <cellStyle name="Normal 4 5 2 2 2 6 2 2" xfId="49050"/>
    <cellStyle name="Normal 4 5 2 2 2 6 3" xfId="17327"/>
    <cellStyle name="Normal 4 5 2 2 2 6 4" xfId="38478"/>
    <cellStyle name="Normal 4 5 2 2 2 7" xfId="9312"/>
    <cellStyle name="Normal 4 5 2 2 2 7 2" xfId="30461"/>
    <cellStyle name="Normal 4 5 2 2 2 7 2 2" xfId="51612"/>
    <cellStyle name="Normal 4 5 2 2 2 7 3" xfId="19889"/>
    <cellStyle name="Normal 4 5 2 2 2 7 4" xfId="41040"/>
    <cellStyle name="Normal 4 5 2 2 2 8" xfId="22446"/>
    <cellStyle name="Normal 4 5 2 2 2 8 2" xfId="43597"/>
    <cellStyle name="Normal 4 5 2 2 2 9" xfId="11874"/>
    <cellStyle name="Normal 4 5 2 2 3" xfId="467"/>
    <cellStyle name="Normal 4 5 2 2 3 2" xfId="1107"/>
    <cellStyle name="Normal 4 5 2 2 3 2 2" xfId="2387"/>
    <cellStyle name="Normal 4 5 2 2 3 2 2 2" xfId="4954"/>
    <cellStyle name="Normal 4 5 2 2 3 2 2 2 2" xfId="27090"/>
    <cellStyle name="Normal 4 5 2 2 3 2 2 2 2 2" xfId="48241"/>
    <cellStyle name="Normal 4 5 2 2 3 2 2 2 3" xfId="16518"/>
    <cellStyle name="Normal 4 5 2 2 3 2 2 2 4" xfId="37669"/>
    <cellStyle name="Normal 4 5 2 2 3 2 2 3" xfId="8830"/>
    <cellStyle name="Normal 4 5 2 2 3 2 2 3 2" xfId="29979"/>
    <cellStyle name="Normal 4 5 2 2 3 2 2 3 2 2" xfId="51130"/>
    <cellStyle name="Normal 4 5 2 2 3 2 2 3 3" xfId="19407"/>
    <cellStyle name="Normal 4 5 2 2 3 2 2 3 4" xfId="40558"/>
    <cellStyle name="Normal 4 5 2 2 3 2 2 4" xfId="11392"/>
    <cellStyle name="Normal 4 5 2 2 3 2 2 4 2" xfId="32541"/>
    <cellStyle name="Normal 4 5 2 2 3 2 2 4 2 2" xfId="53692"/>
    <cellStyle name="Normal 4 5 2 2 3 2 2 4 3" xfId="21969"/>
    <cellStyle name="Normal 4 5 2 2 3 2 2 4 4" xfId="43120"/>
    <cellStyle name="Normal 4 5 2 2 3 2 2 5" xfId="24526"/>
    <cellStyle name="Normal 4 5 2 2 3 2 2 5 2" xfId="45677"/>
    <cellStyle name="Normal 4 5 2 2 3 2 2 6" xfId="13954"/>
    <cellStyle name="Normal 4 5 2 2 3 2 2 7" xfId="35105"/>
    <cellStyle name="Normal 4 5 2 2 3 2 3" xfId="3674"/>
    <cellStyle name="Normal 4 5 2 2 3 2 3 2" xfId="25810"/>
    <cellStyle name="Normal 4 5 2 2 3 2 3 2 2" xfId="46961"/>
    <cellStyle name="Normal 4 5 2 2 3 2 3 3" xfId="15238"/>
    <cellStyle name="Normal 4 5 2 2 3 2 3 4" xfId="36389"/>
    <cellStyle name="Normal 4 5 2 2 3 2 4" xfId="7550"/>
    <cellStyle name="Normal 4 5 2 2 3 2 4 2" xfId="28699"/>
    <cellStyle name="Normal 4 5 2 2 3 2 4 2 2" xfId="49850"/>
    <cellStyle name="Normal 4 5 2 2 3 2 4 3" xfId="18127"/>
    <cellStyle name="Normal 4 5 2 2 3 2 4 4" xfId="39278"/>
    <cellStyle name="Normal 4 5 2 2 3 2 5" xfId="10112"/>
    <cellStyle name="Normal 4 5 2 2 3 2 5 2" xfId="31261"/>
    <cellStyle name="Normal 4 5 2 2 3 2 5 2 2" xfId="52412"/>
    <cellStyle name="Normal 4 5 2 2 3 2 5 3" xfId="20689"/>
    <cellStyle name="Normal 4 5 2 2 3 2 5 4" xfId="41840"/>
    <cellStyle name="Normal 4 5 2 2 3 2 6" xfId="23246"/>
    <cellStyle name="Normal 4 5 2 2 3 2 6 2" xfId="44397"/>
    <cellStyle name="Normal 4 5 2 2 3 2 7" xfId="12674"/>
    <cellStyle name="Normal 4 5 2 2 3 2 8" xfId="33825"/>
    <cellStyle name="Normal 4 5 2 2 3 3" xfId="1747"/>
    <cellStyle name="Normal 4 5 2 2 3 3 2" xfId="4314"/>
    <cellStyle name="Normal 4 5 2 2 3 3 2 2" xfId="26450"/>
    <cellStyle name="Normal 4 5 2 2 3 3 2 2 2" xfId="47601"/>
    <cellStyle name="Normal 4 5 2 2 3 3 2 3" xfId="15878"/>
    <cellStyle name="Normal 4 5 2 2 3 3 2 4" xfId="37029"/>
    <cellStyle name="Normal 4 5 2 2 3 3 3" xfId="8190"/>
    <cellStyle name="Normal 4 5 2 2 3 3 3 2" xfId="29339"/>
    <cellStyle name="Normal 4 5 2 2 3 3 3 2 2" xfId="50490"/>
    <cellStyle name="Normal 4 5 2 2 3 3 3 3" xfId="18767"/>
    <cellStyle name="Normal 4 5 2 2 3 3 3 4" xfId="39918"/>
    <cellStyle name="Normal 4 5 2 2 3 3 4" xfId="10752"/>
    <cellStyle name="Normal 4 5 2 2 3 3 4 2" xfId="31901"/>
    <cellStyle name="Normal 4 5 2 2 3 3 4 2 2" xfId="53052"/>
    <cellStyle name="Normal 4 5 2 2 3 3 4 3" xfId="21329"/>
    <cellStyle name="Normal 4 5 2 2 3 3 4 4" xfId="42480"/>
    <cellStyle name="Normal 4 5 2 2 3 3 5" xfId="23886"/>
    <cellStyle name="Normal 4 5 2 2 3 3 5 2" xfId="45037"/>
    <cellStyle name="Normal 4 5 2 2 3 3 6" xfId="13314"/>
    <cellStyle name="Normal 4 5 2 2 3 3 7" xfId="34465"/>
    <cellStyle name="Normal 4 5 2 2 3 4" xfId="3034"/>
    <cellStyle name="Normal 4 5 2 2 3 4 2" xfId="25170"/>
    <cellStyle name="Normal 4 5 2 2 3 4 2 2" xfId="46321"/>
    <cellStyle name="Normal 4 5 2 2 3 4 3" xfId="14598"/>
    <cellStyle name="Normal 4 5 2 2 3 4 4" xfId="35749"/>
    <cellStyle name="Normal 4 5 2 2 3 5" xfId="6910"/>
    <cellStyle name="Normal 4 5 2 2 3 5 2" xfId="28059"/>
    <cellStyle name="Normal 4 5 2 2 3 5 2 2" xfId="49210"/>
    <cellStyle name="Normal 4 5 2 2 3 5 3" xfId="17487"/>
    <cellStyle name="Normal 4 5 2 2 3 5 4" xfId="38638"/>
    <cellStyle name="Normal 4 5 2 2 3 6" xfId="9472"/>
    <cellStyle name="Normal 4 5 2 2 3 6 2" xfId="30621"/>
    <cellStyle name="Normal 4 5 2 2 3 6 2 2" xfId="51772"/>
    <cellStyle name="Normal 4 5 2 2 3 6 3" xfId="20049"/>
    <cellStyle name="Normal 4 5 2 2 3 6 4" xfId="41200"/>
    <cellStyle name="Normal 4 5 2 2 3 7" xfId="22606"/>
    <cellStyle name="Normal 4 5 2 2 3 7 2" xfId="43757"/>
    <cellStyle name="Normal 4 5 2 2 3 8" xfId="12034"/>
    <cellStyle name="Normal 4 5 2 2 3 9" xfId="33185"/>
    <cellStyle name="Normal 4 5 2 2 4" xfId="787"/>
    <cellStyle name="Normal 4 5 2 2 4 2" xfId="2067"/>
    <cellStyle name="Normal 4 5 2 2 4 2 2" xfId="4634"/>
    <cellStyle name="Normal 4 5 2 2 4 2 2 2" xfId="26770"/>
    <cellStyle name="Normal 4 5 2 2 4 2 2 2 2" xfId="47921"/>
    <cellStyle name="Normal 4 5 2 2 4 2 2 3" xfId="16198"/>
    <cellStyle name="Normal 4 5 2 2 4 2 2 4" xfId="37349"/>
    <cellStyle name="Normal 4 5 2 2 4 2 3" xfId="8510"/>
    <cellStyle name="Normal 4 5 2 2 4 2 3 2" xfId="29659"/>
    <cellStyle name="Normal 4 5 2 2 4 2 3 2 2" xfId="50810"/>
    <cellStyle name="Normal 4 5 2 2 4 2 3 3" xfId="19087"/>
    <cellStyle name="Normal 4 5 2 2 4 2 3 4" xfId="40238"/>
    <cellStyle name="Normal 4 5 2 2 4 2 4" xfId="11072"/>
    <cellStyle name="Normal 4 5 2 2 4 2 4 2" xfId="32221"/>
    <cellStyle name="Normal 4 5 2 2 4 2 4 2 2" xfId="53372"/>
    <cellStyle name="Normal 4 5 2 2 4 2 4 3" xfId="21649"/>
    <cellStyle name="Normal 4 5 2 2 4 2 4 4" xfId="42800"/>
    <cellStyle name="Normal 4 5 2 2 4 2 5" xfId="24206"/>
    <cellStyle name="Normal 4 5 2 2 4 2 5 2" xfId="45357"/>
    <cellStyle name="Normal 4 5 2 2 4 2 6" xfId="13634"/>
    <cellStyle name="Normal 4 5 2 2 4 2 7" xfId="34785"/>
    <cellStyle name="Normal 4 5 2 2 4 3" xfId="3354"/>
    <cellStyle name="Normal 4 5 2 2 4 3 2" xfId="25490"/>
    <cellStyle name="Normal 4 5 2 2 4 3 2 2" xfId="46641"/>
    <cellStyle name="Normal 4 5 2 2 4 3 3" xfId="14918"/>
    <cellStyle name="Normal 4 5 2 2 4 3 4" xfId="36069"/>
    <cellStyle name="Normal 4 5 2 2 4 4" xfId="7230"/>
    <cellStyle name="Normal 4 5 2 2 4 4 2" xfId="28379"/>
    <cellStyle name="Normal 4 5 2 2 4 4 2 2" xfId="49530"/>
    <cellStyle name="Normal 4 5 2 2 4 4 3" xfId="17807"/>
    <cellStyle name="Normal 4 5 2 2 4 4 4" xfId="38958"/>
    <cellStyle name="Normal 4 5 2 2 4 5" xfId="9792"/>
    <cellStyle name="Normal 4 5 2 2 4 5 2" xfId="30941"/>
    <cellStyle name="Normal 4 5 2 2 4 5 2 2" xfId="52092"/>
    <cellStyle name="Normal 4 5 2 2 4 5 3" xfId="20369"/>
    <cellStyle name="Normal 4 5 2 2 4 5 4" xfId="41520"/>
    <cellStyle name="Normal 4 5 2 2 4 6" xfId="22926"/>
    <cellStyle name="Normal 4 5 2 2 4 6 2" xfId="44077"/>
    <cellStyle name="Normal 4 5 2 2 4 7" xfId="12354"/>
    <cellStyle name="Normal 4 5 2 2 4 8" xfId="33505"/>
    <cellStyle name="Normal 4 5 2 2 5" xfId="1427"/>
    <cellStyle name="Normal 4 5 2 2 5 2" xfId="3994"/>
    <cellStyle name="Normal 4 5 2 2 5 2 2" xfId="26130"/>
    <cellStyle name="Normal 4 5 2 2 5 2 2 2" xfId="47281"/>
    <cellStyle name="Normal 4 5 2 2 5 2 3" xfId="15558"/>
    <cellStyle name="Normal 4 5 2 2 5 2 4" xfId="36709"/>
    <cellStyle name="Normal 4 5 2 2 5 3" xfId="7870"/>
    <cellStyle name="Normal 4 5 2 2 5 3 2" xfId="29019"/>
    <cellStyle name="Normal 4 5 2 2 5 3 2 2" xfId="50170"/>
    <cellStyle name="Normal 4 5 2 2 5 3 3" xfId="18447"/>
    <cellStyle name="Normal 4 5 2 2 5 3 4" xfId="39598"/>
    <cellStyle name="Normal 4 5 2 2 5 4" xfId="10432"/>
    <cellStyle name="Normal 4 5 2 2 5 4 2" xfId="31581"/>
    <cellStyle name="Normal 4 5 2 2 5 4 2 2" xfId="52732"/>
    <cellStyle name="Normal 4 5 2 2 5 4 3" xfId="21009"/>
    <cellStyle name="Normal 4 5 2 2 5 4 4" xfId="42160"/>
    <cellStyle name="Normal 4 5 2 2 5 5" xfId="23566"/>
    <cellStyle name="Normal 4 5 2 2 5 5 2" xfId="44717"/>
    <cellStyle name="Normal 4 5 2 2 5 6" xfId="12994"/>
    <cellStyle name="Normal 4 5 2 2 5 7" xfId="34145"/>
    <cellStyle name="Normal 4 5 2 2 6" xfId="2713"/>
    <cellStyle name="Normal 4 5 2 2 6 2" xfId="24849"/>
    <cellStyle name="Normal 4 5 2 2 6 2 2" xfId="46000"/>
    <cellStyle name="Normal 4 5 2 2 6 3" xfId="14277"/>
    <cellStyle name="Normal 4 5 2 2 6 4" xfId="35428"/>
    <cellStyle name="Normal 4 5 2 2 7" xfId="6590"/>
    <cellStyle name="Normal 4 5 2 2 7 2" xfId="27739"/>
    <cellStyle name="Normal 4 5 2 2 7 2 2" xfId="48890"/>
    <cellStyle name="Normal 4 5 2 2 7 3" xfId="17167"/>
    <cellStyle name="Normal 4 5 2 2 7 4" xfId="38318"/>
    <cellStyle name="Normal 4 5 2 2 8" xfId="9152"/>
    <cellStyle name="Normal 4 5 2 2 8 2" xfId="30301"/>
    <cellStyle name="Normal 4 5 2 2 8 2 2" xfId="51452"/>
    <cellStyle name="Normal 4 5 2 2 8 3" xfId="19729"/>
    <cellStyle name="Normal 4 5 2 2 8 4" xfId="40880"/>
    <cellStyle name="Normal 4 5 2 2 9" xfId="22286"/>
    <cellStyle name="Normal 4 5 2 2 9 2" xfId="43437"/>
    <cellStyle name="Normal 4 5 2 3" xfId="225"/>
    <cellStyle name="Normal 4 5 2 3 10" xfId="32945"/>
    <cellStyle name="Normal 4 5 2 3 2" xfId="547"/>
    <cellStyle name="Normal 4 5 2 3 2 2" xfId="1187"/>
    <cellStyle name="Normal 4 5 2 3 2 2 2" xfId="2467"/>
    <cellStyle name="Normal 4 5 2 3 2 2 2 2" xfId="5034"/>
    <cellStyle name="Normal 4 5 2 3 2 2 2 2 2" xfId="27170"/>
    <cellStyle name="Normal 4 5 2 3 2 2 2 2 2 2" xfId="48321"/>
    <cellStyle name="Normal 4 5 2 3 2 2 2 2 3" xfId="16598"/>
    <cellStyle name="Normal 4 5 2 3 2 2 2 2 4" xfId="37749"/>
    <cellStyle name="Normal 4 5 2 3 2 2 2 3" xfId="8910"/>
    <cellStyle name="Normal 4 5 2 3 2 2 2 3 2" xfId="30059"/>
    <cellStyle name="Normal 4 5 2 3 2 2 2 3 2 2" xfId="51210"/>
    <cellStyle name="Normal 4 5 2 3 2 2 2 3 3" xfId="19487"/>
    <cellStyle name="Normal 4 5 2 3 2 2 2 3 4" xfId="40638"/>
    <cellStyle name="Normal 4 5 2 3 2 2 2 4" xfId="11472"/>
    <cellStyle name="Normal 4 5 2 3 2 2 2 4 2" xfId="32621"/>
    <cellStyle name="Normal 4 5 2 3 2 2 2 4 2 2" xfId="53772"/>
    <cellStyle name="Normal 4 5 2 3 2 2 2 4 3" xfId="22049"/>
    <cellStyle name="Normal 4 5 2 3 2 2 2 4 4" xfId="43200"/>
    <cellStyle name="Normal 4 5 2 3 2 2 2 5" xfId="24606"/>
    <cellStyle name="Normal 4 5 2 3 2 2 2 5 2" xfId="45757"/>
    <cellStyle name="Normal 4 5 2 3 2 2 2 6" xfId="14034"/>
    <cellStyle name="Normal 4 5 2 3 2 2 2 7" xfId="35185"/>
    <cellStyle name="Normal 4 5 2 3 2 2 3" xfId="3754"/>
    <cellStyle name="Normal 4 5 2 3 2 2 3 2" xfId="25890"/>
    <cellStyle name="Normal 4 5 2 3 2 2 3 2 2" xfId="47041"/>
    <cellStyle name="Normal 4 5 2 3 2 2 3 3" xfId="15318"/>
    <cellStyle name="Normal 4 5 2 3 2 2 3 4" xfId="36469"/>
    <cellStyle name="Normal 4 5 2 3 2 2 4" xfId="7630"/>
    <cellStyle name="Normal 4 5 2 3 2 2 4 2" xfId="28779"/>
    <cellStyle name="Normal 4 5 2 3 2 2 4 2 2" xfId="49930"/>
    <cellStyle name="Normal 4 5 2 3 2 2 4 3" xfId="18207"/>
    <cellStyle name="Normal 4 5 2 3 2 2 4 4" xfId="39358"/>
    <cellStyle name="Normal 4 5 2 3 2 2 5" xfId="10192"/>
    <cellStyle name="Normal 4 5 2 3 2 2 5 2" xfId="31341"/>
    <cellStyle name="Normal 4 5 2 3 2 2 5 2 2" xfId="52492"/>
    <cellStyle name="Normal 4 5 2 3 2 2 5 3" xfId="20769"/>
    <cellStyle name="Normal 4 5 2 3 2 2 5 4" xfId="41920"/>
    <cellStyle name="Normal 4 5 2 3 2 2 6" xfId="23326"/>
    <cellStyle name="Normal 4 5 2 3 2 2 6 2" xfId="44477"/>
    <cellStyle name="Normal 4 5 2 3 2 2 7" xfId="12754"/>
    <cellStyle name="Normal 4 5 2 3 2 2 8" xfId="33905"/>
    <cellStyle name="Normal 4 5 2 3 2 3" xfId="1827"/>
    <cellStyle name="Normal 4 5 2 3 2 3 2" xfId="4394"/>
    <cellStyle name="Normal 4 5 2 3 2 3 2 2" xfId="26530"/>
    <cellStyle name="Normal 4 5 2 3 2 3 2 2 2" xfId="47681"/>
    <cellStyle name="Normal 4 5 2 3 2 3 2 3" xfId="15958"/>
    <cellStyle name="Normal 4 5 2 3 2 3 2 4" xfId="37109"/>
    <cellStyle name="Normal 4 5 2 3 2 3 3" xfId="8270"/>
    <cellStyle name="Normal 4 5 2 3 2 3 3 2" xfId="29419"/>
    <cellStyle name="Normal 4 5 2 3 2 3 3 2 2" xfId="50570"/>
    <cellStyle name="Normal 4 5 2 3 2 3 3 3" xfId="18847"/>
    <cellStyle name="Normal 4 5 2 3 2 3 3 4" xfId="39998"/>
    <cellStyle name="Normal 4 5 2 3 2 3 4" xfId="10832"/>
    <cellStyle name="Normal 4 5 2 3 2 3 4 2" xfId="31981"/>
    <cellStyle name="Normal 4 5 2 3 2 3 4 2 2" xfId="53132"/>
    <cellStyle name="Normal 4 5 2 3 2 3 4 3" xfId="21409"/>
    <cellStyle name="Normal 4 5 2 3 2 3 4 4" xfId="42560"/>
    <cellStyle name="Normal 4 5 2 3 2 3 5" xfId="23966"/>
    <cellStyle name="Normal 4 5 2 3 2 3 5 2" xfId="45117"/>
    <cellStyle name="Normal 4 5 2 3 2 3 6" xfId="13394"/>
    <cellStyle name="Normal 4 5 2 3 2 3 7" xfId="34545"/>
    <cellStyle name="Normal 4 5 2 3 2 4" xfId="3114"/>
    <cellStyle name="Normal 4 5 2 3 2 4 2" xfId="25250"/>
    <cellStyle name="Normal 4 5 2 3 2 4 2 2" xfId="46401"/>
    <cellStyle name="Normal 4 5 2 3 2 4 3" xfId="14678"/>
    <cellStyle name="Normal 4 5 2 3 2 4 4" xfId="35829"/>
    <cellStyle name="Normal 4 5 2 3 2 5" xfId="6990"/>
    <cellStyle name="Normal 4 5 2 3 2 5 2" xfId="28139"/>
    <cellStyle name="Normal 4 5 2 3 2 5 2 2" xfId="49290"/>
    <cellStyle name="Normal 4 5 2 3 2 5 3" xfId="17567"/>
    <cellStyle name="Normal 4 5 2 3 2 5 4" xfId="38718"/>
    <cellStyle name="Normal 4 5 2 3 2 6" xfId="9552"/>
    <cellStyle name="Normal 4 5 2 3 2 6 2" xfId="30701"/>
    <cellStyle name="Normal 4 5 2 3 2 6 2 2" xfId="51852"/>
    <cellStyle name="Normal 4 5 2 3 2 6 3" xfId="20129"/>
    <cellStyle name="Normal 4 5 2 3 2 6 4" xfId="41280"/>
    <cellStyle name="Normal 4 5 2 3 2 7" xfId="22686"/>
    <cellStyle name="Normal 4 5 2 3 2 7 2" xfId="43837"/>
    <cellStyle name="Normal 4 5 2 3 2 8" xfId="12114"/>
    <cellStyle name="Normal 4 5 2 3 2 9" xfId="33265"/>
    <cellStyle name="Normal 4 5 2 3 3" xfId="867"/>
    <cellStyle name="Normal 4 5 2 3 3 2" xfId="2147"/>
    <cellStyle name="Normal 4 5 2 3 3 2 2" xfId="4714"/>
    <cellStyle name="Normal 4 5 2 3 3 2 2 2" xfId="26850"/>
    <cellStyle name="Normal 4 5 2 3 3 2 2 2 2" xfId="48001"/>
    <cellStyle name="Normal 4 5 2 3 3 2 2 3" xfId="16278"/>
    <cellStyle name="Normal 4 5 2 3 3 2 2 4" xfId="37429"/>
    <cellStyle name="Normal 4 5 2 3 3 2 3" xfId="8590"/>
    <cellStyle name="Normal 4 5 2 3 3 2 3 2" xfId="29739"/>
    <cellStyle name="Normal 4 5 2 3 3 2 3 2 2" xfId="50890"/>
    <cellStyle name="Normal 4 5 2 3 3 2 3 3" xfId="19167"/>
    <cellStyle name="Normal 4 5 2 3 3 2 3 4" xfId="40318"/>
    <cellStyle name="Normal 4 5 2 3 3 2 4" xfId="11152"/>
    <cellStyle name="Normal 4 5 2 3 3 2 4 2" xfId="32301"/>
    <cellStyle name="Normal 4 5 2 3 3 2 4 2 2" xfId="53452"/>
    <cellStyle name="Normal 4 5 2 3 3 2 4 3" xfId="21729"/>
    <cellStyle name="Normal 4 5 2 3 3 2 4 4" xfId="42880"/>
    <cellStyle name="Normal 4 5 2 3 3 2 5" xfId="24286"/>
    <cellStyle name="Normal 4 5 2 3 3 2 5 2" xfId="45437"/>
    <cellStyle name="Normal 4 5 2 3 3 2 6" xfId="13714"/>
    <cellStyle name="Normal 4 5 2 3 3 2 7" xfId="34865"/>
    <cellStyle name="Normal 4 5 2 3 3 3" xfId="3434"/>
    <cellStyle name="Normal 4 5 2 3 3 3 2" xfId="25570"/>
    <cellStyle name="Normal 4 5 2 3 3 3 2 2" xfId="46721"/>
    <cellStyle name="Normal 4 5 2 3 3 3 3" xfId="14998"/>
    <cellStyle name="Normal 4 5 2 3 3 3 4" xfId="36149"/>
    <cellStyle name="Normal 4 5 2 3 3 4" xfId="7310"/>
    <cellStyle name="Normal 4 5 2 3 3 4 2" xfId="28459"/>
    <cellStyle name="Normal 4 5 2 3 3 4 2 2" xfId="49610"/>
    <cellStyle name="Normal 4 5 2 3 3 4 3" xfId="17887"/>
    <cellStyle name="Normal 4 5 2 3 3 4 4" xfId="39038"/>
    <cellStyle name="Normal 4 5 2 3 3 5" xfId="9872"/>
    <cellStyle name="Normal 4 5 2 3 3 5 2" xfId="31021"/>
    <cellStyle name="Normal 4 5 2 3 3 5 2 2" xfId="52172"/>
    <cellStyle name="Normal 4 5 2 3 3 5 3" xfId="20449"/>
    <cellStyle name="Normal 4 5 2 3 3 5 4" xfId="41600"/>
    <cellStyle name="Normal 4 5 2 3 3 6" xfId="23006"/>
    <cellStyle name="Normal 4 5 2 3 3 6 2" xfId="44157"/>
    <cellStyle name="Normal 4 5 2 3 3 7" xfId="12434"/>
    <cellStyle name="Normal 4 5 2 3 3 8" xfId="33585"/>
    <cellStyle name="Normal 4 5 2 3 4" xfId="1507"/>
    <cellStyle name="Normal 4 5 2 3 4 2" xfId="4074"/>
    <cellStyle name="Normal 4 5 2 3 4 2 2" xfId="26210"/>
    <cellStyle name="Normal 4 5 2 3 4 2 2 2" xfId="47361"/>
    <cellStyle name="Normal 4 5 2 3 4 2 3" xfId="15638"/>
    <cellStyle name="Normal 4 5 2 3 4 2 4" xfId="36789"/>
    <cellStyle name="Normal 4 5 2 3 4 3" xfId="7950"/>
    <cellStyle name="Normal 4 5 2 3 4 3 2" xfId="29099"/>
    <cellStyle name="Normal 4 5 2 3 4 3 2 2" xfId="50250"/>
    <cellStyle name="Normal 4 5 2 3 4 3 3" xfId="18527"/>
    <cellStyle name="Normal 4 5 2 3 4 3 4" xfId="39678"/>
    <cellStyle name="Normal 4 5 2 3 4 4" xfId="10512"/>
    <cellStyle name="Normal 4 5 2 3 4 4 2" xfId="31661"/>
    <cellStyle name="Normal 4 5 2 3 4 4 2 2" xfId="52812"/>
    <cellStyle name="Normal 4 5 2 3 4 4 3" xfId="21089"/>
    <cellStyle name="Normal 4 5 2 3 4 4 4" xfId="42240"/>
    <cellStyle name="Normal 4 5 2 3 4 5" xfId="23646"/>
    <cellStyle name="Normal 4 5 2 3 4 5 2" xfId="44797"/>
    <cellStyle name="Normal 4 5 2 3 4 6" xfId="13074"/>
    <cellStyle name="Normal 4 5 2 3 4 7" xfId="34225"/>
    <cellStyle name="Normal 4 5 2 3 5" xfId="2793"/>
    <cellStyle name="Normal 4 5 2 3 5 2" xfId="24929"/>
    <cellStyle name="Normal 4 5 2 3 5 2 2" xfId="46080"/>
    <cellStyle name="Normal 4 5 2 3 5 3" xfId="14357"/>
    <cellStyle name="Normal 4 5 2 3 5 4" xfId="35508"/>
    <cellStyle name="Normal 4 5 2 3 6" xfId="6670"/>
    <cellStyle name="Normal 4 5 2 3 6 2" xfId="27819"/>
    <cellStyle name="Normal 4 5 2 3 6 2 2" xfId="48970"/>
    <cellStyle name="Normal 4 5 2 3 6 3" xfId="17247"/>
    <cellStyle name="Normal 4 5 2 3 6 4" xfId="38398"/>
    <cellStyle name="Normal 4 5 2 3 7" xfId="9232"/>
    <cellStyle name="Normal 4 5 2 3 7 2" xfId="30381"/>
    <cellStyle name="Normal 4 5 2 3 7 2 2" xfId="51532"/>
    <cellStyle name="Normal 4 5 2 3 7 3" xfId="19809"/>
    <cellStyle name="Normal 4 5 2 3 7 4" xfId="40960"/>
    <cellStyle name="Normal 4 5 2 3 8" xfId="22366"/>
    <cellStyle name="Normal 4 5 2 3 8 2" xfId="43517"/>
    <cellStyle name="Normal 4 5 2 3 9" xfId="11794"/>
    <cellStyle name="Normal 4 5 2 4" xfId="387"/>
    <cellStyle name="Normal 4 5 2 4 2" xfId="1027"/>
    <cellStyle name="Normal 4 5 2 4 2 2" xfId="2307"/>
    <cellStyle name="Normal 4 5 2 4 2 2 2" xfId="4874"/>
    <cellStyle name="Normal 4 5 2 4 2 2 2 2" xfId="27010"/>
    <cellStyle name="Normal 4 5 2 4 2 2 2 2 2" xfId="48161"/>
    <cellStyle name="Normal 4 5 2 4 2 2 2 3" xfId="16438"/>
    <cellStyle name="Normal 4 5 2 4 2 2 2 4" xfId="37589"/>
    <cellStyle name="Normal 4 5 2 4 2 2 3" xfId="8750"/>
    <cellStyle name="Normal 4 5 2 4 2 2 3 2" xfId="29899"/>
    <cellStyle name="Normal 4 5 2 4 2 2 3 2 2" xfId="51050"/>
    <cellStyle name="Normal 4 5 2 4 2 2 3 3" xfId="19327"/>
    <cellStyle name="Normal 4 5 2 4 2 2 3 4" xfId="40478"/>
    <cellStyle name="Normal 4 5 2 4 2 2 4" xfId="11312"/>
    <cellStyle name="Normal 4 5 2 4 2 2 4 2" xfId="32461"/>
    <cellStyle name="Normal 4 5 2 4 2 2 4 2 2" xfId="53612"/>
    <cellStyle name="Normal 4 5 2 4 2 2 4 3" xfId="21889"/>
    <cellStyle name="Normal 4 5 2 4 2 2 4 4" xfId="43040"/>
    <cellStyle name="Normal 4 5 2 4 2 2 5" xfId="24446"/>
    <cellStyle name="Normal 4 5 2 4 2 2 5 2" xfId="45597"/>
    <cellStyle name="Normal 4 5 2 4 2 2 6" xfId="13874"/>
    <cellStyle name="Normal 4 5 2 4 2 2 7" xfId="35025"/>
    <cellStyle name="Normal 4 5 2 4 2 3" xfId="3594"/>
    <cellStyle name="Normal 4 5 2 4 2 3 2" xfId="25730"/>
    <cellStyle name="Normal 4 5 2 4 2 3 2 2" xfId="46881"/>
    <cellStyle name="Normal 4 5 2 4 2 3 3" xfId="15158"/>
    <cellStyle name="Normal 4 5 2 4 2 3 4" xfId="36309"/>
    <cellStyle name="Normal 4 5 2 4 2 4" xfId="7470"/>
    <cellStyle name="Normal 4 5 2 4 2 4 2" xfId="28619"/>
    <cellStyle name="Normal 4 5 2 4 2 4 2 2" xfId="49770"/>
    <cellStyle name="Normal 4 5 2 4 2 4 3" xfId="18047"/>
    <cellStyle name="Normal 4 5 2 4 2 4 4" xfId="39198"/>
    <cellStyle name="Normal 4 5 2 4 2 5" xfId="10032"/>
    <cellStyle name="Normal 4 5 2 4 2 5 2" xfId="31181"/>
    <cellStyle name="Normal 4 5 2 4 2 5 2 2" xfId="52332"/>
    <cellStyle name="Normal 4 5 2 4 2 5 3" xfId="20609"/>
    <cellStyle name="Normal 4 5 2 4 2 5 4" xfId="41760"/>
    <cellStyle name="Normal 4 5 2 4 2 6" xfId="23166"/>
    <cellStyle name="Normal 4 5 2 4 2 6 2" xfId="44317"/>
    <cellStyle name="Normal 4 5 2 4 2 7" xfId="12594"/>
    <cellStyle name="Normal 4 5 2 4 2 8" xfId="33745"/>
    <cellStyle name="Normal 4 5 2 4 3" xfId="1667"/>
    <cellStyle name="Normal 4 5 2 4 3 2" xfId="4234"/>
    <cellStyle name="Normal 4 5 2 4 3 2 2" xfId="26370"/>
    <cellStyle name="Normal 4 5 2 4 3 2 2 2" xfId="47521"/>
    <cellStyle name="Normal 4 5 2 4 3 2 3" xfId="15798"/>
    <cellStyle name="Normal 4 5 2 4 3 2 4" xfId="36949"/>
    <cellStyle name="Normal 4 5 2 4 3 3" xfId="8110"/>
    <cellStyle name="Normal 4 5 2 4 3 3 2" xfId="29259"/>
    <cellStyle name="Normal 4 5 2 4 3 3 2 2" xfId="50410"/>
    <cellStyle name="Normal 4 5 2 4 3 3 3" xfId="18687"/>
    <cellStyle name="Normal 4 5 2 4 3 3 4" xfId="39838"/>
    <cellStyle name="Normal 4 5 2 4 3 4" xfId="10672"/>
    <cellStyle name="Normal 4 5 2 4 3 4 2" xfId="31821"/>
    <cellStyle name="Normal 4 5 2 4 3 4 2 2" xfId="52972"/>
    <cellStyle name="Normal 4 5 2 4 3 4 3" xfId="21249"/>
    <cellStyle name="Normal 4 5 2 4 3 4 4" xfId="42400"/>
    <cellStyle name="Normal 4 5 2 4 3 5" xfId="23806"/>
    <cellStyle name="Normal 4 5 2 4 3 5 2" xfId="44957"/>
    <cellStyle name="Normal 4 5 2 4 3 6" xfId="13234"/>
    <cellStyle name="Normal 4 5 2 4 3 7" xfId="34385"/>
    <cellStyle name="Normal 4 5 2 4 4" xfId="2954"/>
    <cellStyle name="Normal 4 5 2 4 4 2" xfId="25090"/>
    <cellStyle name="Normal 4 5 2 4 4 2 2" xfId="46241"/>
    <cellStyle name="Normal 4 5 2 4 4 3" xfId="14518"/>
    <cellStyle name="Normal 4 5 2 4 4 4" xfId="35669"/>
    <cellStyle name="Normal 4 5 2 4 5" xfId="6830"/>
    <cellStyle name="Normal 4 5 2 4 5 2" xfId="27979"/>
    <cellStyle name="Normal 4 5 2 4 5 2 2" xfId="49130"/>
    <cellStyle name="Normal 4 5 2 4 5 3" xfId="17407"/>
    <cellStyle name="Normal 4 5 2 4 5 4" xfId="38558"/>
    <cellStyle name="Normal 4 5 2 4 6" xfId="9392"/>
    <cellStyle name="Normal 4 5 2 4 6 2" xfId="30541"/>
    <cellStyle name="Normal 4 5 2 4 6 2 2" xfId="51692"/>
    <cellStyle name="Normal 4 5 2 4 6 3" xfId="19969"/>
    <cellStyle name="Normal 4 5 2 4 6 4" xfId="41120"/>
    <cellStyle name="Normal 4 5 2 4 7" xfId="22526"/>
    <cellStyle name="Normal 4 5 2 4 7 2" xfId="43677"/>
    <cellStyle name="Normal 4 5 2 4 8" xfId="11954"/>
    <cellStyle name="Normal 4 5 2 4 9" xfId="33105"/>
    <cellStyle name="Normal 4 5 2 5" xfId="707"/>
    <cellStyle name="Normal 4 5 2 5 2" xfId="1987"/>
    <cellStyle name="Normal 4 5 2 5 2 2" xfId="4554"/>
    <cellStyle name="Normal 4 5 2 5 2 2 2" xfId="26690"/>
    <cellStyle name="Normal 4 5 2 5 2 2 2 2" xfId="47841"/>
    <cellStyle name="Normal 4 5 2 5 2 2 3" xfId="16118"/>
    <cellStyle name="Normal 4 5 2 5 2 2 4" xfId="37269"/>
    <cellStyle name="Normal 4 5 2 5 2 3" xfId="8430"/>
    <cellStyle name="Normal 4 5 2 5 2 3 2" xfId="29579"/>
    <cellStyle name="Normal 4 5 2 5 2 3 2 2" xfId="50730"/>
    <cellStyle name="Normal 4 5 2 5 2 3 3" xfId="19007"/>
    <cellStyle name="Normal 4 5 2 5 2 3 4" xfId="40158"/>
    <cellStyle name="Normal 4 5 2 5 2 4" xfId="10992"/>
    <cellStyle name="Normal 4 5 2 5 2 4 2" xfId="32141"/>
    <cellStyle name="Normal 4 5 2 5 2 4 2 2" xfId="53292"/>
    <cellStyle name="Normal 4 5 2 5 2 4 3" xfId="21569"/>
    <cellStyle name="Normal 4 5 2 5 2 4 4" xfId="42720"/>
    <cellStyle name="Normal 4 5 2 5 2 5" xfId="24126"/>
    <cellStyle name="Normal 4 5 2 5 2 5 2" xfId="45277"/>
    <cellStyle name="Normal 4 5 2 5 2 6" xfId="13554"/>
    <cellStyle name="Normal 4 5 2 5 2 7" xfId="34705"/>
    <cellStyle name="Normal 4 5 2 5 3" xfId="3274"/>
    <cellStyle name="Normal 4 5 2 5 3 2" xfId="25410"/>
    <cellStyle name="Normal 4 5 2 5 3 2 2" xfId="46561"/>
    <cellStyle name="Normal 4 5 2 5 3 3" xfId="14838"/>
    <cellStyle name="Normal 4 5 2 5 3 4" xfId="35989"/>
    <cellStyle name="Normal 4 5 2 5 4" xfId="7150"/>
    <cellStyle name="Normal 4 5 2 5 4 2" xfId="28299"/>
    <cellStyle name="Normal 4 5 2 5 4 2 2" xfId="49450"/>
    <cellStyle name="Normal 4 5 2 5 4 3" xfId="17727"/>
    <cellStyle name="Normal 4 5 2 5 4 4" xfId="38878"/>
    <cellStyle name="Normal 4 5 2 5 5" xfId="9712"/>
    <cellStyle name="Normal 4 5 2 5 5 2" xfId="30861"/>
    <cellStyle name="Normal 4 5 2 5 5 2 2" xfId="52012"/>
    <cellStyle name="Normal 4 5 2 5 5 3" xfId="20289"/>
    <cellStyle name="Normal 4 5 2 5 5 4" xfId="41440"/>
    <cellStyle name="Normal 4 5 2 5 6" xfId="22846"/>
    <cellStyle name="Normal 4 5 2 5 6 2" xfId="43997"/>
    <cellStyle name="Normal 4 5 2 5 7" xfId="12274"/>
    <cellStyle name="Normal 4 5 2 5 8" xfId="33425"/>
    <cellStyle name="Normal 4 5 2 6" xfId="1347"/>
    <cellStyle name="Normal 4 5 2 6 2" xfId="3914"/>
    <cellStyle name="Normal 4 5 2 6 2 2" xfId="26050"/>
    <cellStyle name="Normal 4 5 2 6 2 2 2" xfId="47201"/>
    <cellStyle name="Normal 4 5 2 6 2 3" xfId="15478"/>
    <cellStyle name="Normal 4 5 2 6 2 4" xfId="36629"/>
    <cellStyle name="Normal 4 5 2 6 3" xfId="7790"/>
    <cellStyle name="Normal 4 5 2 6 3 2" xfId="28939"/>
    <cellStyle name="Normal 4 5 2 6 3 2 2" xfId="50090"/>
    <cellStyle name="Normal 4 5 2 6 3 3" xfId="18367"/>
    <cellStyle name="Normal 4 5 2 6 3 4" xfId="39518"/>
    <cellStyle name="Normal 4 5 2 6 4" xfId="10352"/>
    <cellStyle name="Normal 4 5 2 6 4 2" xfId="31501"/>
    <cellStyle name="Normal 4 5 2 6 4 2 2" xfId="52652"/>
    <cellStyle name="Normal 4 5 2 6 4 3" xfId="20929"/>
    <cellStyle name="Normal 4 5 2 6 4 4" xfId="42080"/>
    <cellStyle name="Normal 4 5 2 6 5" xfId="23486"/>
    <cellStyle name="Normal 4 5 2 6 5 2" xfId="44637"/>
    <cellStyle name="Normal 4 5 2 6 6" xfId="12914"/>
    <cellStyle name="Normal 4 5 2 6 7" xfId="34065"/>
    <cellStyle name="Normal 4 5 2 7" xfId="2632"/>
    <cellStyle name="Normal 4 5 2 7 2" xfId="24768"/>
    <cellStyle name="Normal 4 5 2 7 2 2" xfId="45919"/>
    <cellStyle name="Normal 4 5 2 7 3" xfId="14196"/>
    <cellStyle name="Normal 4 5 2 7 4" xfId="35347"/>
    <cellStyle name="Normal 4 5 2 8" xfId="6510"/>
    <cellStyle name="Normal 4 5 2 8 2" xfId="27659"/>
    <cellStyle name="Normal 4 5 2 8 2 2" xfId="48810"/>
    <cellStyle name="Normal 4 5 2 8 3" xfId="17087"/>
    <cellStyle name="Normal 4 5 2 8 4" xfId="38238"/>
    <cellStyle name="Normal 4 5 2 9" xfId="9072"/>
    <cellStyle name="Normal 4 5 2 9 2" xfId="30221"/>
    <cellStyle name="Normal 4 5 2 9 2 2" xfId="51372"/>
    <cellStyle name="Normal 4 5 2 9 3" xfId="19649"/>
    <cellStyle name="Normal 4 5 2 9 4" xfId="40800"/>
    <cellStyle name="Normal 4 5 3" xfId="83"/>
    <cellStyle name="Normal 4 5 3 10" xfId="22228"/>
    <cellStyle name="Normal 4 5 3 10 2" xfId="43379"/>
    <cellStyle name="Normal 4 5 3 11" xfId="11656"/>
    <cellStyle name="Normal 4 5 3 12" xfId="32807"/>
    <cellStyle name="Normal 4 5 3 2" xfId="167"/>
    <cellStyle name="Normal 4 5 3 2 10" xfId="11736"/>
    <cellStyle name="Normal 4 5 3 2 11" xfId="32887"/>
    <cellStyle name="Normal 4 5 3 2 2" xfId="328"/>
    <cellStyle name="Normal 4 5 3 2 2 10" xfId="33047"/>
    <cellStyle name="Normal 4 5 3 2 2 2" xfId="649"/>
    <cellStyle name="Normal 4 5 3 2 2 2 2" xfId="1289"/>
    <cellStyle name="Normal 4 5 3 2 2 2 2 2" xfId="2569"/>
    <cellStyle name="Normal 4 5 3 2 2 2 2 2 2" xfId="5136"/>
    <cellStyle name="Normal 4 5 3 2 2 2 2 2 2 2" xfId="27272"/>
    <cellStyle name="Normal 4 5 3 2 2 2 2 2 2 2 2" xfId="48423"/>
    <cellStyle name="Normal 4 5 3 2 2 2 2 2 2 3" xfId="16700"/>
    <cellStyle name="Normal 4 5 3 2 2 2 2 2 2 4" xfId="37851"/>
    <cellStyle name="Normal 4 5 3 2 2 2 2 2 3" xfId="9012"/>
    <cellStyle name="Normal 4 5 3 2 2 2 2 2 3 2" xfId="30161"/>
    <cellStyle name="Normal 4 5 3 2 2 2 2 2 3 2 2" xfId="51312"/>
    <cellStyle name="Normal 4 5 3 2 2 2 2 2 3 3" xfId="19589"/>
    <cellStyle name="Normal 4 5 3 2 2 2 2 2 3 4" xfId="40740"/>
    <cellStyle name="Normal 4 5 3 2 2 2 2 2 4" xfId="11574"/>
    <cellStyle name="Normal 4 5 3 2 2 2 2 2 4 2" xfId="32723"/>
    <cellStyle name="Normal 4 5 3 2 2 2 2 2 4 2 2" xfId="53874"/>
    <cellStyle name="Normal 4 5 3 2 2 2 2 2 4 3" xfId="22151"/>
    <cellStyle name="Normal 4 5 3 2 2 2 2 2 4 4" xfId="43302"/>
    <cellStyle name="Normal 4 5 3 2 2 2 2 2 5" xfId="24708"/>
    <cellStyle name="Normal 4 5 3 2 2 2 2 2 5 2" xfId="45859"/>
    <cellStyle name="Normal 4 5 3 2 2 2 2 2 6" xfId="14136"/>
    <cellStyle name="Normal 4 5 3 2 2 2 2 2 7" xfId="35287"/>
    <cellStyle name="Normal 4 5 3 2 2 2 2 3" xfId="3856"/>
    <cellStyle name="Normal 4 5 3 2 2 2 2 3 2" xfId="25992"/>
    <cellStyle name="Normal 4 5 3 2 2 2 2 3 2 2" xfId="47143"/>
    <cellStyle name="Normal 4 5 3 2 2 2 2 3 3" xfId="15420"/>
    <cellStyle name="Normal 4 5 3 2 2 2 2 3 4" xfId="36571"/>
    <cellStyle name="Normal 4 5 3 2 2 2 2 4" xfId="7732"/>
    <cellStyle name="Normal 4 5 3 2 2 2 2 4 2" xfId="28881"/>
    <cellStyle name="Normal 4 5 3 2 2 2 2 4 2 2" xfId="50032"/>
    <cellStyle name="Normal 4 5 3 2 2 2 2 4 3" xfId="18309"/>
    <cellStyle name="Normal 4 5 3 2 2 2 2 4 4" xfId="39460"/>
    <cellStyle name="Normal 4 5 3 2 2 2 2 5" xfId="10294"/>
    <cellStyle name="Normal 4 5 3 2 2 2 2 5 2" xfId="31443"/>
    <cellStyle name="Normal 4 5 3 2 2 2 2 5 2 2" xfId="52594"/>
    <cellStyle name="Normal 4 5 3 2 2 2 2 5 3" xfId="20871"/>
    <cellStyle name="Normal 4 5 3 2 2 2 2 5 4" xfId="42022"/>
    <cellStyle name="Normal 4 5 3 2 2 2 2 6" xfId="23428"/>
    <cellStyle name="Normal 4 5 3 2 2 2 2 6 2" xfId="44579"/>
    <cellStyle name="Normal 4 5 3 2 2 2 2 7" xfId="12856"/>
    <cellStyle name="Normal 4 5 3 2 2 2 2 8" xfId="34007"/>
    <cellStyle name="Normal 4 5 3 2 2 2 3" xfId="1929"/>
    <cellStyle name="Normal 4 5 3 2 2 2 3 2" xfId="4496"/>
    <cellStyle name="Normal 4 5 3 2 2 2 3 2 2" xfId="26632"/>
    <cellStyle name="Normal 4 5 3 2 2 2 3 2 2 2" xfId="47783"/>
    <cellStyle name="Normal 4 5 3 2 2 2 3 2 3" xfId="16060"/>
    <cellStyle name="Normal 4 5 3 2 2 2 3 2 4" xfId="37211"/>
    <cellStyle name="Normal 4 5 3 2 2 2 3 3" xfId="8372"/>
    <cellStyle name="Normal 4 5 3 2 2 2 3 3 2" xfId="29521"/>
    <cellStyle name="Normal 4 5 3 2 2 2 3 3 2 2" xfId="50672"/>
    <cellStyle name="Normal 4 5 3 2 2 2 3 3 3" xfId="18949"/>
    <cellStyle name="Normal 4 5 3 2 2 2 3 3 4" xfId="40100"/>
    <cellStyle name="Normal 4 5 3 2 2 2 3 4" xfId="10934"/>
    <cellStyle name="Normal 4 5 3 2 2 2 3 4 2" xfId="32083"/>
    <cellStyle name="Normal 4 5 3 2 2 2 3 4 2 2" xfId="53234"/>
    <cellStyle name="Normal 4 5 3 2 2 2 3 4 3" xfId="21511"/>
    <cellStyle name="Normal 4 5 3 2 2 2 3 4 4" xfId="42662"/>
    <cellStyle name="Normal 4 5 3 2 2 2 3 5" xfId="24068"/>
    <cellStyle name="Normal 4 5 3 2 2 2 3 5 2" xfId="45219"/>
    <cellStyle name="Normal 4 5 3 2 2 2 3 6" xfId="13496"/>
    <cellStyle name="Normal 4 5 3 2 2 2 3 7" xfId="34647"/>
    <cellStyle name="Normal 4 5 3 2 2 2 4" xfId="3216"/>
    <cellStyle name="Normal 4 5 3 2 2 2 4 2" xfId="25352"/>
    <cellStyle name="Normal 4 5 3 2 2 2 4 2 2" xfId="46503"/>
    <cellStyle name="Normal 4 5 3 2 2 2 4 3" xfId="14780"/>
    <cellStyle name="Normal 4 5 3 2 2 2 4 4" xfId="35931"/>
    <cellStyle name="Normal 4 5 3 2 2 2 5" xfId="7092"/>
    <cellStyle name="Normal 4 5 3 2 2 2 5 2" xfId="28241"/>
    <cellStyle name="Normal 4 5 3 2 2 2 5 2 2" xfId="49392"/>
    <cellStyle name="Normal 4 5 3 2 2 2 5 3" xfId="17669"/>
    <cellStyle name="Normal 4 5 3 2 2 2 5 4" xfId="38820"/>
    <cellStyle name="Normal 4 5 3 2 2 2 6" xfId="9654"/>
    <cellStyle name="Normal 4 5 3 2 2 2 6 2" xfId="30803"/>
    <cellStyle name="Normal 4 5 3 2 2 2 6 2 2" xfId="51954"/>
    <cellStyle name="Normal 4 5 3 2 2 2 6 3" xfId="20231"/>
    <cellStyle name="Normal 4 5 3 2 2 2 6 4" xfId="41382"/>
    <cellStyle name="Normal 4 5 3 2 2 2 7" xfId="22788"/>
    <cellStyle name="Normal 4 5 3 2 2 2 7 2" xfId="43939"/>
    <cellStyle name="Normal 4 5 3 2 2 2 8" xfId="12216"/>
    <cellStyle name="Normal 4 5 3 2 2 2 9" xfId="33367"/>
    <cellStyle name="Normal 4 5 3 2 2 3" xfId="969"/>
    <cellStyle name="Normal 4 5 3 2 2 3 2" xfId="2249"/>
    <cellStyle name="Normal 4 5 3 2 2 3 2 2" xfId="4816"/>
    <cellStyle name="Normal 4 5 3 2 2 3 2 2 2" xfId="26952"/>
    <cellStyle name="Normal 4 5 3 2 2 3 2 2 2 2" xfId="48103"/>
    <cellStyle name="Normal 4 5 3 2 2 3 2 2 3" xfId="16380"/>
    <cellStyle name="Normal 4 5 3 2 2 3 2 2 4" xfId="37531"/>
    <cellStyle name="Normal 4 5 3 2 2 3 2 3" xfId="8692"/>
    <cellStyle name="Normal 4 5 3 2 2 3 2 3 2" xfId="29841"/>
    <cellStyle name="Normal 4 5 3 2 2 3 2 3 2 2" xfId="50992"/>
    <cellStyle name="Normal 4 5 3 2 2 3 2 3 3" xfId="19269"/>
    <cellStyle name="Normal 4 5 3 2 2 3 2 3 4" xfId="40420"/>
    <cellStyle name="Normal 4 5 3 2 2 3 2 4" xfId="11254"/>
    <cellStyle name="Normal 4 5 3 2 2 3 2 4 2" xfId="32403"/>
    <cellStyle name="Normal 4 5 3 2 2 3 2 4 2 2" xfId="53554"/>
    <cellStyle name="Normal 4 5 3 2 2 3 2 4 3" xfId="21831"/>
    <cellStyle name="Normal 4 5 3 2 2 3 2 4 4" xfId="42982"/>
    <cellStyle name="Normal 4 5 3 2 2 3 2 5" xfId="24388"/>
    <cellStyle name="Normal 4 5 3 2 2 3 2 5 2" xfId="45539"/>
    <cellStyle name="Normal 4 5 3 2 2 3 2 6" xfId="13816"/>
    <cellStyle name="Normal 4 5 3 2 2 3 2 7" xfId="34967"/>
    <cellStyle name="Normal 4 5 3 2 2 3 3" xfId="3536"/>
    <cellStyle name="Normal 4 5 3 2 2 3 3 2" xfId="25672"/>
    <cellStyle name="Normal 4 5 3 2 2 3 3 2 2" xfId="46823"/>
    <cellStyle name="Normal 4 5 3 2 2 3 3 3" xfId="15100"/>
    <cellStyle name="Normal 4 5 3 2 2 3 3 4" xfId="36251"/>
    <cellStyle name="Normal 4 5 3 2 2 3 4" xfId="7412"/>
    <cellStyle name="Normal 4 5 3 2 2 3 4 2" xfId="28561"/>
    <cellStyle name="Normal 4 5 3 2 2 3 4 2 2" xfId="49712"/>
    <cellStyle name="Normal 4 5 3 2 2 3 4 3" xfId="17989"/>
    <cellStyle name="Normal 4 5 3 2 2 3 4 4" xfId="39140"/>
    <cellStyle name="Normal 4 5 3 2 2 3 5" xfId="9974"/>
    <cellStyle name="Normal 4 5 3 2 2 3 5 2" xfId="31123"/>
    <cellStyle name="Normal 4 5 3 2 2 3 5 2 2" xfId="52274"/>
    <cellStyle name="Normal 4 5 3 2 2 3 5 3" xfId="20551"/>
    <cellStyle name="Normal 4 5 3 2 2 3 5 4" xfId="41702"/>
    <cellStyle name="Normal 4 5 3 2 2 3 6" xfId="23108"/>
    <cellStyle name="Normal 4 5 3 2 2 3 6 2" xfId="44259"/>
    <cellStyle name="Normal 4 5 3 2 2 3 7" xfId="12536"/>
    <cellStyle name="Normal 4 5 3 2 2 3 8" xfId="33687"/>
    <cellStyle name="Normal 4 5 3 2 2 4" xfId="1609"/>
    <cellStyle name="Normal 4 5 3 2 2 4 2" xfId="4176"/>
    <cellStyle name="Normal 4 5 3 2 2 4 2 2" xfId="26312"/>
    <cellStyle name="Normal 4 5 3 2 2 4 2 2 2" xfId="47463"/>
    <cellStyle name="Normal 4 5 3 2 2 4 2 3" xfId="15740"/>
    <cellStyle name="Normal 4 5 3 2 2 4 2 4" xfId="36891"/>
    <cellStyle name="Normal 4 5 3 2 2 4 3" xfId="8052"/>
    <cellStyle name="Normal 4 5 3 2 2 4 3 2" xfId="29201"/>
    <cellStyle name="Normal 4 5 3 2 2 4 3 2 2" xfId="50352"/>
    <cellStyle name="Normal 4 5 3 2 2 4 3 3" xfId="18629"/>
    <cellStyle name="Normal 4 5 3 2 2 4 3 4" xfId="39780"/>
    <cellStyle name="Normal 4 5 3 2 2 4 4" xfId="10614"/>
    <cellStyle name="Normal 4 5 3 2 2 4 4 2" xfId="31763"/>
    <cellStyle name="Normal 4 5 3 2 2 4 4 2 2" xfId="52914"/>
    <cellStyle name="Normal 4 5 3 2 2 4 4 3" xfId="21191"/>
    <cellStyle name="Normal 4 5 3 2 2 4 4 4" xfId="42342"/>
    <cellStyle name="Normal 4 5 3 2 2 4 5" xfId="23748"/>
    <cellStyle name="Normal 4 5 3 2 2 4 5 2" xfId="44899"/>
    <cellStyle name="Normal 4 5 3 2 2 4 6" xfId="13176"/>
    <cellStyle name="Normal 4 5 3 2 2 4 7" xfId="34327"/>
    <cellStyle name="Normal 4 5 3 2 2 5" xfId="2896"/>
    <cellStyle name="Normal 4 5 3 2 2 5 2" xfId="25032"/>
    <cellStyle name="Normal 4 5 3 2 2 5 2 2" xfId="46183"/>
    <cellStyle name="Normal 4 5 3 2 2 5 3" xfId="14460"/>
    <cellStyle name="Normal 4 5 3 2 2 5 4" xfId="35611"/>
    <cellStyle name="Normal 4 5 3 2 2 6" xfId="6772"/>
    <cellStyle name="Normal 4 5 3 2 2 6 2" xfId="27921"/>
    <cellStyle name="Normal 4 5 3 2 2 6 2 2" xfId="49072"/>
    <cellStyle name="Normal 4 5 3 2 2 6 3" xfId="17349"/>
    <cellStyle name="Normal 4 5 3 2 2 6 4" xfId="38500"/>
    <cellStyle name="Normal 4 5 3 2 2 7" xfId="9334"/>
    <cellStyle name="Normal 4 5 3 2 2 7 2" xfId="30483"/>
    <cellStyle name="Normal 4 5 3 2 2 7 2 2" xfId="51634"/>
    <cellStyle name="Normal 4 5 3 2 2 7 3" xfId="19911"/>
    <cellStyle name="Normal 4 5 3 2 2 7 4" xfId="41062"/>
    <cellStyle name="Normal 4 5 3 2 2 8" xfId="22468"/>
    <cellStyle name="Normal 4 5 3 2 2 8 2" xfId="43619"/>
    <cellStyle name="Normal 4 5 3 2 2 9" xfId="11896"/>
    <cellStyle name="Normal 4 5 3 2 3" xfId="489"/>
    <cellStyle name="Normal 4 5 3 2 3 2" xfId="1129"/>
    <cellStyle name="Normal 4 5 3 2 3 2 2" xfId="2409"/>
    <cellStyle name="Normal 4 5 3 2 3 2 2 2" xfId="4976"/>
    <cellStyle name="Normal 4 5 3 2 3 2 2 2 2" xfId="27112"/>
    <cellStyle name="Normal 4 5 3 2 3 2 2 2 2 2" xfId="48263"/>
    <cellStyle name="Normal 4 5 3 2 3 2 2 2 3" xfId="16540"/>
    <cellStyle name="Normal 4 5 3 2 3 2 2 2 4" xfId="37691"/>
    <cellStyle name="Normal 4 5 3 2 3 2 2 3" xfId="8852"/>
    <cellStyle name="Normal 4 5 3 2 3 2 2 3 2" xfId="30001"/>
    <cellStyle name="Normal 4 5 3 2 3 2 2 3 2 2" xfId="51152"/>
    <cellStyle name="Normal 4 5 3 2 3 2 2 3 3" xfId="19429"/>
    <cellStyle name="Normal 4 5 3 2 3 2 2 3 4" xfId="40580"/>
    <cellStyle name="Normal 4 5 3 2 3 2 2 4" xfId="11414"/>
    <cellStyle name="Normal 4 5 3 2 3 2 2 4 2" xfId="32563"/>
    <cellStyle name="Normal 4 5 3 2 3 2 2 4 2 2" xfId="53714"/>
    <cellStyle name="Normal 4 5 3 2 3 2 2 4 3" xfId="21991"/>
    <cellStyle name="Normal 4 5 3 2 3 2 2 4 4" xfId="43142"/>
    <cellStyle name="Normal 4 5 3 2 3 2 2 5" xfId="24548"/>
    <cellStyle name="Normal 4 5 3 2 3 2 2 5 2" xfId="45699"/>
    <cellStyle name="Normal 4 5 3 2 3 2 2 6" xfId="13976"/>
    <cellStyle name="Normal 4 5 3 2 3 2 2 7" xfId="35127"/>
    <cellStyle name="Normal 4 5 3 2 3 2 3" xfId="3696"/>
    <cellStyle name="Normal 4 5 3 2 3 2 3 2" xfId="25832"/>
    <cellStyle name="Normal 4 5 3 2 3 2 3 2 2" xfId="46983"/>
    <cellStyle name="Normal 4 5 3 2 3 2 3 3" xfId="15260"/>
    <cellStyle name="Normal 4 5 3 2 3 2 3 4" xfId="36411"/>
    <cellStyle name="Normal 4 5 3 2 3 2 4" xfId="7572"/>
    <cellStyle name="Normal 4 5 3 2 3 2 4 2" xfId="28721"/>
    <cellStyle name="Normal 4 5 3 2 3 2 4 2 2" xfId="49872"/>
    <cellStyle name="Normal 4 5 3 2 3 2 4 3" xfId="18149"/>
    <cellStyle name="Normal 4 5 3 2 3 2 4 4" xfId="39300"/>
    <cellStyle name="Normal 4 5 3 2 3 2 5" xfId="10134"/>
    <cellStyle name="Normal 4 5 3 2 3 2 5 2" xfId="31283"/>
    <cellStyle name="Normal 4 5 3 2 3 2 5 2 2" xfId="52434"/>
    <cellStyle name="Normal 4 5 3 2 3 2 5 3" xfId="20711"/>
    <cellStyle name="Normal 4 5 3 2 3 2 5 4" xfId="41862"/>
    <cellStyle name="Normal 4 5 3 2 3 2 6" xfId="23268"/>
    <cellStyle name="Normal 4 5 3 2 3 2 6 2" xfId="44419"/>
    <cellStyle name="Normal 4 5 3 2 3 2 7" xfId="12696"/>
    <cellStyle name="Normal 4 5 3 2 3 2 8" xfId="33847"/>
    <cellStyle name="Normal 4 5 3 2 3 3" xfId="1769"/>
    <cellStyle name="Normal 4 5 3 2 3 3 2" xfId="4336"/>
    <cellStyle name="Normal 4 5 3 2 3 3 2 2" xfId="26472"/>
    <cellStyle name="Normal 4 5 3 2 3 3 2 2 2" xfId="47623"/>
    <cellStyle name="Normal 4 5 3 2 3 3 2 3" xfId="15900"/>
    <cellStyle name="Normal 4 5 3 2 3 3 2 4" xfId="37051"/>
    <cellStyle name="Normal 4 5 3 2 3 3 3" xfId="8212"/>
    <cellStyle name="Normal 4 5 3 2 3 3 3 2" xfId="29361"/>
    <cellStyle name="Normal 4 5 3 2 3 3 3 2 2" xfId="50512"/>
    <cellStyle name="Normal 4 5 3 2 3 3 3 3" xfId="18789"/>
    <cellStyle name="Normal 4 5 3 2 3 3 3 4" xfId="39940"/>
    <cellStyle name="Normal 4 5 3 2 3 3 4" xfId="10774"/>
    <cellStyle name="Normal 4 5 3 2 3 3 4 2" xfId="31923"/>
    <cellStyle name="Normal 4 5 3 2 3 3 4 2 2" xfId="53074"/>
    <cellStyle name="Normal 4 5 3 2 3 3 4 3" xfId="21351"/>
    <cellStyle name="Normal 4 5 3 2 3 3 4 4" xfId="42502"/>
    <cellStyle name="Normal 4 5 3 2 3 3 5" xfId="23908"/>
    <cellStyle name="Normal 4 5 3 2 3 3 5 2" xfId="45059"/>
    <cellStyle name="Normal 4 5 3 2 3 3 6" xfId="13336"/>
    <cellStyle name="Normal 4 5 3 2 3 3 7" xfId="34487"/>
    <cellStyle name="Normal 4 5 3 2 3 4" xfId="3056"/>
    <cellStyle name="Normal 4 5 3 2 3 4 2" xfId="25192"/>
    <cellStyle name="Normal 4 5 3 2 3 4 2 2" xfId="46343"/>
    <cellStyle name="Normal 4 5 3 2 3 4 3" xfId="14620"/>
    <cellStyle name="Normal 4 5 3 2 3 4 4" xfId="35771"/>
    <cellStyle name="Normal 4 5 3 2 3 5" xfId="6932"/>
    <cellStyle name="Normal 4 5 3 2 3 5 2" xfId="28081"/>
    <cellStyle name="Normal 4 5 3 2 3 5 2 2" xfId="49232"/>
    <cellStyle name="Normal 4 5 3 2 3 5 3" xfId="17509"/>
    <cellStyle name="Normal 4 5 3 2 3 5 4" xfId="38660"/>
    <cellStyle name="Normal 4 5 3 2 3 6" xfId="9494"/>
    <cellStyle name="Normal 4 5 3 2 3 6 2" xfId="30643"/>
    <cellStyle name="Normal 4 5 3 2 3 6 2 2" xfId="51794"/>
    <cellStyle name="Normal 4 5 3 2 3 6 3" xfId="20071"/>
    <cellStyle name="Normal 4 5 3 2 3 6 4" xfId="41222"/>
    <cellStyle name="Normal 4 5 3 2 3 7" xfId="22628"/>
    <cellStyle name="Normal 4 5 3 2 3 7 2" xfId="43779"/>
    <cellStyle name="Normal 4 5 3 2 3 8" xfId="12056"/>
    <cellStyle name="Normal 4 5 3 2 3 9" xfId="33207"/>
    <cellStyle name="Normal 4 5 3 2 4" xfId="809"/>
    <cellStyle name="Normal 4 5 3 2 4 2" xfId="2089"/>
    <cellStyle name="Normal 4 5 3 2 4 2 2" xfId="4656"/>
    <cellStyle name="Normal 4 5 3 2 4 2 2 2" xfId="26792"/>
    <cellStyle name="Normal 4 5 3 2 4 2 2 2 2" xfId="47943"/>
    <cellStyle name="Normal 4 5 3 2 4 2 2 3" xfId="16220"/>
    <cellStyle name="Normal 4 5 3 2 4 2 2 4" xfId="37371"/>
    <cellStyle name="Normal 4 5 3 2 4 2 3" xfId="8532"/>
    <cellStyle name="Normal 4 5 3 2 4 2 3 2" xfId="29681"/>
    <cellStyle name="Normal 4 5 3 2 4 2 3 2 2" xfId="50832"/>
    <cellStyle name="Normal 4 5 3 2 4 2 3 3" xfId="19109"/>
    <cellStyle name="Normal 4 5 3 2 4 2 3 4" xfId="40260"/>
    <cellStyle name="Normal 4 5 3 2 4 2 4" xfId="11094"/>
    <cellStyle name="Normal 4 5 3 2 4 2 4 2" xfId="32243"/>
    <cellStyle name="Normal 4 5 3 2 4 2 4 2 2" xfId="53394"/>
    <cellStyle name="Normal 4 5 3 2 4 2 4 3" xfId="21671"/>
    <cellStyle name="Normal 4 5 3 2 4 2 4 4" xfId="42822"/>
    <cellStyle name="Normal 4 5 3 2 4 2 5" xfId="24228"/>
    <cellStyle name="Normal 4 5 3 2 4 2 5 2" xfId="45379"/>
    <cellStyle name="Normal 4 5 3 2 4 2 6" xfId="13656"/>
    <cellStyle name="Normal 4 5 3 2 4 2 7" xfId="34807"/>
    <cellStyle name="Normal 4 5 3 2 4 3" xfId="3376"/>
    <cellStyle name="Normal 4 5 3 2 4 3 2" xfId="25512"/>
    <cellStyle name="Normal 4 5 3 2 4 3 2 2" xfId="46663"/>
    <cellStyle name="Normal 4 5 3 2 4 3 3" xfId="14940"/>
    <cellStyle name="Normal 4 5 3 2 4 3 4" xfId="36091"/>
    <cellStyle name="Normal 4 5 3 2 4 4" xfId="7252"/>
    <cellStyle name="Normal 4 5 3 2 4 4 2" xfId="28401"/>
    <cellStyle name="Normal 4 5 3 2 4 4 2 2" xfId="49552"/>
    <cellStyle name="Normal 4 5 3 2 4 4 3" xfId="17829"/>
    <cellStyle name="Normal 4 5 3 2 4 4 4" xfId="38980"/>
    <cellStyle name="Normal 4 5 3 2 4 5" xfId="9814"/>
    <cellStyle name="Normal 4 5 3 2 4 5 2" xfId="30963"/>
    <cellStyle name="Normal 4 5 3 2 4 5 2 2" xfId="52114"/>
    <cellStyle name="Normal 4 5 3 2 4 5 3" xfId="20391"/>
    <cellStyle name="Normal 4 5 3 2 4 5 4" xfId="41542"/>
    <cellStyle name="Normal 4 5 3 2 4 6" xfId="22948"/>
    <cellStyle name="Normal 4 5 3 2 4 6 2" xfId="44099"/>
    <cellStyle name="Normal 4 5 3 2 4 7" xfId="12376"/>
    <cellStyle name="Normal 4 5 3 2 4 8" xfId="33527"/>
    <cellStyle name="Normal 4 5 3 2 5" xfId="1449"/>
    <cellStyle name="Normal 4 5 3 2 5 2" xfId="4016"/>
    <cellStyle name="Normal 4 5 3 2 5 2 2" xfId="26152"/>
    <cellStyle name="Normal 4 5 3 2 5 2 2 2" xfId="47303"/>
    <cellStyle name="Normal 4 5 3 2 5 2 3" xfId="15580"/>
    <cellStyle name="Normal 4 5 3 2 5 2 4" xfId="36731"/>
    <cellStyle name="Normal 4 5 3 2 5 3" xfId="7892"/>
    <cellStyle name="Normal 4 5 3 2 5 3 2" xfId="29041"/>
    <cellStyle name="Normal 4 5 3 2 5 3 2 2" xfId="50192"/>
    <cellStyle name="Normal 4 5 3 2 5 3 3" xfId="18469"/>
    <cellStyle name="Normal 4 5 3 2 5 3 4" xfId="39620"/>
    <cellStyle name="Normal 4 5 3 2 5 4" xfId="10454"/>
    <cellStyle name="Normal 4 5 3 2 5 4 2" xfId="31603"/>
    <cellStyle name="Normal 4 5 3 2 5 4 2 2" xfId="52754"/>
    <cellStyle name="Normal 4 5 3 2 5 4 3" xfId="21031"/>
    <cellStyle name="Normal 4 5 3 2 5 4 4" xfId="42182"/>
    <cellStyle name="Normal 4 5 3 2 5 5" xfId="23588"/>
    <cellStyle name="Normal 4 5 3 2 5 5 2" xfId="44739"/>
    <cellStyle name="Normal 4 5 3 2 5 6" xfId="13016"/>
    <cellStyle name="Normal 4 5 3 2 5 7" xfId="34167"/>
    <cellStyle name="Normal 4 5 3 2 6" xfId="2735"/>
    <cellStyle name="Normal 4 5 3 2 6 2" xfId="24871"/>
    <cellStyle name="Normal 4 5 3 2 6 2 2" xfId="46022"/>
    <cellStyle name="Normal 4 5 3 2 6 3" xfId="14299"/>
    <cellStyle name="Normal 4 5 3 2 6 4" xfId="35450"/>
    <cellStyle name="Normal 4 5 3 2 7" xfId="6612"/>
    <cellStyle name="Normal 4 5 3 2 7 2" xfId="27761"/>
    <cellStyle name="Normal 4 5 3 2 7 2 2" xfId="48912"/>
    <cellStyle name="Normal 4 5 3 2 7 3" xfId="17189"/>
    <cellStyle name="Normal 4 5 3 2 7 4" xfId="38340"/>
    <cellStyle name="Normal 4 5 3 2 8" xfId="9174"/>
    <cellStyle name="Normal 4 5 3 2 8 2" xfId="30323"/>
    <cellStyle name="Normal 4 5 3 2 8 2 2" xfId="51474"/>
    <cellStyle name="Normal 4 5 3 2 8 3" xfId="19751"/>
    <cellStyle name="Normal 4 5 3 2 8 4" xfId="40902"/>
    <cellStyle name="Normal 4 5 3 2 9" xfId="22308"/>
    <cellStyle name="Normal 4 5 3 2 9 2" xfId="43459"/>
    <cellStyle name="Normal 4 5 3 3" xfId="247"/>
    <cellStyle name="Normal 4 5 3 3 10" xfId="32967"/>
    <cellStyle name="Normal 4 5 3 3 2" xfId="569"/>
    <cellStyle name="Normal 4 5 3 3 2 2" xfId="1209"/>
    <cellStyle name="Normal 4 5 3 3 2 2 2" xfId="2489"/>
    <cellStyle name="Normal 4 5 3 3 2 2 2 2" xfId="5056"/>
    <cellStyle name="Normal 4 5 3 3 2 2 2 2 2" xfId="27192"/>
    <cellStyle name="Normal 4 5 3 3 2 2 2 2 2 2" xfId="48343"/>
    <cellStyle name="Normal 4 5 3 3 2 2 2 2 3" xfId="16620"/>
    <cellStyle name="Normal 4 5 3 3 2 2 2 2 4" xfId="37771"/>
    <cellStyle name="Normal 4 5 3 3 2 2 2 3" xfId="8932"/>
    <cellStyle name="Normal 4 5 3 3 2 2 2 3 2" xfId="30081"/>
    <cellStyle name="Normal 4 5 3 3 2 2 2 3 2 2" xfId="51232"/>
    <cellStyle name="Normal 4 5 3 3 2 2 2 3 3" xfId="19509"/>
    <cellStyle name="Normal 4 5 3 3 2 2 2 3 4" xfId="40660"/>
    <cellStyle name="Normal 4 5 3 3 2 2 2 4" xfId="11494"/>
    <cellStyle name="Normal 4 5 3 3 2 2 2 4 2" xfId="32643"/>
    <cellStyle name="Normal 4 5 3 3 2 2 2 4 2 2" xfId="53794"/>
    <cellStyle name="Normal 4 5 3 3 2 2 2 4 3" xfId="22071"/>
    <cellStyle name="Normal 4 5 3 3 2 2 2 4 4" xfId="43222"/>
    <cellStyle name="Normal 4 5 3 3 2 2 2 5" xfId="24628"/>
    <cellStyle name="Normal 4 5 3 3 2 2 2 5 2" xfId="45779"/>
    <cellStyle name="Normal 4 5 3 3 2 2 2 6" xfId="14056"/>
    <cellStyle name="Normal 4 5 3 3 2 2 2 7" xfId="35207"/>
    <cellStyle name="Normal 4 5 3 3 2 2 3" xfId="3776"/>
    <cellStyle name="Normal 4 5 3 3 2 2 3 2" xfId="25912"/>
    <cellStyle name="Normal 4 5 3 3 2 2 3 2 2" xfId="47063"/>
    <cellStyle name="Normal 4 5 3 3 2 2 3 3" xfId="15340"/>
    <cellStyle name="Normal 4 5 3 3 2 2 3 4" xfId="36491"/>
    <cellStyle name="Normal 4 5 3 3 2 2 4" xfId="7652"/>
    <cellStyle name="Normal 4 5 3 3 2 2 4 2" xfId="28801"/>
    <cellStyle name="Normal 4 5 3 3 2 2 4 2 2" xfId="49952"/>
    <cellStyle name="Normal 4 5 3 3 2 2 4 3" xfId="18229"/>
    <cellStyle name="Normal 4 5 3 3 2 2 4 4" xfId="39380"/>
    <cellStyle name="Normal 4 5 3 3 2 2 5" xfId="10214"/>
    <cellStyle name="Normal 4 5 3 3 2 2 5 2" xfId="31363"/>
    <cellStyle name="Normal 4 5 3 3 2 2 5 2 2" xfId="52514"/>
    <cellStyle name="Normal 4 5 3 3 2 2 5 3" xfId="20791"/>
    <cellStyle name="Normal 4 5 3 3 2 2 5 4" xfId="41942"/>
    <cellStyle name="Normal 4 5 3 3 2 2 6" xfId="23348"/>
    <cellStyle name="Normal 4 5 3 3 2 2 6 2" xfId="44499"/>
    <cellStyle name="Normal 4 5 3 3 2 2 7" xfId="12776"/>
    <cellStyle name="Normal 4 5 3 3 2 2 8" xfId="33927"/>
    <cellStyle name="Normal 4 5 3 3 2 3" xfId="1849"/>
    <cellStyle name="Normal 4 5 3 3 2 3 2" xfId="4416"/>
    <cellStyle name="Normal 4 5 3 3 2 3 2 2" xfId="26552"/>
    <cellStyle name="Normal 4 5 3 3 2 3 2 2 2" xfId="47703"/>
    <cellStyle name="Normal 4 5 3 3 2 3 2 3" xfId="15980"/>
    <cellStyle name="Normal 4 5 3 3 2 3 2 4" xfId="37131"/>
    <cellStyle name="Normal 4 5 3 3 2 3 3" xfId="8292"/>
    <cellStyle name="Normal 4 5 3 3 2 3 3 2" xfId="29441"/>
    <cellStyle name="Normal 4 5 3 3 2 3 3 2 2" xfId="50592"/>
    <cellStyle name="Normal 4 5 3 3 2 3 3 3" xfId="18869"/>
    <cellStyle name="Normal 4 5 3 3 2 3 3 4" xfId="40020"/>
    <cellStyle name="Normal 4 5 3 3 2 3 4" xfId="10854"/>
    <cellStyle name="Normal 4 5 3 3 2 3 4 2" xfId="32003"/>
    <cellStyle name="Normal 4 5 3 3 2 3 4 2 2" xfId="53154"/>
    <cellStyle name="Normal 4 5 3 3 2 3 4 3" xfId="21431"/>
    <cellStyle name="Normal 4 5 3 3 2 3 4 4" xfId="42582"/>
    <cellStyle name="Normal 4 5 3 3 2 3 5" xfId="23988"/>
    <cellStyle name="Normal 4 5 3 3 2 3 5 2" xfId="45139"/>
    <cellStyle name="Normal 4 5 3 3 2 3 6" xfId="13416"/>
    <cellStyle name="Normal 4 5 3 3 2 3 7" xfId="34567"/>
    <cellStyle name="Normal 4 5 3 3 2 4" xfId="3136"/>
    <cellStyle name="Normal 4 5 3 3 2 4 2" xfId="25272"/>
    <cellStyle name="Normal 4 5 3 3 2 4 2 2" xfId="46423"/>
    <cellStyle name="Normal 4 5 3 3 2 4 3" xfId="14700"/>
    <cellStyle name="Normal 4 5 3 3 2 4 4" xfId="35851"/>
    <cellStyle name="Normal 4 5 3 3 2 5" xfId="7012"/>
    <cellStyle name="Normal 4 5 3 3 2 5 2" xfId="28161"/>
    <cellStyle name="Normal 4 5 3 3 2 5 2 2" xfId="49312"/>
    <cellStyle name="Normal 4 5 3 3 2 5 3" xfId="17589"/>
    <cellStyle name="Normal 4 5 3 3 2 5 4" xfId="38740"/>
    <cellStyle name="Normal 4 5 3 3 2 6" xfId="9574"/>
    <cellStyle name="Normal 4 5 3 3 2 6 2" xfId="30723"/>
    <cellStyle name="Normal 4 5 3 3 2 6 2 2" xfId="51874"/>
    <cellStyle name="Normal 4 5 3 3 2 6 3" xfId="20151"/>
    <cellStyle name="Normal 4 5 3 3 2 6 4" xfId="41302"/>
    <cellStyle name="Normal 4 5 3 3 2 7" xfId="22708"/>
    <cellStyle name="Normal 4 5 3 3 2 7 2" xfId="43859"/>
    <cellStyle name="Normal 4 5 3 3 2 8" xfId="12136"/>
    <cellStyle name="Normal 4 5 3 3 2 9" xfId="33287"/>
    <cellStyle name="Normal 4 5 3 3 3" xfId="889"/>
    <cellStyle name="Normal 4 5 3 3 3 2" xfId="2169"/>
    <cellStyle name="Normal 4 5 3 3 3 2 2" xfId="4736"/>
    <cellStyle name="Normal 4 5 3 3 3 2 2 2" xfId="26872"/>
    <cellStyle name="Normal 4 5 3 3 3 2 2 2 2" xfId="48023"/>
    <cellStyle name="Normal 4 5 3 3 3 2 2 3" xfId="16300"/>
    <cellStyle name="Normal 4 5 3 3 3 2 2 4" xfId="37451"/>
    <cellStyle name="Normal 4 5 3 3 3 2 3" xfId="8612"/>
    <cellStyle name="Normal 4 5 3 3 3 2 3 2" xfId="29761"/>
    <cellStyle name="Normal 4 5 3 3 3 2 3 2 2" xfId="50912"/>
    <cellStyle name="Normal 4 5 3 3 3 2 3 3" xfId="19189"/>
    <cellStyle name="Normal 4 5 3 3 3 2 3 4" xfId="40340"/>
    <cellStyle name="Normal 4 5 3 3 3 2 4" xfId="11174"/>
    <cellStyle name="Normal 4 5 3 3 3 2 4 2" xfId="32323"/>
    <cellStyle name="Normal 4 5 3 3 3 2 4 2 2" xfId="53474"/>
    <cellStyle name="Normal 4 5 3 3 3 2 4 3" xfId="21751"/>
    <cellStyle name="Normal 4 5 3 3 3 2 4 4" xfId="42902"/>
    <cellStyle name="Normal 4 5 3 3 3 2 5" xfId="24308"/>
    <cellStyle name="Normal 4 5 3 3 3 2 5 2" xfId="45459"/>
    <cellStyle name="Normal 4 5 3 3 3 2 6" xfId="13736"/>
    <cellStyle name="Normal 4 5 3 3 3 2 7" xfId="34887"/>
    <cellStyle name="Normal 4 5 3 3 3 3" xfId="3456"/>
    <cellStyle name="Normal 4 5 3 3 3 3 2" xfId="25592"/>
    <cellStyle name="Normal 4 5 3 3 3 3 2 2" xfId="46743"/>
    <cellStyle name="Normal 4 5 3 3 3 3 3" xfId="15020"/>
    <cellStyle name="Normal 4 5 3 3 3 3 4" xfId="36171"/>
    <cellStyle name="Normal 4 5 3 3 3 4" xfId="7332"/>
    <cellStyle name="Normal 4 5 3 3 3 4 2" xfId="28481"/>
    <cellStyle name="Normal 4 5 3 3 3 4 2 2" xfId="49632"/>
    <cellStyle name="Normal 4 5 3 3 3 4 3" xfId="17909"/>
    <cellStyle name="Normal 4 5 3 3 3 4 4" xfId="39060"/>
    <cellStyle name="Normal 4 5 3 3 3 5" xfId="9894"/>
    <cellStyle name="Normal 4 5 3 3 3 5 2" xfId="31043"/>
    <cellStyle name="Normal 4 5 3 3 3 5 2 2" xfId="52194"/>
    <cellStyle name="Normal 4 5 3 3 3 5 3" xfId="20471"/>
    <cellStyle name="Normal 4 5 3 3 3 5 4" xfId="41622"/>
    <cellStyle name="Normal 4 5 3 3 3 6" xfId="23028"/>
    <cellStyle name="Normal 4 5 3 3 3 6 2" xfId="44179"/>
    <cellStyle name="Normal 4 5 3 3 3 7" xfId="12456"/>
    <cellStyle name="Normal 4 5 3 3 3 8" xfId="33607"/>
    <cellStyle name="Normal 4 5 3 3 4" xfId="1529"/>
    <cellStyle name="Normal 4 5 3 3 4 2" xfId="4096"/>
    <cellStyle name="Normal 4 5 3 3 4 2 2" xfId="26232"/>
    <cellStyle name="Normal 4 5 3 3 4 2 2 2" xfId="47383"/>
    <cellStyle name="Normal 4 5 3 3 4 2 3" xfId="15660"/>
    <cellStyle name="Normal 4 5 3 3 4 2 4" xfId="36811"/>
    <cellStyle name="Normal 4 5 3 3 4 3" xfId="7972"/>
    <cellStyle name="Normal 4 5 3 3 4 3 2" xfId="29121"/>
    <cellStyle name="Normal 4 5 3 3 4 3 2 2" xfId="50272"/>
    <cellStyle name="Normal 4 5 3 3 4 3 3" xfId="18549"/>
    <cellStyle name="Normal 4 5 3 3 4 3 4" xfId="39700"/>
    <cellStyle name="Normal 4 5 3 3 4 4" xfId="10534"/>
    <cellStyle name="Normal 4 5 3 3 4 4 2" xfId="31683"/>
    <cellStyle name="Normal 4 5 3 3 4 4 2 2" xfId="52834"/>
    <cellStyle name="Normal 4 5 3 3 4 4 3" xfId="21111"/>
    <cellStyle name="Normal 4 5 3 3 4 4 4" xfId="42262"/>
    <cellStyle name="Normal 4 5 3 3 4 5" xfId="23668"/>
    <cellStyle name="Normal 4 5 3 3 4 5 2" xfId="44819"/>
    <cellStyle name="Normal 4 5 3 3 4 6" xfId="13096"/>
    <cellStyle name="Normal 4 5 3 3 4 7" xfId="34247"/>
    <cellStyle name="Normal 4 5 3 3 5" xfId="2815"/>
    <cellStyle name="Normal 4 5 3 3 5 2" xfId="24951"/>
    <cellStyle name="Normal 4 5 3 3 5 2 2" xfId="46102"/>
    <cellStyle name="Normal 4 5 3 3 5 3" xfId="14379"/>
    <cellStyle name="Normal 4 5 3 3 5 4" xfId="35530"/>
    <cellStyle name="Normal 4 5 3 3 6" xfId="6692"/>
    <cellStyle name="Normal 4 5 3 3 6 2" xfId="27841"/>
    <cellStyle name="Normal 4 5 3 3 6 2 2" xfId="48992"/>
    <cellStyle name="Normal 4 5 3 3 6 3" xfId="17269"/>
    <cellStyle name="Normal 4 5 3 3 6 4" xfId="38420"/>
    <cellStyle name="Normal 4 5 3 3 7" xfId="9254"/>
    <cellStyle name="Normal 4 5 3 3 7 2" xfId="30403"/>
    <cellStyle name="Normal 4 5 3 3 7 2 2" xfId="51554"/>
    <cellStyle name="Normal 4 5 3 3 7 3" xfId="19831"/>
    <cellStyle name="Normal 4 5 3 3 7 4" xfId="40982"/>
    <cellStyle name="Normal 4 5 3 3 8" xfId="22388"/>
    <cellStyle name="Normal 4 5 3 3 8 2" xfId="43539"/>
    <cellStyle name="Normal 4 5 3 3 9" xfId="11816"/>
    <cellStyle name="Normal 4 5 3 4" xfId="409"/>
    <cellStyle name="Normal 4 5 3 4 2" xfId="1049"/>
    <cellStyle name="Normal 4 5 3 4 2 2" xfId="2329"/>
    <cellStyle name="Normal 4 5 3 4 2 2 2" xfId="4896"/>
    <cellStyle name="Normal 4 5 3 4 2 2 2 2" xfId="27032"/>
    <cellStyle name="Normal 4 5 3 4 2 2 2 2 2" xfId="48183"/>
    <cellStyle name="Normal 4 5 3 4 2 2 2 3" xfId="16460"/>
    <cellStyle name="Normal 4 5 3 4 2 2 2 4" xfId="37611"/>
    <cellStyle name="Normal 4 5 3 4 2 2 3" xfId="8772"/>
    <cellStyle name="Normal 4 5 3 4 2 2 3 2" xfId="29921"/>
    <cellStyle name="Normal 4 5 3 4 2 2 3 2 2" xfId="51072"/>
    <cellStyle name="Normal 4 5 3 4 2 2 3 3" xfId="19349"/>
    <cellStyle name="Normal 4 5 3 4 2 2 3 4" xfId="40500"/>
    <cellStyle name="Normal 4 5 3 4 2 2 4" xfId="11334"/>
    <cellStyle name="Normal 4 5 3 4 2 2 4 2" xfId="32483"/>
    <cellStyle name="Normal 4 5 3 4 2 2 4 2 2" xfId="53634"/>
    <cellStyle name="Normal 4 5 3 4 2 2 4 3" xfId="21911"/>
    <cellStyle name="Normal 4 5 3 4 2 2 4 4" xfId="43062"/>
    <cellStyle name="Normal 4 5 3 4 2 2 5" xfId="24468"/>
    <cellStyle name="Normal 4 5 3 4 2 2 5 2" xfId="45619"/>
    <cellStyle name="Normal 4 5 3 4 2 2 6" xfId="13896"/>
    <cellStyle name="Normal 4 5 3 4 2 2 7" xfId="35047"/>
    <cellStyle name="Normal 4 5 3 4 2 3" xfId="3616"/>
    <cellStyle name="Normal 4 5 3 4 2 3 2" xfId="25752"/>
    <cellStyle name="Normal 4 5 3 4 2 3 2 2" xfId="46903"/>
    <cellStyle name="Normal 4 5 3 4 2 3 3" xfId="15180"/>
    <cellStyle name="Normal 4 5 3 4 2 3 4" xfId="36331"/>
    <cellStyle name="Normal 4 5 3 4 2 4" xfId="7492"/>
    <cellStyle name="Normal 4 5 3 4 2 4 2" xfId="28641"/>
    <cellStyle name="Normal 4 5 3 4 2 4 2 2" xfId="49792"/>
    <cellStyle name="Normal 4 5 3 4 2 4 3" xfId="18069"/>
    <cellStyle name="Normal 4 5 3 4 2 4 4" xfId="39220"/>
    <cellStyle name="Normal 4 5 3 4 2 5" xfId="10054"/>
    <cellStyle name="Normal 4 5 3 4 2 5 2" xfId="31203"/>
    <cellStyle name="Normal 4 5 3 4 2 5 2 2" xfId="52354"/>
    <cellStyle name="Normal 4 5 3 4 2 5 3" xfId="20631"/>
    <cellStyle name="Normal 4 5 3 4 2 5 4" xfId="41782"/>
    <cellStyle name="Normal 4 5 3 4 2 6" xfId="23188"/>
    <cellStyle name="Normal 4 5 3 4 2 6 2" xfId="44339"/>
    <cellStyle name="Normal 4 5 3 4 2 7" xfId="12616"/>
    <cellStyle name="Normal 4 5 3 4 2 8" xfId="33767"/>
    <cellStyle name="Normal 4 5 3 4 3" xfId="1689"/>
    <cellStyle name="Normal 4 5 3 4 3 2" xfId="4256"/>
    <cellStyle name="Normal 4 5 3 4 3 2 2" xfId="26392"/>
    <cellStyle name="Normal 4 5 3 4 3 2 2 2" xfId="47543"/>
    <cellStyle name="Normal 4 5 3 4 3 2 3" xfId="15820"/>
    <cellStyle name="Normal 4 5 3 4 3 2 4" xfId="36971"/>
    <cellStyle name="Normal 4 5 3 4 3 3" xfId="8132"/>
    <cellStyle name="Normal 4 5 3 4 3 3 2" xfId="29281"/>
    <cellStyle name="Normal 4 5 3 4 3 3 2 2" xfId="50432"/>
    <cellStyle name="Normal 4 5 3 4 3 3 3" xfId="18709"/>
    <cellStyle name="Normal 4 5 3 4 3 3 4" xfId="39860"/>
    <cellStyle name="Normal 4 5 3 4 3 4" xfId="10694"/>
    <cellStyle name="Normal 4 5 3 4 3 4 2" xfId="31843"/>
    <cellStyle name="Normal 4 5 3 4 3 4 2 2" xfId="52994"/>
    <cellStyle name="Normal 4 5 3 4 3 4 3" xfId="21271"/>
    <cellStyle name="Normal 4 5 3 4 3 4 4" xfId="42422"/>
    <cellStyle name="Normal 4 5 3 4 3 5" xfId="23828"/>
    <cellStyle name="Normal 4 5 3 4 3 5 2" xfId="44979"/>
    <cellStyle name="Normal 4 5 3 4 3 6" xfId="13256"/>
    <cellStyle name="Normal 4 5 3 4 3 7" xfId="34407"/>
    <cellStyle name="Normal 4 5 3 4 4" xfId="2976"/>
    <cellStyle name="Normal 4 5 3 4 4 2" xfId="25112"/>
    <cellStyle name="Normal 4 5 3 4 4 2 2" xfId="46263"/>
    <cellStyle name="Normal 4 5 3 4 4 3" xfId="14540"/>
    <cellStyle name="Normal 4 5 3 4 4 4" xfId="35691"/>
    <cellStyle name="Normal 4 5 3 4 5" xfId="6852"/>
    <cellStyle name="Normal 4 5 3 4 5 2" xfId="28001"/>
    <cellStyle name="Normal 4 5 3 4 5 2 2" xfId="49152"/>
    <cellStyle name="Normal 4 5 3 4 5 3" xfId="17429"/>
    <cellStyle name="Normal 4 5 3 4 5 4" xfId="38580"/>
    <cellStyle name="Normal 4 5 3 4 6" xfId="9414"/>
    <cellStyle name="Normal 4 5 3 4 6 2" xfId="30563"/>
    <cellStyle name="Normal 4 5 3 4 6 2 2" xfId="51714"/>
    <cellStyle name="Normal 4 5 3 4 6 3" xfId="19991"/>
    <cellStyle name="Normal 4 5 3 4 6 4" xfId="41142"/>
    <cellStyle name="Normal 4 5 3 4 7" xfId="22548"/>
    <cellStyle name="Normal 4 5 3 4 7 2" xfId="43699"/>
    <cellStyle name="Normal 4 5 3 4 8" xfId="11976"/>
    <cellStyle name="Normal 4 5 3 4 9" xfId="33127"/>
    <cellStyle name="Normal 4 5 3 5" xfId="729"/>
    <cellStyle name="Normal 4 5 3 5 2" xfId="2009"/>
    <cellStyle name="Normal 4 5 3 5 2 2" xfId="4576"/>
    <cellStyle name="Normal 4 5 3 5 2 2 2" xfId="26712"/>
    <cellStyle name="Normal 4 5 3 5 2 2 2 2" xfId="47863"/>
    <cellStyle name="Normal 4 5 3 5 2 2 3" xfId="16140"/>
    <cellStyle name="Normal 4 5 3 5 2 2 4" xfId="37291"/>
    <cellStyle name="Normal 4 5 3 5 2 3" xfId="8452"/>
    <cellStyle name="Normal 4 5 3 5 2 3 2" xfId="29601"/>
    <cellStyle name="Normal 4 5 3 5 2 3 2 2" xfId="50752"/>
    <cellStyle name="Normal 4 5 3 5 2 3 3" xfId="19029"/>
    <cellStyle name="Normal 4 5 3 5 2 3 4" xfId="40180"/>
    <cellStyle name="Normal 4 5 3 5 2 4" xfId="11014"/>
    <cellStyle name="Normal 4 5 3 5 2 4 2" xfId="32163"/>
    <cellStyle name="Normal 4 5 3 5 2 4 2 2" xfId="53314"/>
    <cellStyle name="Normal 4 5 3 5 2 4 3" xfId="21591"/>
    <cellStyle name="Normal 4 5 3 5 2 4 4" xfId="42742"/>
    <cellStyle name="Normal 4 5 3 5 2 5" xfId="24148"/>
    <cellStyle name="Normal 4 5 3 5 2 5 2" xfId="45299"/>
    <cellStyle name="Normal 4 5 3 5 2 6" xfId="13576"/>
    <cellStyle name="Normal 4 5 3 5 2 7" xfId="34727"/>
    <cellStyle name="Normal 4 5 3 5 3" xfId="3296"/>
    <cellStyle name="Normal 4 5 3 5 3 2" xfId="25432"/>
    <cellStyle name="Normal 4 5 3 5 3 2 2" xfId="46583"/>
    <cellStyle name="Normal 4 5 3 5 3 3" xfId="14860"/>
    <cellStyle name="Normal 4 5 3 5 3 4" xfId="36011"/>
    <cellStyle name="Normal 4 5 3 5 4" xfId="7172"/>
    <cellStyle name="Normal 4 5 3 5 4 2" xfId="28321"/>
    <cellStyle name="Normal 4 5 3 5 4 2 2" xfId="49472"/>
    <cellStyle name="Normal 4 5 3 5 4 3" xfId="17749"/>
    <cellStyle name="Normal 4 5 3 5 4 4" xfId="38900"/>
    <cellStyle name="Normal 4 5 3 5 5" xfId="9734"/>
    <cellStyle name="Normal 4 5 3 5 5 2" xfId="30883"/>
    <cellStyle name="Normal 4 5 3 5 5 2 2" xfId="52034"/>
    <cellStyle name="Normal 4 5 3 5 5 3" xfId="20311"/>
    <cellStyle name="Normal 4 5 3 5 5 4" xfId="41462"/>
    <cellStyle name="Normal 4 5 3 5 6" xfId="22868"/>
    <cellStyle name="Normal 4 5 3 5 6 2" xfId="44019"/>
    <cellStyle name="Normal 4 5 3 5 7" xfId="12296"/>
    <cellStyle name="Normal 4 5 3 5 8" xfId="33447"/>
    <cellStyle name="Normal 4 5 3 6" xfId="1369"/>
    <cellStyle name="Normal 4 5 3 6 2" xfId="3936"/>
    <cellStyle name="Normal 4 5 3 6 2 2" xfId="26072"/>
    <cellStyle name="Normal 4 5 3 6 2 2 2" xfId="47223"/>
    <cellStyle name="Normal 4 5 3 6 2 3" xfId="15500"/>
    <cellStyle name="Normal 4 5 3 6 2 4" xfId="36651"/>
    <cellStyle name="Normal 4 5 3 6 3" xfId="7812"/>
    <cellStyle name="Normal 4 5 3 6 3 2" xfId="28961"/>
    <cellStyle name="Normal 4 5 3 6 3 2 2" xfId="50112"/>
    <cellStyle name="Normal 4 5 3 6 3 3" xfId="18389"/>
    <cellStyle name="Normal 4 5 3 6 3 4" xfId="39540"/>
    <cellStyle name="Normal 4 5 3 6 4" xfId="10374"/>
    <cellStyle name="Normal 4 5 3 6 4 2" xfId="31523"/>
    <cellStyle name="Normal 4 5 3 6 4 2 2" xfId="52674"/>
    <cellStyle name="Normal 4 5 3 6 4 3" xfId="20951"/>
    <cellStyle name="Normal 4 5 3 6 4 4" xfId="42102"/>
    <cellStyle name="Normal 4 5 3 6 5" xfId="23508"/>
    <cellStyle name="Normal 4 5 3 6 5 2" xfId="44659"/>
    <cellStyle name="Normal 4 5 3 6 6" xfId="12936"/>
    <cellStyle name="Normal 4 5 3 6 7" xfId="34087"/>
    <cellStyle name="Normal 4 5 3 7" xfId="2654"/>
    <cellStyle name="Normal 4 5 3 7 2" xfId="24790"/>
    <cellStyle name="Normal 4 5 3 7 2 2" xfId="45941"/>
    <cellStyle name="Normal 4 5 3 7 3" xfId="14218"/>
    <cellStyle name="Normal 4 5 3 7 4" xfId="35369"/>
    <cellStyle name="Normal 4 5 3 8" xfId="6532"/>
    <cellStyle name="Normal 4 5 3 8 2" xfId="27681"/>
    <cellStyle name="Normal 4 5 3 8 2 2" xfId="48832"/>
    <cellStyle name="Normal 4 5 3 8 3" xfId="17109"/>
    <cellStyle name="Normal 4 5 3 8 4" xfId="38260"/>
    <cellStyle name="Normal 4 5 3 9" xfId="9094"/>
    <cellStyle name="Normal 4 5 3 9 2" xfId="30243"/>
    <cellStyle name="Normal 4 5 3 9 2 2" xfId="51394"/>
    <cellStyle name="Normal 4 5 3 9 3" xfId="19671"/>
    <cellStyle name="Normal 4 5 3 9 4" xfId="40822"/>
    <cellStyle name="Normal 4 5 4" xfId="123"/>
    <cellStyle name="Normal 4 5 4 10" xfId="11692"/>
    <cellStyle name="Normal 4 5 4 11" xfId="32843"/>
    <cellStyle name="Normal 4 5 4 2" xfId="284"/>
    <cellStyle name="Normal 4 5 4 2 10" xfId="33003"/>
    <cellStyle name="Normal 4 5 4 2 2" xfId="605"/>
    <cellStyle name="Normal 4 5 4 2 2 2" xfId="1245"/>
    <cellStyle name="Normal 4 5 4 2 2 2 2" xfId="2525"/>
    <cellStyle name="Normal 4 5 4 2 2 2 2 2" xfId="5092"/>
    <cellStyle name="Normal 4 5 4 2 2 2 2 2 2" xfId="27228"/>
    <cellStyle name="Normal 4 5 4 2 2 2 2 2 2 2" xfId="48379"/>
    <cellStyle name="Normal 4 5 4 2 2 2 2 2 3" xfId="16656"/>
    <cellStyle name="Normal 4 5 4 2 2 2 2 2 4" xfId="37807"/>
    <cellStyle name="Normal 4 5 4 2 2 2 2 3" xfId="8968"/>
    <cellStyle name="Normal 4 5 4 2 2 2 2 3 2" xfId="30117"/>
    <cellStyle name="Normal 4 5 4 2 2 2 2 3 2 2" xfId="51268"/>
    <cellStyle name="Normal 4 5 4 2 2 2 2 3 3" xfId="19545"/>
    <cellStyle name="Normal 4 5 4 2 2 2 2 3 4" xfId="40696"/>
    <cellStyle name="Normal 4 5 4 2 2 2 2 4" xfId="11530"/>
    <cellStyle name="Normal 4 5 4 2 2 2 2 4 2" xfId="32679"/>
    <cellStyle name="Normal 4 5 4 2 2 2 2 4 2 2" xfId="53830"/>
    <cellStyle name="Normal 4 5 4 2 2 2 2 4 3" xfId="22107"/>
    <cellStyle name="Normal 4 5 4 2 2 2 2 4 4" xfId="43258"/>
    <cellStyle name="Normal 4 5 4 2 2 2 2 5" xfId="24664"/>
    <cellStyle name="Normal 4 5 4 2 2 2 2 5 2" xfId="45815"/>
    <cellStyle name="Normal 4 5 4 2 2 2 2 6" xfId="14092"/>
    <cellStyle name="Normal 4 5 4 2 2 2 2 7" xfId="35243"/>
    <cellStyle name="Normal 4 5 4 2 2 2 3" xfId="3812"/>
    <cellStyle name="Normal 4 5 4 2 2 2 3 2" xfId="25948"/>
    <cellStyle name="Normal 4 5 4 2 2 2 3 2 2" xfId="47099"/>
    <cellStyle name="Normal 4 5 4 2 2 2 3 3" xfId="15376"/>
    <cellStyle name="Normal 4 5 4 2 2 2 3 4" xfId="36527"/>
    <cellStyle name="Normal 4 5 4 2 2 2 4" xfId="7688"/>
    <cellStyle name="Normal 4 5 4 2 2 2 4 2" xfId="28837"/>
    <cellStyle name="Normal 4 5 4 2 2 2 4 2 2" xfId="49988"/>
    <cellStyle name="Normal 4 5 4 2 2 2 4 3" xfId="18265"/>
    <cellStyle name="Normal 4 5 4 2 2 2 4 4" xfId="39416"/>
    <cellStyle name="Normal 4 5 4 2 2 2 5" xfId="10250"/>
    <cellStyle name="Normal 4 5 4 2 2 2 5 2" xfId="31399"/>
    <cellStyle name="Normal 4 5 4 2 2 2 5 2 2" xfId="52550"/>
    <cellStyle name="Normal 4 5 4 2 2 2 5 3" xfId="20827"/>
    <cellStyle name="Normal 4 5 4 2 2 2 5 4" xfId="41978"/>
    <cellStyle name="Normal 4 5 4 2 2 2 6" xfId="23384"/>
    <cellStyle name="Normal 4 5 4 2 2 2 6 2" xfId="44535"/>
    <cellStyle name="Normal 4 5 4 2 2 2 7" xfId="12812"/>
    <cellStyle name="Normal 4 5 4 2 2 2 8" xfId="33963"/>
    <cellStyle name="Normal 4 5 4 2 2 3" xfId="1885"/>
    <cellStyle name="Normal 4 5 4 2 2 3 2" xfId="4452"/>
    <cellStyle name="Normal 4 5 4 2 2 3 2 2" xfId="26588"/>
    <cellStyle name="Normal 4 5 4 2 2 3 2 2 2" xfId="47739"/>
    <cellStyle name="Normal 4 5 4 2 2 3 2 3" xfId="16016"/>
    <cellStyle name="Normal 4 5 4 2 2 3 2 4" xfId="37167"/>
    <cellStyle name="Normal 4 5 4 2 2 3 3" xfId="8328"/>
    <cellStyle name="Normal 4 5 4 2 2 3 3 2" xfId="29477"/>
    <cellStyle name="Normal 4 5 4 2 2 3 3 2 2" xfId="50628"/>
    <cellStyle name="Normal 4 5 4 2 2 3 3 3" xfId="18905"/>
    <cellStyle name="Normal 4 5 4 2 2 3 3 4" xfId="40056"/>
    <cellStyle name="Normal 4 5 4 2 2 3 4" xfId="10890"/>
    <cellStyle name="Normal 4 5 4 2 2 3 4 2" xfId="32039"/>
    <cellStyle name="Normal 4 5 4 2 2 3 4 2 2" xfId="53190"/>
    <cellStyle name="Normal 4 5 4 2 2 3 4 3" xfId="21467"/>
    <cellStyle name="Normal 4 5 4 2 2 3 4 4" xfId="42618"/>
    <cellStyle name="Normal 4 5 4 2 2 3 5" xfId="24024"/>
    <cellStyle name="Normal 4 5 4 2 2 3 5 2" xfId="45175"/>
    <cellStyle name="Normal 4 5 4 2 2 3 6" xfId="13452"/>
    <cellStyle name="Normal 4 5 4 2 2 3 7" xfId="34603"/>
    <cellStyle name="Normal 4 5 4 2 2 4" xfId="3172"/>
    <cellStyle name="Normal 4 5 4 2 2 4 2" xfId="25308"/>
    <cellStyle name="Normal 4 5 4 2 2 4 2 2" xfId="46459"/>
    <cellStyle name="Normal 4 5 4 2 2 4 3" xfId="14736"/>
    <cellStyle name="Normal 4 5 4 2 2 4 4" xfId="35887"/>
    <cellStyle name="Normal 4 5 4 2 2 5" xfId="7048"/>
    <cellStyle name="Normal 4 5 4 2 2 5 2" xfId="28197"/>
    <cellStyle name="Normal 4 5 4 2 2 5 2 2" xfId="49348"/>
    <cellStyle name="Normal 4 5 4 2 2 5 3" xfId="17625"/>
    <cellStyle name="Normal 4 5 4 2 2 5 4" xfId="38776"/>
    <cellStyle name="Normal 4 5 4 2 2 6" xfId="9610"/>
    <cellStyle name="Normal 4 5 4 2 2 6 2" xfId="30759"/>
    <cellStyle name="Normal 4 5 4 2 2 6 2 2" xfId="51910"/>
    <cellStyle name="Normal 4 5 4 2 2 6 3" xfId="20187"/>
    <cellStyle name="Normal 4 5 4 2 2 6 4" xfId="41338"/>
    <cellStyle name="Normal 4 5 4 2 2 7" xfId="22744"/>
    <cellStyle name="Normal 4 5 4 2 2 7 2" xfId="43895"/>
    <cellStyle name="Normal 4 5 4 2 2 8" xfId="12172"/>
    <cellStyle name="Normal 4 5 4 2 2 9" xfId="33323"/>
    <cellStyle name="Normal 4 5 4 2 3" xfId="925"/>
    <cellStyle name="Normal 4 5 4 2 3 2" xfId="2205"/>
    <cellStyle name="Normal 4 5 4 2 3 2 2" xfId="4772"/>
    <cellStyle name="Normal 4 5 4 2 3 2 2 2" xfId="26908"/>
    <cellStyle name="Normal 4 5 4 2 3 2 2 2 2" xfId="48059"/>
    <cellStyle name="Normal 4 5 4 2 3 2 2 3" xfId="16336"/>
    <cellStyle name="Normal 4 5 4 2 3 2 2 4" xfId="37487"/>
    <cellStyle name="Normal 4 5 4 2 3 2 3" xfId="8648"/>
    <cellStyle name="Normal 4 5 4 2 3 2 3 2" xfId="29797"/>
    <cellStyle name="Normal 4 5 4 2 3 2 3 2 2" xfId="50948"/>
    <cellStyle name="Normal 4 5 4 2 3 2 3 3" xfId="19225"/>
    <cellStyle name="Normal 4 5 4 2 3 2 3 4" xfId="40376"/>
    <cellStyle name="Normal 4 5 4 2 3 2 4" xfId="11210"/>
    <cellStyle name="Normal 4 5 4 2 3 2 4 2" xfId="32359"/>
    <cellStyle name="Normal 4 5 4 2 3 2 4 2 2" xfId="53510"/>
    <cellStyle name="Normal 4 5 4 2 3 2 4 3" xfId="21787"/>
    <cellStyle name="Normal 4 5 4 2 3 2 4 4" xfId="42938"/>
    <cellStyle name="Normal 4 5 4 2 3 2 5" xfId="24344"/>
    <cellStyle name="Normal 4 5 4 2 3 2 5 2" xfId="45495"/>
    <cellStyle name="Normal 4 5 4 2 3 2 6" xfId="13772"/>
    <cellStyle name="Normal 4 5 4 2 3 2 7" xfId="34923"/>
    <cellStyle name="Normal 4 5 4 2 3 3" xfId="3492"/>
    <cellStyle name="Normal 4 5 4 2 3 3 2" xfId="25628"/>
    <cellStyle name="Normal 4 5 4 2 3 3 2 2" xfId="46779"/>
    <cellStyle name="Normal 4 5 4 2 3 3 3" xfId="15056"/>
    <cellStyle name="Normal 4 5 4 2 3 3 4" xfId="36207"/>
    <cellStyle name="Normal 4 5 4 2 3 4" xfId="7368"/>
    <cellStyle name="Normal 4 5 4 2 3 4 2" xfId="28517"/>
    <cellStyle name="Normal 4 5 4 2 3 4 2 2" xfId="49668"/>
    <cellStyle name="Normal 4 5 4 2 3 4 3" xfId="17945"/>
    <cellStyle name="Normal 4 5 4 2 3 4 4" xfId="39096"/>
    <cellStyle name="Normal 4 5 4 2 3 5" xfId="9930"/>
    <cellStyle name="Normal 4 5 4 2 3 5 2" xfId="31079"/>
    <cellStyle name="Normal 4 5 4 2 3 5 2 2" xfId="52230"/>
    <cellStyle name="Normal 4 5 4 2 3 5 3" xfId="20507"/>
    <cellStyle name="Normal 4 5 4 2 3 5 4" xfId="41658"/>
    <cellStyle name="Normal 4 5 4 2 3 6" xfId="23064"/>
    <cellStyle name="Normal 4 5 4 2 3 6 2" xfId="44215"/>
    <cellStyle name="Normal 4 5 4 2 3 7" xfId="12492"/>
    <cellStyle name="Normal 4 5 4 2 3 8" xfId="33643"/>
    <cellStyle name="Normal 4 5 4 2 4" xfId="1565"/>
    <cellStyle name="Normal 4 5 4 2 4 2" xfId="4132"/>
    <cellStyle name="Normal 4 5 4 2 4 2 2" xfId="26268"/>
    <cellStyle name="Normal 4 5 4 2 4 2 2 2" xfId="47419"/>
    <cellStyle name="Normal 4 5 4 2 4 2 3" xfId="15696"/>
    <cellStyle name="Normal 4 5 4 2 4 2 4" xfId="36847"/>
    <cellStyle name="Normal 4 5 4 2 4 3" xfId="8008"/>
    <cellStyle name="Normal 4 5 4 2 4 3 2" xfId="29157"/>
    <cellStyle name="Normal 4 5 4 2 4 3 2 2" xfId="50308"/>
    <cellStyle name="Normal 4 5 4 2 4 3 3" xfId="18585"/>
    <cellStyle name="Normal 4 5 4 2 4 3 4" xfId="39736"/>
    <cellStyle name="Normal 4 5 4 2 4 4" xfId="10570"/>
    <cellStyle name="Normal 4 5 4 2 4 4 2" xfId="31719"/>
    <cellStyle name="Normal 4 5 4 2 4 4 2 2" xfId="52870"/>
    <cellStyle name="Normal 4 5 4 2 4 4 3" xfId="21147"/>
    <cellStyle name="Normal 4 5 4 2 4 4 4" xfId="42298"/>
    <cellStyle name="Normal 4 5 4 2 4 5" xfId="23704"/>
    <cellStyle name="Normal 4 5 4 2 4 5 2" xfId="44855"/>
    <cellStyle name="Normal 4 5 4 2 4 6" xfId="13132"/>
    <cellStyle name="Normal 4 5 4 2 4 7" xfId="34283"/>
    <cellStyle name="Normal 4 5 4 2 5" xfId="2852"/>
    <cellStyle name="Normal 4 5 4 2 5 2" xfId="24988"/>
    <cellStyle name="Normal 4 5 4 2 5 2 2" xfId="46139"/>
    <cellStyle name="Normal 4 5 4 2 5 3" xfId="14416"/>
    <cellStyle name="Normal 4 5 4 2 5 4" xfId="35567"/>
    <cellStyle name="Normal 4 5 4 2 6" xfId="6728"/>
    <cellStyle name="Normal 4 5 4 2 6 2" xfId="27877"/>
    <cellStyle name="Normal 4 5 4 2 6 2 2" xfId="49028"/>
    <cellStyle name="Normal 4 5 4 2 6 3" xfId="17305"/>
    <cellStyle name="Normal 4 5 4 2 6 4" xfId="38456"/>
    <cellStyle name="Normal 4 5 4 2 7" xfId="9290"/>
    <cellStyle name="Normal 4 5 4 2 7 2" xfId="30439"/>
    <cellStyle name="Normal 4 5 4 2 7 2 2" xfId="51590"/>
    <cellStyle name="Normal 4 5 4 2 7 3" xfId="19867"/>
    <cellStyle name="Normal 4 5 4 2 7 4" xfId="41018"/>
    <cellStyle name="Normal 4 5 4 2 8" xfId="22424"/>
    <cellStyle name="Normal 4 5 4 2 8 2" xfId="43575"/>
    <cellStyle name="Normal 4 5 4 2 9" xfId="11852"/>
    <cellStyle name="Normal 4 5 4 3" xfId="445"/>
    <cellStyle name="Normal 4 5 4 3 2" xfId="1085"/>
    <cellStyle name="Normal 4 5 4 3 2 2" xfId="2365"/>
    <cellStyle name="Normal 4 5 4 3 2 2 2" xfId="4932"/>
    <cellStyle name="Normal 4 5 4 3 2 2 2 2" xfId="27068"/>
    <cellStyle name="Normal 4 5 4 3 2 2 2 2 2" xfId="48219"/>
    <cellStyle name="Normal 4 5 4 3 2 2 2 3" xfId="16496"/>
    <cellStyle name="Normal 4 5 4 3 2 2 2 4" xfId="37647"/>
    <cellStyle name="Normal 4 5 4 3 2 2 3" xfId="8808"/>
    <cellStyle name="Normal 4 5 4 3 2 2 3 2" xfId="29957"/>
    <cellStyle name="Normal 4 5 4 3 2 2 3 2 2" xfId="51108"/>
    <cellStyle name="Normal 4 5 4 3 2 2 3 3" xfId="19385"/>
    <cellStyle name="Normal 4 5 4 3 2 2 3 4" xfId="40536"/>
    <cellStyle name="Normal 4 5 4 3 2 2 4" xfId="11370"/>
    <cellStyle name="Normal 4 5 4 3 2 2 4 2" xfId="32519"/>
    <cellStyle name="Normal 4 5 4 3 2 2 4 2 2" xfId="53670"/>
    <cellStyle name="Normal 4 5 4 3 2 2 4 3" xfId="21947"/>
    <cellStyle name="Normal 4 5 4 3 2 2 4 4" xfId="43098"/>
    <cellStyle name="Normal 4 5 4 3 2 2 5" xfId="24504"/>
    <cellStyle name="Normal 4 5 4 3 2 2 5 2" xfId="45655"/>
    <cellStyle name="Normal 4 5 4 3 2 2 6" xfId="13932"/>
    <cellStyle name="Normal 4 5 4 3 2 2 7" xfId="35083"/>
    <cellStyle name="Normal 4 5 4 3 2 3" xfId="3652"/>
    <cellStyle name="Normal 4 5 4 3 2 3 2" xfId="25788"/>
    <cellStyle name="Normal 4 5 4 3 2 3 2 2" xfId="46939"/>
    <cellStyle name="Normal 4 5 4 3 2 3 3" xfId="15216"/>
    <cellStyle name="Normal 4 5 4 3 2 3 4" xfId="36367"/>
    <cellStyle name="Normal 4 5 4 3 2 4" xfId="7528"/>
    <cellStyle name="Normal 4 5 4 3 2 4 2" xfId="28677"/>
    <cellStyle name="Normal 4 5 4 3 2 4 2 2" xfId="49828"/>
    <cellStyle name="Normal 4 5 4 3 2 4 3" xfId="18105"/>
    <cellStyle name="Normal 4 5 4 3 2 4 4" xfId="39256"/>
    <cellStyle name="Normal 4 5 4 3 2 5" xfId="10090"/>
    <cellStyle name="Normal 4 5 4 3 2 5 2" xfId="31239"/>
    <cellStyle name="Normal 4 5 4 3 2 5 2 2" xfId="52390"/>
    <cellStyle name="Normal 4 5 4 3 2 5 3" xfId="20667"/>
    <cellStyle name="Normal 4 5 4 3 2 5 4" xfId="41818"/>
    <cellStyle name="Normal 4 5 4 3 2 6" xfId="23224"/>
    <cellStyle name="Normal 4 5 4 3 2 6 2" xfId="44375"/>
    <cellStyle name="Normal 4 5 4 3 2 7" xfId="12652"/>
    <cellStyle name="Normal 4 5 4 3 2 8" xfId="33803"/>
    <cellStyle name="Normal 4 5 4 3 3" xfId="1725"/>
    <cellStyle name="Normal 4 5 4 3 3 2" xfId="4292"/>
    <cellStyle name="Normal 4 5 4 3 3 2 2" xfId="26428"/>
    <cellStyle name="Normal 4 5 4 3 3 2 2 2" xfId="47579"/>
    <cellStyle name="Normal 4 5 4 3 3 2 3" xfId="15856"/>
    <cellStyle name="Normal 4 5 4 3 3 2 4" xfId="37007"/>
    <cellStyle name="Normal 4 5 4 3 3 3" xfId="8168"/>
    <cellStyle name="Normal 4 5 4 3 3 3 2" xfId="29317"/>
    <cellStyle name="Normal 4 5 4 3 3 3 2 2" xfId="50468"/>
    <cellStyle name="Normal 4 5 4 3 3 3 3" xfId="18745"/>
    <cellStyle name="Normal 4 5 4 3 3 3 4" xfId="39896"/>
    <cellStyle name="Normal 4 5 4 3 3 4" xfId="10730"/>
    <cellStyle name="Normal 4 5 4 3 3 4 2" xfId="31879"/>
    <cellStyle name="Normal 4 5 4 3 3 4 2 2" xfId="53030"/>
    <cellStyle name="Normal 4 5 4 3 3 4 3" xfId="21307"/>
    <cellStyle name="Normal 4 5 4 3 3 4 4" xfId="42458"/>
    <cellStyle name="Normal 4 5 4 3 3 5" xfId="23864"/>
    <cellStyle name="Normal 4 5 4 3 3 5 2" xfId="45015"/>
    <cellStyle name="Normal 4 5 4 3 3 6" xfId="13292"/>
    <cellStyle name="Normal 4 5 4 3 3 7" xfId="34443"/>
    <cellStyle name="Normal 4 5 4 3 4" xfId="3012"/>
    <cellStyle name="Normal 4 5 4 3 4 2" xfId="25148"/>
    <cellStyle name="Normal 4 5 4 3 4 2 2" xfId="46299"/>
    <cellStyle name="Normal 4 5 4 3 4 3" xfId="14576"/>
    <cellStyle name="Normal 4 5 4 3 4 4" xfId="35727"/>
    <cellStyle name="Normal 4 5 4 3 5" xfId="6888"/>
    <cellStyle name="Normal 4 5 4 3 5 2" xfId="28037"/>
    <cellStyle name="Normal 4 5 4 3 5 2 2" xfId="49188"/>
    <cellStyle name="Normal 4 5 4 3 5 3" xfId="17465"/>
    <cellStyle name="Normal 4 5 4 3 5 4" xfId="38616"/>
    <cellStyle name="Normal 4 5 4 3 6" xfId="9450"/>
    <cellStyle name="Normal 4 5 4 3 6 2" xfId="30599"/>
    <cellStyle name="Normal 4 5 4 3 6 2 2" xfId="51750"/>
    <cellStyle name="Normal 4 5 4 3 6 3" xfId="20027"/>
    <cellStyle name="Normal 4 5 4 3 6 4" xfId="41178"/>
    <cellStyle name="Normal 4 5 4 3 7" xfId="22584"/>
    <cellStyle name="Normal 4 5 4 3 7 2" xfId="43735"/>
    <cellStyle name="Normal 4 5 4 3 8" xfId="12012"/>
    <cellStyle name="Normal 4 5 4 3 9" xfId="33163"/>
    <cellStyle name="Normal 4 5 4 4" xfId="765"/>
    <cellStyle name="Normal 4 5 4 4 2" xfId="2045"/>
    <cellStyle name="Normal 4 5 4 4 2 2" xfId="4612"/>
    <cellStyle name="Normal 4 5 4 4 2 2 2" xfId="26748"/>
    <cellStyle name="Normal 4 5 4 4 2 2 2 2" xfId="47899"/>
    <cellStyle name="Normal 4 5 4 4 2 2 3" xfId="16176"/>
    <cellStyle name="Normal 4 5 4 4 2 2 4" xfId="37327"/>
    <cellStyle name="Normal 4 5 4 4 2 3" xfId="8488"/>
    <cellStyle name="Normal 4 5 4 4 2 3 2" xfId="29637"/>
    <cellStyle name="Normal 4 5 4 4 2 3 2 2" xfId="50788"/>
    <cellStyle name="Normal 4 5 4 4 2 3 3" xfId="19065"/>
    <cellStyle name="Normal 4 5 4 4 2 3 4" xfId="40216"/>
    <cellStyle name="Normal 4 5 4 4 2 4" xfId="11050"/>
    <cellStyle name="Normal 4 5 4 4 2 4 2" xfId="32199"/>
    <cellStyle name="Normal 4 5 4 4 2 4 2 2" xfId="53350"/>
    <cellStyle name="Normal 4 5 4 4 2 4 3" xfId="21627"/>
    <cellStyle name="Normal 4 5 4 4 2 4 4" xfId="42778"/>
    <cellStyle name="Normal 4 5 4 4 2 5" xfId="24184"/>
    <cellStyle name="Normal 4 5 4 4 2 5 2" xfId="45335"/>
    <cellStyle name="Normal 4 5 4 4 2 6" xfId="13612"/>
    <cellStyle name="Normal 4 5 4 4 2 7" xfId="34763"/>
    <cellStyle name="Normal 4 5 4 4 3" xfId="3332"/>
    <cellStyle name="Normal 4 5 4 4 3 2" xfId="25468"/>
    <cellStyle name="Normal 4 5 4 4 3 2 2" xfId="46619"/>
    <cellStyle name="Normal 4 5 4 4 3 3" xfId="14896"/>
    <cellStyle name="Normal 4 5 4 4 3 4" xfId="36047"/>
    <cellStyle name="Normal 4 5 4 4 4" xfId="7208"/>
    <cellStyle name="Normal 4 5 4 4 4 2" xfId="28357"/>
    <cellStyle name="Normal 4 5 4 4 4 2 2" xfId="49508"/>
    <cellStyle name="Normal 4 5 4 4 4 3" xfId="17785"/>
    <cellStyle name="Normal 4 5 4 4 4 4" xfId="38936"/>
    <cellStyle name="Normal 4 5 4 4 5" xfId="9770"/>
    <cellStyle name="Normal 4 5 4 4 5 2" xfId="30919"/>
    <cellStyle name="Normal 4 5 4 4 5 2 2" xfId="52070"/>
    <cellStyle name="Normal 4 5 4 4 5 3" xfId="20347"/>
    <cellStyle name="Normal 4 5 4 4 5 4" xfId="41498"/>
    <cellStyle name="Normal 4 5 4 4 6" xfId="22904"/>
    <cellStyle name="Normal 4 5 4 4 6 2" xfId="44055"/>
    <cellStyle name="Normal 4 5 4 4 7" xfId="12332"/>
    <cellStyle name="Normal 4 5 4 4 8" xfId="33483"/>
    <cellStyle name="Normal 4 5 4 5" xfId="1405"/>
    <cellStyle name="Normal 4 5 4 5 2" xfId="3972"/>
    <cellStyle name="Normal 4 5 4 5 2 2" xfId="26108"/>
    <cellStyle name="Normal 4 5 4 5 2 2 2" xfId="47259"/>
    <cellStyle name="Normal 4 5 4 5 2 3" xfId="15536"/>
    <cellStyle name="Normal 4 5 4 5 2 4" xfId="36687"/>
    <cellStyle name="Normal 4 5 4 5 3" xfId="7848"/>
    <cellStyle name="Normal 4 5 4 5 3 2" xfId="28997"/>
    <cellStyle name="Normal 4 5 4 5 3 2 2" xfId="50148"/>
    <cellStyle name="Normal 4 5 4 5 3 3" xfId="18425"/>
    <cellStyle name="Normal 4 5 4 5 3 4" xfId="39576"/>
    <cellStyle name="Normal 4 5 4 5 4" xfId="10410"/>
    <cellStyle name="Normal 4 5 4 5 4 2" xfId="31559"/>
    <cellStyle name="Normal 4 5 4 5 4 2 2" xfId="52710"/>
    <cellStyle name="Normal 4 5 4 5 4 3" xfId="20987"/>
    <cellStyle name="Normal 4 5 4 5 4 4" xfId="42138"/>
    <cellStyle name="Normal 4 5 4 5 5" xfId="23544"/>
    <cellStyle name="Normal 4 5 4 5 5 2" xfId="44695"/>
    <cellStyle name="Normal 4 5 4 5 6" xfId="12972"/>
    <cellStyle name="Normal 4 5 4 5 7" xfId="34123"/>
    <cellStyle name="Normal 4 5 4 6" xfId="2691"/>
    <cellStyle name="Normal 4 5 4 6 2" xfId="24827"/>
    <cellStyle name="Normal 4 5 4 6 2 2" xfId="45978"/>
    <cellStyle name="Normal 4 5 4 6 3" xfId="14255"/>
    <cellStyle name="Normal 4 5 4 6 4" xfId="35406"/>
    <cellStyle name="Normal 4 5 4 7" xfId="6568"/>
    <cellStyle name="Normal 4 5 4 7 2" xfId="27717"/>
    <cellStyle name="Normal 4 5 4 7 2 2" xfId="48868"/>
    <cellStyle name="Normal 4 5 4 7 3" xfId="17145"/>
    <cellStyle name="Normal 4 5 4 7 4" xfId="38296"/>
    <cellStyle name="Normal 4 5 4 8" xfId="9130"/>
    <cellStyle name="Normal 4 5 4 8 2" xfId="30279"/>
    <cellStyle name="Normal 4 5 4 8 2 2" xfId="51430"/>
    <cellStyle name="Normal 4 5 4 8 3" xfId="19707"/>
    <cellStyle name="Normal 4 5 4 8 4" xfId="40858"/>
    <cellStyle name="Normal 4 5 4 9" xfId="22264"/>
    <cellStyle name="Normal 4 5 4 9 2" xfId="43415"/>
    <cellStyle name="Normal 4 5 5" xfId="203"/>
    <cellStyle name="Normal 4 5 5 10" xfId="32923"/>
    <cellStyle name="Normal 4 5 5 2" xfId="525"/>
    <cellStyle name="Normal 4 5 5 2 2" xfId="1165"/>
    <cellStyle name="Normal 4 5 5 2 2 2" xfId="2445"/>
    <cellStyle name="Normal 4 5 5 2 2 2 2" xfId="5012"/>
    <cellStyle name="Normal 4 5 5 2 2 2 2 2" xfId="27148"/>
    <cellStyle name="Normal 4 5 5 2 2 2 2 2 2" xfId="48299"/>
    <cellStyle name="Normal 4 5 5 2 2 2 2 3" xfId="16576"/>
    <cellStyle name="Normal 4 5 5 2 2 2 2 4" xfId="37727"/>
    <cellStyle name="Normal 4 5 5 2 2 2 3" xfId="8888"/>
    <cellStyle name="Normal 4 5 5 2 2 2 3 2" xfId="30037"/>
    <cellStyle name="Normal 4 5 5 2 2 2 3 2 2" xfId="51188"/>
    <cellStyle name="Normal 4 5 5 2 2 2 3 3" xfId="19465"/>
    <cellStyle name="Normal 4 5 5 2 2 2 3 4" xfId="40616"/>
    <cellStyle name="Normal 4 5 5 2 2 2 4" xfId="11450"/>
    <cellStyle name="Normal 4 5 5 2 2 2 4 2" xfId="32599"/>
    <cellStyle name="Normal 4 5 5 2 2 2 4 2 2" xfId="53750"/>
    <cellStyle name="Normal 4 5 5 2 2 2 4 3" xfId="22027"/>
    <cellStyle name="Normal 4 5 5 2 2 2 4 4" xfId="43178"/>
    <cellStyle name="Normal 4 5 5 2 2 2 5" xfId="24584"/>
    <cellStyle name="Normal 4 5 5 2 2 2 5 2" xfId="45735"/>
    <cellStyle name="Normal 4 5 5 2 2 2 6" xfId="14012"/>
    <cellStyle name="Normal 4 5 5 2 2 2 7" xfId="35163"/>
    <cellStyle name="Normal 4 5 5 2 2 3" xfId="3732"/>
    <cellStyle name="Normal 4 5 5 2 2 3 2" xfId="25868"/>
    <cellStyle name="Normal 4 5 5 2 2 3 2 2" xfId="47019"/>
    <cellStyle name="Normal 4 5 5 2 2 3 3" xfId="15296"/>
    <cellStyle name="Normal 4 5 5 2 2 3 4" xfId="36447"/>
    <cellStyle name="Normal 4 5 5 2 2 4" xfId="7608"/>
    <cellStyle name="Normal 4 5 5 2 2 4 2" xfId="28757"/>
    <cellStyle name="Normal 4 5 5 2 2 4 2 2" xfId="49908"/>
    <cellStyle name="Normal 4 5 5 2 2 4 3" xfId="18185"/>
    <cellStyle name="Normal 4 5 5 2 2 4 4" xfId="39336"/>
    <cellStyle name="Normal 4 5 5 2 2 5" xfId="10170"/>
    <cellStyle name="Normal 4 5 5 2 2 5 2" xfId="31319"/>
    <cellStyle name="Normal 4 5 5 2 2 5 2 2" xfId="52470"/>
    <cellStyle name="Normal 4 5 5 2 2 5 3" xfId="20747"/>
    <cellStyle name="Normal 4 5 5 2 2 5 4" xfId="41898"/>
    <cellStyle name="Normal 4 5 5 2 2 6" xfId="23304"/>
    <cellStyle name="Normal 4 5 5 2 2 6 2" xfId="44455"/>
    <cellStyle name="Normal 4 5 5 2 2 7" xfId="12732"/>
    <cellStyle name="Normal 4 5 5 2 2 8" xfId="33883"/>
    <cellStyle name="Normal 4 5 5 2 3" xfId="1805"/>
    <cellStyle name="Normal 4 5 5 2 3 2" xfId="4372"/>
    <cellStyle name="Normal 4 5 5 2 3 2 2" xfId="26508"/>
    <cellStyle name="Normal 4 5 5 2 3 2 2 2" xfId="47659"/>
    <cellStyle name="Normal 4 5 5 2 3 2 3" xfId="15936"/>
    <cellStyle name="Normal 4 5 5 2 3 2 4" xfId="37087"/>
    <cellStyle name="Normal 4 5 5 2 3 3" xfId="8248"/>
    <cellStyle name="Normal 4 5 5 2 3 3 2" xfId="29397"/>
    <cellStyle name="Normal 4 5 5 2 3 3 2 2" xfId="50548"/>
    <cellStyle name="Normal 4 5 5 2 3 3 3" xfId="18825"/>
    <cellStyle name="Normal 4 5 5 2 3 3 4" xfId="39976"/>
    <cellStyle name="Normal 4 5 5 2 3 4" xfId="10810"/>
    <cellStyle name="Normal 4 5 5 2 3 4 2" xfId="31959"/>
    <cellStyle name="Normal 4 5 5 2 3 4 2 2" xfId="53110"/>
    <cellStyle name="Normal 4 5 5 2 3 4 3" xfId="21387"/>
    <cellStyle name="Normal 4 5 5 2 3 4 4" xfId="42538"/>
    <cellStyle name="Normal 4 5 5 2 3 5" xfId="23944"/>
    <cellStyle name="Normal 4 5 5 2 3 5 2" xfId="45095"/>
    <cellStyle name="Normal 4 5 5 2 3 6" xfId="13372"/>
    <cellStyle name="Normal 4 5 5 2 3 7" xfId="34523"/>
    <cellStyle name="Normal 4 5 5 2 4" xfId="3092"/>
    <cellStyle name="Normal 4 5 5 2 4 2" xfId="25228"/>
    <cellStyle name="Normal 4 5 5 2 4 2 2" xfId="46379"/>
    <cellStyle name="Normal 4 5 5 2 4 3" xfId="14656"/>
    <cellStyle name="Normal 4 5 5 2 4 4" xfId="35807"/>
    <cellStyle name="Normal 4 5 5 2 5" xfId="6968"/>
    <cellStyle name="Normal 4 5 5 2 5 2" xfId="28117"/>
    <cellStyle name="Normal 4 5 5 2 5 2 2" xfId="49268"/>
    <cellStyle name="Normal 4 5 5 2 5 3" xfId="17545"/>
    <cellStyle name="Normal 4 5 5 2 5 4" xfId="38696"/>
    <cellStyle name="Normal 4 5 5 2 6" xfId="9530"/>
    <cellStyle name="Normal 4 5 5 2 6 2" xfId="30679"/>
    <cellStyle name="Normal 4 5 5 2 6 2 2" xfId="51830"/>
    <cellStyle name="Normal 4 5 5 2 6 3" xfId="20107"/>
    <cellStyle name="Normal 4 5 5 2 6 4" xfId="41258"/>
    <cellStyle name="Normal 4 5 5 2 7" xfId="22664"/>
    <cellStyle name="Normal 4 5 5 2 7 2" xfId="43815"/>
    <cellStyle name="Normal 4 5 5 2 8" xfId="12092"/>
    <cellStyle name="Normal 4 5 5 2 9" xfId="33243"/>
    <cellStyle name="Normal 4 5 5 3" xfId="845"/>
    <cellStyle name="Normal 4 5 5 3 2" xfId="2125"/>
    <cellStyle name="Normal 4 5 5 3 2 2" xfId="4692"/>
    <cellStyle name="Normal 4 5 5 3 2 2 2" xfId="26828"/>
    <cellStyle name="Normal 4 5 5 3 2 2 2 2" xfId="47979"/>
    <cellStyle name="Normal 4 5 5 3 2 2 3" xfId="16256"/>
    <cellStyle name="Normal 4 5 5 3 2 2 4" xfId="37407"/>
    <cellStyle name="Normal 4 5 5 3 2 3" xfId="8568"/>
    <cellStyle name="Normal 4 5 5 3 2 3 2" xfId="29717"/>
    <cellStyle name="Normal 4 5 5 3 2 3 2 2" xfId="50868"/>
    <cellStyle name="Normal 4 5 5 3 2 3 3" xfId="19145"/>
    <cellStyle name="Normal 4 5 5 3 2 3 4" xfId="40296"/>
    <cellStyle name="Normal 4 5 5 3 2 4" xfId="11130"/>
    <cellStyle name="Normal 4 5 5 3 2 4 2" xfId="32279"/>
    <cellStyle name="Normal 4 5 5 3 2 4 2 2" xfId="53430"/>
    <cellStyle name="Normal 4 5 5 3 2 4 3" xfId="21707"/>
    <cellStyle name="Normal 4 5 5 3 2 4 4" xfId="42858"/>
    <cellStyle name="Normal 4 5 5 3 2 5" xfId="24264"/>
    <cellStyle name="Normal 4 5 5 3 2 5 2" xfId="45415"/>
    <cellStyle name="Normal 4 5 5 3 2 6" xfId="13692"/>
    <cellStyle name="Normal 4 5 5 3 2 7" xfId="34843"/>
    <cellStyle name="Normal 4 5 5 3 3" xfId="3412"/>
    <cellStyle name="Normal 4 5 5 3 3 2" xfId="25548"/>
    <cellStyle name="Normal 4 5 5 3 3 2 2" xfId="46699"/>
    <cellStyle name="Normal 4 5 5 3 3 3" xfId="14976"/>
    <cellStyle name="Normal 4 5 5 3 3 4" xfId="36127"/>
    <cellStyle name="Normal 4 5 5 3 4" xfId="7288"/>
    <cellStyle name="Normal 4 5 5 3 4 2" xfId="28437"/>
    <cellStyle name="Normal 4 5 5 3 4 2 2" xfId="49588"/>
    <cellStyle name="Normal 4 5 5 3 4 3" xfId="17865"/>
    <cellStyle name="Normal 4 5 5 3 4 4" xfId="39016"/>
    <cellStyle name="Normal 4 5 5 3 5" xfId="9850"/>
    <cellStyle name="Normal 4 5 5 3 5 2" xfId="30999"/>
    <cellStyle name="Normal 4 5 5 3 5 2 2" xfId="52150"/>
    <cellStyle name="Normal 4 5 5 3 5 3" xfId="20427"/>
    <cellStyle name="Normal 4 5 5 3 5 4" xfId="41578"/>
    <cellStyle name="Normal 4 5 5 3 6" xfId="22984"/>
    <cellStyle name="Normal 4 5 5 3 6 2" xfId="44135"/>
    <cellStyle name="Normal 4 5 5 3 7" xfId="12412"/>
    <cellStyle name="Normal 4 5 5 3 8" xfId="33563"/>
    <cellStyle name="Normal 4 5 5 4" xfId="1485"/>
    <cellStyle name="Normal 4 5 5 4 2" xfId="4052"/>
    <cellStyle name="Normal 4 5 5 4 2 2" xfId="26188"/>
    <cellStyle name="Normal 4 5 5 4 2 2 2" xfId="47339"/>
    <cellStyle name="Normal 4 5 5 4 2 3" xfId="15616"/>
    <cellStyle name="Normal 4 5 5 4 2 4" xfId="36767"/>
    <cellStyle name="Normal 4 5 5 4 3" xfId="7928"/>
    <cellStyle name="Normal 4 5 5 4 3 2" xfId="29077"/>
    <cellStyle name="Normal 4 5 5 4 3 2 2" xfId="50228"/>
    <cellStyle name="Normal 4 5 5 4 3 3" xfId="18505"/>
    <cellStyle name="Normal 4 5 5 4 3 4" xfId="39656"/>
    <cellStyle name="Normal 4 5 5 4 4" xfId="10490"/>
    <cellStyle name="Normal 4 5 5 4 4 2" xfId="31639"/>
    <cellStyle name="Normal 4 5 5 4 4 2 2" xfId="52790"/>
    <cellStyle name="Normal 4 5 5 4 4 3" xfId="21067"/>
    <cellStyle name="Normal 4 5 5 4 4 4" xfId="42218"/>
    <cellStyle name="Normal 4 5 5 4 5" xfId="23624"/>
    <cellStyle name="Normal 4 5 5 4 5 2" xfId="44775"/>
    <cellStyle name="Normal 4 5 5 4 6" xfId="13052"/>
    <cellStyle name="Normal 4 5 5 4 7" xfId="34203"/>
    <cellStyle name="Normal 4 5 5 5" xfId="2771"/>
    <cellStyle name="Normal 4 5 5 5 2" xfId="24907"/>
    <cellStyle name="Normal 4 5 5 5 2 2" xfId="46058"/>
    <cellStyle name="Normal 4 5 5 5 3" xfId="14335"/>
    <cellStyle name="Normal 4 5 5 5 4" xfId="35486"/>
    <cellStyle name="Normal 4 5 5 6" xfId="6648"/>
    <cellStyle name="Normal 4 5 5 6 2" xfId="27797"/>
    <cellStyle name="Normal 4 5 5 6 2 2" xfId="48948"/>
    <cellStyle name="Normal 4 5 5 6 3" xfId="17225"/>
    <cellStyle name="Normal 4 5 5 6 4" xfId="38376"/>
    <cellStyle name="Normal 4 5 5 7" xfId="9210"/>
    <cellStyle name="Normal 4 5 5 7 2" xfId="30359"/>
    <cellStyle name="Normal 4 5 5 7 2 2" xfId="51510"/>
    <cellStyle name="Normal 4 5 5 7 3" xfId="19787"/>
    <cellStyle name="Normal 4 5 5 7 4" xfId="40938"/>
    <cellStyle name="Normal 4 5 5 8" xfId="22344"/>
    <cellStyle name="Normal 4 5 5 8 2" xfId="43495"/>
    <cellStyle name="Normal 4 5 5 9" xfId="11772"/>
    <cellStyle name="Normal 4 5 6" xfId="365"/>
    <cellStyle name="Normal 4 5 6 2" xfId="1005"/>
    <cellStyle name="Normal 4 5 6 2 2" xfId="2285"/>
    <cellStyle name="Normal 4 5 6 2 2 2" xfId="4852"/>
    <cellStyle name="Normal 4 5 6 2 2 2 2" xfId="26988"/>
    <cellStyle name="Normal 4 5 6 2 2 2 2 2" xfId="48139"/>
    <cellStyle name="Normal 4 5 6 2 2 2 3" xfId="16416"/>
    <cellStyle name="Normal 4 5 6 2 2 2 4" xfId="37567"/>
    <cellStyle name="Normal 4 5 6 2 2 3" xfId="8728"/>
    <cellStyle name="Normal 4 5 6 2 2 3 2" xfId="29877"/>
    <cellStyle name="Normal 4 5 6 2 2 3 2 2" xfId="51028"/>
    <cellStyle name="Normal 4 5 6 2 2 3 3" xfId="19305"/>
    <cellStyle name="Normal 4 5 6 2 2 3 4" xfId="40456"/>
    <cellStyle name="Normal 4 5 6 2 2 4" xfId="11290"/>
    <cellStyle name="Normal 4 5 6 2 2 4 2" xfId="32439"/>
    <cellStyle name="Normal 4 5 6 2 2 4 2 2" xfId="53590"/>
    <cellStyle name="Normal 4 5 6 2 2 4 3" xfId="21867"/>
    <cellStyle name="Normal 4 5 6 2 2 4 4" xfId="43018"/>
    <cellStyle name="Normal 4 5 6 2 2 5" xfId="24424"/>
    <cellStyle name="Normal 4 5 6 2 2 5 2" xfId="45575"/>
    <cellStyle name="Normal 4 5 6 2 2 6" xfId="13852"/>
    <cellStyle name="Normal 4 5 6 2 2 7" xfId="35003"/>
    <cellStyle name="Normal 4 5 6 2 3" xfId="3572"/>
    <cellStyle name="Normal 4 5 6 2 3 2" xfId="25708"/>
    <cellStyle name="Normal 4 5 6 2 3 2 2" xfId="46859"/>
    <cellStyle name="Normal 4 5 6 2 3 3" xfId="15136"/>
    <cellStyle name="Normal 4 5 6 2 3 4" xfId="36287"/>
    <cellStyle name="Normal 4 5 6 2 4" xfId="7448"/>
    <cellStyle name="Normal 4 5 6 2 4 2" xfId="28597"/>
    <cellStyle name="Normal 4 5 6 2 4 2 2" xfId="49748"/>
    <cellStyle name="Normal 4 5 6 2 4 3" xfId="18025"/>
    <cellStyle name="Normal 4 5 6 2 4 4" xfId="39176"/>
    <cellStyle name="Normal 4 5 6 2 5" xfId="10010"/>
    <cellStyle name="Normal 4 5 6 2 5 2" xfId="31159"/>
    <cellStyle name="Normal 4 5 6 2 5 2 2" xfId="52310"/>
    <cellStyle name="Normal 4 5 6 2 5 3" xfId="20587"/>
    <cellStyle name="Normal 4 5 6 2 5 4" xfId="41738"/>
    <cellStyle name="Normal 4 5 6 2 6" xfId="23144"/>
    <cellStyle name="Normal 4 5 6 2 6 2" xfId="44295"/>
    <cellStyle name="Normal 4 5 6 2 7" xfId="12572"/>
    <cellStyle name="Normal 4 5 6 2 8" xfId="33723"/>
    <cellStyle name="Normal 4 5 6 3" xfId="1645"/>
    <cellStyle name="Normal 4 5 6 3 2" xfId="4212"/>
    <cellStyle name="Normal 4 5 6 3 2 2" xfId="26348"/>
    <cellStyle name="Normal 4 5 6 3 2 2 2" xfId="47499"/>
    <cellStyle name="Normal 4 5 6 3 2 3" xfId="15776"/>
    <cellStyle name="Normal 4 5 6 3 2 4" xfId="36927"/>
    <cellStyle name="Normal 4 5 6 3 3" xfId="8088"/>
    <cellStyle name="Normal 4 5 6 3 3 2" xfId="29237"/>
    <cellStyle name="Normal 4 5 6 3 3 2 2" xfId="50388"/>
    <cellStyle name="Normal 4 5 6 3 3 3" xfId="18665"/>
    <cellStyle name="Normal 4 5 6 3 3 4" xfId="39816"/>
    <cellStyle name="Normal 4 5 6 3 4" xfId="10650"/>
    <cellStyle name="Normal 4 5 6 3 4 2" xfId="31799"/>
    <cellStyle name="Normal 4 5 6 3 4 2 2" xfId="52950"/>
    <cellStyle name="Normal 4 5 6 3 4 3" xfId="21227"/>
    <cellStyle name="Normal 4 5 6 3 4 4" xfId="42378"/>
    <cellStyle name="Normal 4 5 6 3 5" xfId="23784"/>
    <cellStyle name="Normal 4 5 6 3 5 2" xfId="44935"/>
    <cellStyle name="Normal 4 5 6 3 6" xfId="13212"/>
    <cellStyle name="Normal 4 5 6 3 7" xfId="34363"/>
    <cellStyle name="Normal 4 5 6 4" xfId="2932"/>
    <cellStyle name="Normal 4 5 6 4 2" xfId="25068"/>
    <cellStyle name="Normal 4 5 6 4 2 2" xfId="46219"/>
    <cellStyle name="Normal 4 5 6 4 3" xfId="14496"/>
    <cellStyle name="Normal 4 5 6 4 4" xfId="35647"/>
    <cellStyle name="Normal 4 5 6 5" xfId="6808"/>
    <cellStyle name="Normal 4 5 6 5 2" xfId="27957"/>
    <cellStyle name="Normal 4 5 6 5 2 2" xfId="49108"/>
    <cellStyle name="Normal 4 5 6 5 3" xfId="17385"/>
    <cellStyle name="Normal 4 5 6 5 4" xfId="38536"/>
    <cellStyle name="Normal 4 5 6 6" xfId="9370"/>
    <cellStyle name="Normal 4 5 6 6 2" xfId="30519"/>
    <cellStyle name="Normal 4 5 6 6 2 2" xfId="51670"/>
    <cellStyle name="Normal 4 5 6 6 3" xfId="19947"/>
    <cellStyle name="Normal 4 5 6 6 4" xfId="41098"/>
    <cellStyle name="Normal 4 5 6 7" xfId="22504"/>
    <cellStyle name="Normal 4 5 6 7 2" xfId="43655"/>
    <cellStyle name="Normal 4 5 6 8" xfId="11932"/>
    <cellStyle name="Normal 4 5 6 9" xfId="33083"/>
    <cellStyle name="Normal 4 5 7" xfId="685"/>
    <cellStyle name="Normal 4 5 7 2" xfId="1965"/>
    <cellStyle name="Normal 4 5 7 2 2" xfId="4532"/>
    <cellStyle name="Normal 4 5 7 2 2 2" xfId="26668"/>
    <cellStyle name="Normal 4 5 7 2 2 2 2" xfId="47819"/>
    <cellStyle name="Normal 4 5 7 2 2 3" xfId="16096"/>
    <cellStyle name="Normal 4 5 7 2 2 4" xfId="37247"/>
    <cellStyle name="Normal 4 5 7 2 3" xfId="8408"/>
    <cellStyle name="Normal 4 5 7 2 3 2" xfId="29557"/>
    <cellStyle name="Normal 4 5 7 2 3 2 2" xfId="50708"/>
    <cellStyle name="Normal 4 5 7 2 3 3" xfId="18985"/>
    <cellStyle name="Normal 4 5 7 2 3 4" xfId="40136"/>
    <cellStyle name="Normal 4 5 7 2 4" xfId="10970"/>
    <cellStyle name="Normal 4 5 7 2 4 2" xfId="32119"/>
    <cellStyle name="Normal 4 5 7 2 4 2 2" xfId="53270"/>
    <cellStyle name="Normal 4 5 7 2 4 3" xfId="21547"/>
    <cellStyle name="Normal 4 5 7 2 4 4" xfId="42698"/>
    <cellStyle name="Normal 4 5 7 2 5" xfId="24104"/>
    <cellStyle name="Normal 4 5 7 2 5 2" xfId="45255"/>
    <cellStyle name="Normal 4 5 7 2 6" xfId="13532"/>
    <cellStyle name="Normal 4 5 7 2 7" xfId="34683"/>
    <cellStyle name="Normal 4 5 7 3" xfId="3252"/>
    <cellStyle name="Normal 4 5 7 3 2" xfId="25388"/>
    <cellStyle name="Normal 4 5 7 3 2 2" xfId="46539"/>
    <cellStyle name="Normal 4 5 7 3 3" xfId="14816"/>
    <cellStyle name="Normal 4 5 7 3 4" xfId="35967"/>
    <cellStyle name="Normal 4 5 7 4" xfId="7128"/>
    <cellStyle name="Normal 4 5 7 4 2" xfId="28277"/>
    <cellStyle name="Normal 4 5 7 4 2 2" xfId="49428"/>
    <cellStyle name="Normal 4 5 7 4 3" xfId="17705"/>
    <cellStyle name="Normal 4 5 7 4 4" xfId="38856"/>
    <cellStyle name="Normal 4 5 7 5" xfId="9690"/>
    <cellStyle name="Normal 4 5 7 5 2" xfId="30839"/>
    <cellStyle name="Normal 4 5 7 5 2 2" xfId="51990"/>
    <cellStyle name="Normal 4 5 7 5 3" xfId="20267"/>
    <cellStyle name="Normal 4 5 7 5 4" xfId="41418"/>
    <cellStyle name="Normal 4 5 7 6" xfId="22824"/>
    <cellStyle name="Normal 4 5 7 6 2" xfId="43975"/>
    <cellStyle name="Normal 4 5 7 7" xfId="12252"/>
    <cellStyle name="Normal 4 5 7 8" xfId="33403"/>
    <cellStyle name="Normal 4 5 8" xfId="1325"/>
    <cellStyle name="Normal 4 5 8 2" xfId="3892"/>
    <cellStyle name="Normal 4 5 8 2 2" xfId="26028"/>
    <cellStyle name="Normal 4 5 8 2 2 2" xfId="47179"/>
    <cellStyle name="Normal 4 5 8 2 3" xfId="15456"/>
    <cellStyle name="Normal 4 5 8 2 4" xfId="36607"/>
    <cellStyle name="Normal 4 5 8 3" xfId="7768"/>
    <cellStyle name="Normal 4 5 8 3 2" xfId="28917"/>
    <cellStyle name="Normal 4 5 8 3 2 2" xfId="50068"/>
    <cellStyle name="Normal 4 5 8 3 3" xfId="18345"/>
    <cellStyle name="Normal 4 5 8 3 4" xfId="39496"/>
    <cellStyle name="Normal 4 5 8 4" xfId="10330"/>
    <cellStyle name="Normal 4 5 8 4 2" xfId="31479"/>
    <cellStyle name="Normal 4 5 8 4 2 2" xfId="52630"/>
    <cellStyle name="Normal 4 5 8 4 3" xfId="20907"/>
    <cellStyle name="Normal 4 5 8 4 4" xfId="42058"/>
    <cellStyle name="Normal 4 5 8 5" xfId="23464"/>
    <cellStyle name="Normal 4 5 8 5 2" xfId="44615"/>
    <cellStyle name="Normal 4 5 8 6" xfId="12892"/>
    <cellStyle name="Normal 4 5 8 7" xfId="34043"/>
    <cellStyle name="Normal 4 5 9" xfId="2610"/>
    <cellStyle name="Normal 4 5 9 2" xfId="24746"/>
    <cellStyle name="Normal 4 5 9 2 2" xfId="45897"/>
    <cellStyle name="Normal 4 5 9 3" xfId="14174"/>
    <cellStyle name="Normal 4 5 9 4" xfId="35325"/>
    <cellStyle name="Normal 4 6" xfId="28"/>
    <cellStyle name="Normal 4 6 10" xfId="9039"/>
    <cellStyle name="Normal 4 6 10 2" xfId="30188"/>
    <cellStyle name="Normal 4 6 10 2 2" xfId="51339"/>
    <cellStyle name="Normal 4 6 10 3" xfId="19616"/>
    <cellStyle name="Normal 4 6 10 4" xfId="40767"/>
    <cellStyle name="Normal 4 6 11" xfId="22173"/>
    <cellStyle name="Normal 4 6 11 2" xfId="43324"/>
    <cellStyle name="Normal 4 6 12" xfId="11601"/>
    <cellStyle name="Normal 4 6 13" xfId="32752"/>
    <cellStyle name="Normal 4 6 2" xfId="112"/>
    <cellStyle name="Normal 4 6 2 10" xfId="11681"/>
    <cellStyle name="Normal 4 6 2 11" xfId="32832"/>
    <cellStyle name="Normal 4 6 2 2" xfId="273"/>
    <cellStyle name="Normal 4 6 2 2 10" xfId="32992"/>
    <cellStyle name="Normal 4 6 2 2 2" xfId="594"/>
    <cellStyle name="Normal 4 6 2 2 2 2" xfId="1234"/>
    <cellStyle name="Normal 4 6 2 2 2 2 2" xfId="2514"/>
    <cellStyle name="Normal 4 6 2 2 2 2 2 2" xfId="5081"/>
    <cellStyle name="Normal 4 6 2 2 2 2 2 2 2" xfId="27217"/>
    <cellStyle name="Normal 4 6 2 2 2 2 2 2 2 2" xfId="48368"/>
    <cellStyle name="Normal 4 6 2 2 2 2 2 2 3" xfId="16645"/>
    <cellStyle name="Normal 4 6 2 2 2 2 2 2 4" xfId="37796"/>
    <cellStyle name="Normal 4 6 2 2 2 2 2 3" xfId="8957"/>
    <cellStyle name="Normal 4 6 2 2 2 2 2 3 2" xfId="30106"/>
    <cellStyle name="Normal 4 6 2 2 2 2 2 3 2 2" xfId="51257"/>
    <cellStyle name="Normal 4 6 2 2 2 2 2 3 3" xfId="19534"/>
    <cellStyle name="Normal 4 6 2 2 2 2 2 3 4" xfId="40685"/>
    <cellStyle name="Normal 4 6 2 2 2 2 2 4" xfId="11519"/>
    <cellStyle name="Normal 4 6 2 2 2 2 2 4 2" xfId="32668"/>
    <cellStyle name="Normal 4 6 2 2 2 2 2 4 2 2" xfId="53819"/>
    <cellStyle name="Normal 4 6 2 2 2 2 2 4 3" xfId="22096"/>
    <cellStyle name="Normal 4 6 2 2 2 2 2 4 4" xfId="43247"/>
    <cellStyle name="Normal 4 6 2 2 2 2 2 5" xfId="24653"/>
    <cellStyle name="Normal 4 6 2 2 2 2 2 5 2" xfId="45804"/>
    <cellStyle name="Normal 4 6 2 2 2 2 2 6" xfId="14081"/>
    <cellStyle name="Normal 4 6 2 2 2 2 2 7" xfId="35232"/>
    <cellStyle name="Normal 4 6 2 2 2 2 3" xfId="3801"/>
    <cellStyle name="Normal 4 6 2 2 2 2 3 2" xfId="25937"/>
    <cellStyle name="Normal 4 6 2 2 2 2 3 2 2" xfId="47088"/>
    <cellStyle name="Normal 4 6 2 2 2 2 3 3" xfId="15365"/>
    <cellStyle name="Normal 4 6 2 2 2 2 3 4" xfId="36516"/>
    <cellStyle name="Normal 4 6 2 2 2 2 4" xfId="7677"/>
    <cellStyle name="Normal 4 6 2 2 2 2 4 2" xfId="28826"/>
    <cellStyle name="Normal 4 6 2 2 2 2 4 2 2" xfId="49977"/>
    <cellStyle name="Normal 4 6 2 2 2 2 4 3" xfId="18254"/>
    <cellStyle name="Normal 4 6 2 2 2 2 4 4" xfId="39405"/>
    <cellStyle name="Normal 4 6 2 2 2 2 5" xfId="10239"/>
    <cellStyle name="Normal 4 6 2 2 2 2 5 2" xfId="31388"/>
    <cellStyle name="Normal 4 6 2 2 2 2 5 2 2" xfId="52539"/>
    <cellStyle name="Normal 4 6 2 2 2 2 5 3" xfId="20816"/>
    <cellStyle name="Normal 4 6 2 2 2 2 5 4" xfId="41967"/>
    <cellStyle name="Normal 4 6 2 2 2 2 6" xfId="23373"/>
    <cellStyle name="Normal 4 6 2 2 2 2 6 2" xfId="44524"/>
    <cellStyle name="Normal 4 6 2 2 2 2 7" xfId="12801"/>
    <cellStyle name="Normal 4 6 2 2 2 2 8" xfId="33952"/>
    <cellStyle name="Normal 4 6 2 2 2 3" xfId="1874"/>
    <cellStyle name="Normal 4 6 2 2 2 3 2" xfId="4441"/>
    <cellStyle name="Normal 4 6 2 2 2 3 2 2" xfId="26577"/>
    <cellStyle name="Normal 4 6 2 2 2 3 2 2 2" xfId="47728"/>
    <cellStyle name="Normal 4 6 2 2 2 3 2 3" xfId="16005"/>
    <cellStyle name="Normal 4 6 2 2 2 3 2 4" xfId="37156"/>
    <cellStyle name="Normal 4 6 2 2 2 3 3" xfId="8317"/>
    <cellStyle name="Normal 4 6 2 2 2 3 3 2" xfId="29466"/>
    <cellStyle name="Normal 4 6 2 2 2 3 3 2 2" xfId="50617"/>
    <cellStyle name="Normal 4 6 2 2 2 3 3 3" xfId="18894"/>
    <cellStyle name="Normal 4 6 2 2 2 3 3 4" xfId="40045"/>
    <cellStyle name="Normal 4 6 2 2 2 3 4" xfId="10879"/>
    <cellStyle name="Normal 4 6 2 2 2 3 4 2" xfId="32028"/>
    <cellStyle name="Normal 4 6 2 2 2 3 4 2 2" xfId="53179"/>
    <cellStyle name="Normal 4 6 2 2 2 3 4 3" xfId="21456"/>
    <cellStyle name="Normal 4 6 2 2 2 3 4 4" xfId="42607"/>
    <cellStyle name="Normal 4 6 2 2 2 3 5" xfId="24013"/>
    <cellStyle name="Normal 4 6 2 2 2 3 5 2" xfId="45164"/>
    <cellStyle name="Normal 4 6 2 2 2 3 6" xfId="13441"/>
    <cellStyle name="Normal 4 6 2 2 2 3 7" xfId="34592"/>
    <cellStyle name="Normal 4 6 2 2 2 4" xfId="3161"/>
    <cellStyle name="Normal 4 6 2 2 2 4 2" xfId="25297"/>
    <cellStyle name="Normal 4 6 2 2 2 4 2 2" xfId="46448"/>
    <cellStyle name="Normal 4 6 2 2 2 4 3" xfId="14725"/>
    <cellStyle name="Normal 4 6 2 2 2 4 4" xfId="35876"/>
    <cellStyle name="Normal 4 6 2 2 2 5" xfId="7037"/>
    <cellStyle name="Normal 4 6 2 2 2 5 2" xfId="28186"/>
    <cellStyle name="Normal 4 6 2 2 2 5 2 2" xfId="49337"/>
    <cellStyle name="Normal 4 6 2 2 2 5 3" xfId="17614"/>
    <cellStyle name="Normal 4 6 2 2 2 5 4" xfId="38765"/>
    <cellStyle name="Normal 4 6 2 2 2 6" xfId="9599"/>
    <cellStyle name="Normal 4 6 2 2 2 6 2" xfId="30748"/>
    <cellStyle name="Normal 4 6 2 2 2 6 2 2" xfId="51899"/>
    <cellStyle name="Normal 4 6 2 2 2 6 3" xfId="20176"/>
    <cellStyle name="Normal 4 6 2 2 2 6 4" xfId="41327"/>
    <cellStyle name="Normal 4 6 2 2 2 7" xfId="22733"/>
    <cellStyle name="Normal 4 6 2 2 2 7 2" xfId="43884"/>
    <cellStyle name="Normal 4 6 2 2 2 8" xfId="12161"/>
    <cellStyle name="Normal 4 6 2 2 2 9" xfId="33312"/>
    <cellStyle name="Normal 4 6 2 2 3" xfId="914"/>
    <cellStyle name="Normal 4 6 2 2 3 2" xfId="2194"/>
    <cellStyle name="Normal 4 6 2 2 3 2 2" xfId="4761"/>
    <cellStyle name="Normal 4 6 2 2 3 2 2 2" xfId="26897"/>
    <cellStyle name="Normal 4 6 2 2 3 2 2 2 2" xfId="48048"/>
    <cellStyle name="Normal 4 6 2 2 3 2 2 3" xfId="16325"/>
    <cellStyle name="Normal 4 6 2 2 3 2 2 4" xfId="37476"/>
    <cellStyle name="Normal 4 6 2 2 3 2 3" xfId="8637"/>
    <cellStyle name="Normal 4 6 2 2 3 2 3 2" xfId="29786"/>
    <cellStyle name="Normal 4 6 2 2 3 2 3 2 2" xfId="50937"/>
    <cellStyle name="Normal 4 6 2 2 3 2 3 3" xfId="19214"/>
    <cellStyle name="Normal 4 6 2 2 3 2 3 4" xfId="40365"/>
    <cellStyle name="Normal 4 6 2 2 3 2 4" xfId="11199"/>
    <cellStyle name="Normal 4 6 2 2 3 2 4 2" xfId="32348"/>
    <cellStyle name="Normal 4 6 2 2 3 2 4 2 2" xfId="53499"/>
    <cellStyle name="Normal 4 6 2 2 3 2 4 3" xfId="21776"/>
    <cellStyle name="Normal 4 6 2 2 3 2 4 4" xfId="42927"/>
    <cellStyle name="Normal 4 6 2 2 3 2 5" xfId="24333"/>
    <cellStyle name="Normal 4 6 2 2 3 2 5 2" xfId="45484"/>
    <cellStyle name="Normal 4 6 2 2 3 2 6" xfId="13761"/>
    <cellStyle name="Normal 4 6 2 2 3 2 7" xfId="34912"/>
    <cellStyle name="Normal 4 6 2 2 3 3" xfId="3481"/>
    <cellStyle name="Normal 4 6 2 2 3 3 2" xfId="25617"/>
    <cellStyle name="Normal 4 6 2 2 3 3 2 2" xfId="46768"/>
    <cellStyle name="Normal 4 6 2 2 3 3 3" xfId="15045"/>
    <cellStyle name="Normal 4 6 2 2 3 3 4" xfId="36196"/>
    <cellStyle name="Normal 4 6 2 2 3 4" xfId="7357"/>
    <cellStyle name="Normal 4 6 2 2 3 4 2" xfId="28506"/>
    <cellStyle name="Normal 4 6 2 2 3 4 2 2" xfId="49657"/>
    <cellStyle name="Normal 4 6 2 2 3 4 3" xfId="17934"/>
    <cellStyle name="Normal 4 6 2 2 3 4 4" xfId="39085"/>
    <cellStyle name="Normal 4 6 2 2 3 5" xfId="9919"/>
    <cellStyle name="Normal 4 6 2 2 3 5 2" xfId="31068"/>
    <cellStyle name="Normal 4 6 2 2 3 5 2 2" xfId="52219"/>
    <cellStyle name="Normal 4 6 2 2 3 5 3" xfId="20496"/>
    <cellStyle name="Normal 4 6 2 2 3 5 4" xfId="41647"/>
    <cellStyle name="Normal 4 6 2 2 3 6" xfId="23053"/>
    <cellStyle name="Normal 4 6 2 2 3 6 2" xfId="44204"/>
    <cellStyle name="Normal 4 6 2 2 3 7" xfId="12481"/>
    <cellStyle name="Normal 4 6 2 2 3 8" xfId="33632"/>
    <cellStyle name="Normal 4 6 2 2 4" xfId="1554"/>
    <cellStyle name="Normal 4 6 2 2 4 2" xfId="4121"/>
    <cellStyle name="Normal 4 6 2 2 4 2 2" xfId="26257"/>
    <cellStyle name="Normal 4 6 2 2 4 2 2 2" xfId="47408"/>
    <cellStyle name="Normal 4 6 2 2 4 2 3" xfId="15685"/>
    <cellStyle name="Normal 4 6 2 2 4 2 4" xfId="36836"/>
    <cellStyle name="Normal 4 6 2 2 4 3" xfId="7997"/>
    <cellStyle name="Normal 4 6 2 2 4 3 2" xfId="29146"/>
    <cellStyle name="Normal 4 6 2 2 4 3 2 2" xfId="50297"/>
    <cellStyle name="Normal 4 6 2 2 4 3 3" xfId="18574"/>
    <cellStyle name="Normal 4 6 2 2 4 3 4" xfId="39725"/>
    <cellStyle name="Normal 4 6 2 2 4 4" xfId="10559"/>
    <cellStyle name="Normal 4 6 2 2 4 4 2" xfId="31708"/>
    <cellStyle name="Normal 4 6 2 2 4 4 2 2" xfId="52859"/>
    <cellStyle name="Normal 4 6 2 2 4 4 3" xfId="21136"/>
    <cellStyle name="Normal 4 6 2 2 4 4 4" xfId="42287"/>
    <cellStyle name="Normal 4 6 2 2 4 5" xfId="23693"/>
    <cellStyle name="Normal 4 6 2 2 4 5 2" xfId="44844"/>
    <cellStyle name="Normal 4 6 2 2 4 6" xfId="13121"/>
    <cellStyle name="Normal 4 6 2 2 4 7" xfId="34272"/>
    <cellStyle name="Normal 4 6 2 2 5" xfId="2841"/>
    <cellStyle name="Normal 4 6 2 2 5 2" xfId="24977"/>
    <cellStyle name="Normal 4 6 2 2 5 2 2" xfId="46128"/>
    <cellStyle name="Normal 4 6 2 2 5 3" xfId="14405"/>
    <cellStyle name="Normal 4 6 2 2 5 4" xfId="35556"/>
    <cellStyle name="Normal 4 6 2 2 6" xfId="6717"/>
    <cellStyle name="Normal 4 6 2 2 6 2" xfId="27866"/>
    <cellStyle name="Normal 4 6 2 2 6 2 2" xfId="49017"/>
    <cellStyle name="Normal 4 6 2 2 6 3" xfId="17294"/>
    <cellStyle name="Normal 4 6 2 2 6 4" xfId="38445"/>
    <cellStyle name="Normal 4 6 2 2 7" xfId="9279"/>
    <cellStyle name="Normal 4 6 2 2 7 2" xfId="30428"/>
    <cellStyle name="Normal 4 6 2 2 7 2 2" xfId="51579"/>
    <cellStyle name="Normal 4 6 2 2 7 3" xfId="19856"/>
    <cellStyle name="Normal 4 6 2 2 7 4" xfId="41007"/>
    <cellStyle name="Normal 4 6 2 2 8" xfId="22413"/>
    <cellStyle name="Normal 4 6 2 2 8 2" xfId="43564"/>
    <cellStyle name="Normal 4 6 2 2 9" xfId="11841"/>
    <cellStyle name="Normal 4 6 2 3" xfId="434"/>
    <cellStyle name="Normal 4 6 2 3 2" xfId="1074"/>
    <cellStyle name="Normal 4 6 2 3 2 2" xfId="2354"/>
    <cellStyle name="Normal 4 6 2 3 2 2 2" xfId="4921"/>
    <cellStyle name="Normal 4 6 2 3 2 2 2 2" xfId="27057"/>
    <cellStyle name="Normal 4 6 2 3 2 2 2 2 2" xfId="48208"/>
    <cellStyle name="Normal 4 6 2 3 2 2 2 3" xfId="16485"/>
    <cellStyle name="Normal 4 6 2 3 2 2 2 4" xfId="37636"/>
    <cellStyle name="Normal 4 6 2 3 2 2 3" xfId="8797"/>
    <cellStyle name="Normal 4 6 2 3 2 2 3 2" xfId="29946"/>
    <cellStyle name="Normal 4 6 2 3 2 2 3 2 2" xfId="51097"/>
    <cellStyle name="Normal 4 6 2 3 2 2 3 3" xfId="19374"/>
    <cellStyle name="Normal 4 6 2 3 2 2 3 4" xfId="40525"/>
    <cellStyle name="Normal 4 6 2 3 2 2 4" xfId="11359"/>
    <cellStyle name="Normal 4 6 2 3 2 2 4 2" xfId="32508"/>
    <cellStyle name="Normal 4 6 2 3 2 2 4 2 2" xfId="53659"/>
    <cellStyle name="Normal 4 6 2 3 2 2 4 3" xfId="21936"/>
    <cellStyle name="Normal 4 6 2 3 2 2 4 4" xfId="43087"/>
    <cellStyle name="Normal 4 6 2 3 2 2 5" xfId="24493"/>
    <cellStyle name="Normal 4 6 2 3 2 2 5 2" xfId="45644"/>
    <cellStyle name="Normal 4 6 2 3 2 2 6" xfId="13921"/>
    <cellStyle name="Normal 4 6 2 3 2 2 7" xfId="35072"/>
    <cellStyle name="Normal 4 6 2 3 2 3" xfId="3641"/>
    <cellStyle name="Normal 4 6 2 3 2 3 2" xfId="25777"/>
    <cellStyle name="Normal 4 6 2 3 2 3 2 2" xfId="46928"/>
    <cellStyle name="Normal 4 6 2 3 2 3 3" xfId="15205"/>
    <cellStyle name="Normal 4 6 2 3 2 3 4" xfId="36356"/>
    <cellStyle name="Normal 4 6 2 3 2 4" xfId="7517"/>
    <cellStyle name="Normal 4 6 2 3 2 4 2" xfId="28666"/>
    <cellStyle name="Normal 4 6 2 3 2 4 2 2" xfId="49817"/>
    <cellStyle name="Normal 4 6 2 3 2 4 3" xfId="18094"/>
    <cellStyle name="Normal 4 6 2 3 2 4 4" xfId="39245"/>
    <cellStyle name="Normal 4 6 2 3 2 5" xfId="10079"/>
    <cellStyle name="Normal 4 6 2 3 2 5 2" xfId="31228"/>
    <cellStyle name="Normal 4 6 2 3 2 5 2 2" xfId="52379"/>
    <cellStyle name="Normal 4 6 2 3 2 5 3" xfId="20656"/>
    <cellStyle name="Normal 4 6 2 3 2 5 4" xfId="41807"/>
    <cellStyle name="Normal 4 6 2 3 2 6" xfId="23213"/>
    <cellStyle name="Normal 4 6 2 3 2 6 2" xfId="44364"/>
    <cellStyle name="Normal 4 6 2 3 2 7" xfId="12641"/>
    <cellStyle name="Normal 4 6 2 3 2 8" xfId="33792"/>
    <cellStyle name="Normal 4 6 2 3 3" xfId="1714"/>
    <cellStyle name="Normal 4 6 2 3 3 2" xfId="4281"/>
    <cellStyle name="Normal 4 6 2 3 3 2 2" xfId="26417"/>
    <cellStyle name="Normal 4 6 2 3 3 2 2 2" xfId="47568"/>
    <cellStyle name="Normal 4 6 2 3 3 2 3" xfId="15845"/>
    <cellStyle name="Normal 4 6 2 3 3 2 4" xfId="36996"/>
    <cellStyle name="Normal 4 6 2 3 3 3" xfId="8157"/>
    <cellStyle name="Normal 4 6 2 3 3 3 2" xfId="29306"/>
    <cellStyle name="Normal 4 6 2 3 3 3 2 2" xfId="50457"/>
    <cellStyle name="Normal 4 6 2 3 3 3 3" xfId="18734"/>
    <cellStyle name="Normal 4 6 2 3 3 3 4" xfId="39885"/>
    <cellStyle name="Normal 4 6 2 3 3 4" xfId="10719"/>
    <cellStyle name="Normal 4 6 2 3 3 4 2" xfId="31868"/>
    <cellStyle name="Normal 4 6 2 3 3 4 2 2" xfId="53019"/>
    <cellStyle name="Normal 4 6 2 3 3 4 3" xfId="21296"/>
    <cellStyle name="Normal 4 6 2 3 3 4 4" xfId="42447"/>
    <cellStyle name="Normal 4 6 2 3 3 5" xfId="23853"/>
    <cellStyle name="Normal 4 6 2 3 3 5 2" xfId="45004"/>
    <cellStyle name="Normal 4 6 2 3 3 6" xfId="13281"/>
    <cellStyle name="Normal 4 6 2 3 3 7" xfId="34432"/>
    <cellStyle name="Normal 4 6 2 3 4" xfId="3001"/>
    <cellStyle name="Normal 4 6 2 3 4 2" xfId="25137"/>
    <cellStyle name="Normal 4 6 2 3 4 2 2" xfId="46288"/>
    <cellStyle name="Normal 4 6 2 3 4 3" xfId="14565"/>
    <cellStyle name="Normal 4 6 2 3 4 4" xfId="35716"/>
    <cellStyle name="Normal 4 6 2 3 5" xfId="6877"/>
    <cellStyle name="Normal 4 6 2 3 5 2" xfId="28026"/>
    <cellStyle name="Normal 4 6 2 3 5 2 2" xfId="49177"/>
    <cellStyle name="Normal 4 6 2 3 5 3" xfId="17454"/>
    <cellStyle name="Normal 4 6 2 3 5 4" xfId="38605"/>
    <cellStyle name="Normal 4 6 2 3 6" xfId="9439"/>
    <cellStyle name="Normal 4 6 2 3 6 2" xfId="30588"/>
    <cellStyle name="Normal 4 6 2 3 6 2 2" xfId="51739"/>
    <cellStyle name="Normal 4 6 2 3 6 3" xfId="20016"/>
    <cellStyle name="Normal 4 6 2 3 6 4" xfId="41167"/>
    <cellStyle name="Normal 4 6 2 3 7" xfId="22573"/>
    <cellStyle name="Normal 4 6 2 3 7 2" xfId="43724"/>
    <cellStyle name="Normal 4 6 2 3 8" xfId="12001"/>
    <cellStyle name="Normal 4 6 2 3 9" xfId="33152"/>
    <cellStyle name="Normal 4 6 2 4" xfId="754"/>
    <cellStyle name="Normal 4 6 2 4 2" xfId="2034"/>
    <cellStyle name="Normal 4 6 2 4 2 2" xfId="4601"/>
    <cellStyle name="Normal 4 6 2 4 2 2 2" xfId="26737"/>
    <cellStyle name="Normal 4 6 2 4 2 2 2 2" xfId="47888"/>
    <cellStyle name="Normal 4 6 2 4 2 2 3" xfId="16165"/>
    <cellStyle name="Normal 4 6 2 4 2 2 4" xfId="37316"/>
    <cellStyle name="Normal 4 6 2 4 2 3" xfId="8477"/>
    <cellStyle name="Normal 4 6 2 4 2 3 2" xfId="29626"/>
    <cellStyle name="Normal 4 6 2 4 2 3 2 2" xfId="50777"/>
    <cellStyle name="Normal 4 6 2 4 2 3 3" xfId="19054"/>
    <cellStyle name="Normal 4 6 2 4 2 3 4" xfId="40205"/>
    <cellStyle name="Normal 4 6 2 4 2 4" xfId="11039"/>
    <cellStyle name="Normal 4 6 2 4 2 4 2" xfId="32188"/>
    <cellStyle name="Normal 4 6 2 4 2 4 2 2" xfId="53339"/>
    <cellStyle name="Normal 4 6 2 4 2 4 3" xfId="21616"/>
    <cellStyle name="Normal 4 6 2 4 2 4 4" xfId="42767"/>
    <cellStyle name="Normal 4 6 2 4 2 5" xfId="24173"/>
    <cellStyle name="Normal 4 6 2 4 2 5 2" xfId="45324"/>
    <cellStyle name="Normal 4 6 2 4 2 6" xfId="13601"/>
    <cellStyle name="Normal 4 6 2 4 2 7" xfId="34752"/>
    <cellStyle name="Normal 4 6 2 4 3" xfId="3321"/>
    <cellStyle name="Normal 4 6 2 4 3 2" xfId="25457"/>
    <cellStyle name="Normal 4 6 2 4 3 2 2" xfId="46608"/>
    <cellStyle name="Normal 4 6 2 4 3 3" xfId="14885"/>
    <cellStyle name="Normal 4 6 2 4 3 4" xfId="36036"/>
    <cellStyle name="Normal 4 6 2 4 4" xfId="7197"/>
    <cellStyle name="Normal 4 6 2 4 4 2" xfId="28346"/>
    <cellStyle name="Normal 4 6 2 4 4 2 2" xfId="49497"/>
    <cellStyle name="Normal 4 6 2 4 4 3" xfId="17774"/>
    <cellStyle name="Normal 4 6 2 4 4 4" xfId="38925"/>
    <cellStyle name="Normal 4 6 2 4 5" xfId="9759"/>
    <cellStyle name="Normal 4 6 2 4 5 2" xfId="30908"/>
    <cellStyle name="Normal 4 6 2 4 5 2 2" xfId="52059"/>
    <cellStyle name="Normal 4 6 2 4 5 3" xfId="20336"/>
    <cellStyle name="Normal 4 6 2 4 5 4" xfId="41487"/>
    <cellStyle name="Normal 4 6 2 4 6" xfId="22893"/>
    <cellStyle name="Normal 4 6 2 4 6 2" xfId="44044"/>
    <cellStyle name="Normal 4 6 2 4 7" xfId="12321"/>
    <cellStyle name="Normal 4 6 2 4 8" xfId="33472"/>
    <cellStyle name="Normal 4 6 2 5" xfId="1394"/>
    <cellStyle name="Normal 4 6 2 5 2" xfId="3961"/>
    <cellStyle name="Normal 4 6 2 5 2 2" xfId="26097"/>
    <cellStyle name="Normal 4 6 2 5 2 2 2" xfId="47248"/>
    <cellStyle name="Normal 4 6 2 5 2 3" xfId="15525"/>
    <cellStyle name="Normal 4 6 2 5 2 4" xfId="36676"/>
    <cellStyle name="Normal 4 6 2 5 3" xfId="7837"/>
    <cellStyle name="Normal 4 6 2 5 3 2" xfId="28986"/>
    <cellStyle name="Normal 4 6 2 5 3 2 2" xfId="50137"/>
    <cellStyle name="Normal 4 6 2 5 3 3" xfId="18414"/>
    <cellStyle name="Normal 4 6 2 5 3 4" xfId="39565"/>
    <cellStyle name="Normal 4 6 2 5 4" xfId="10399"/>
    <cellStyle name="Normal 4 6 2 5 4 2" xfId="31548"/>
    <cellStyle name="Normal 4 6 2 5 4 2 2" xfId="52699"/>
    <cellStyle name="Normal 4 6 2 5 4 3" xfId="20976"/>
    <cellStyle name="Normal 4 6 2 5 4 4" xfId="42127"/>
    <cellStyle name="Normal 4 6 2 5 5" xfId="23533"/>
    <cellStyle name="Normal 4 6 2 5 5 2" xfId="44684"/>
    <cellStyle name="Normal 4 6 2 5 6" xfId="12961"/>
    <cellStyle name="Normal 4 6 2 5 7" xfId="34112"/>
    <cellStyle name="Normal 4 6 2 6" xfId="2680"/>
    <cellStyle name="Normal 4 6 2 6 2" xfId="24816"/>
    <cellStyle name="Normal 4 6 2 6 2 2" xfId="45967"/>
    <cellStyle name="Normal 4 6 2 6 3" xfId="14244"/>
    <cellStyle name="Normal 4 6 2 6 4" xfId="35395"/>
    <cellStyle name="Normal 4 6 2 7" xfId="6557"/>
    <cellStyle name="Normal 4 6 2 7 2" xfId="27706"/>
    <cellStyle name="Normal 4 6 2 7 2 2" xfId="48857"/>
    <cellStyle name="Normal 4 6 2 7 3" xfId="17134"/>
    <cellStyle name="Normal 4 6 2 7 4" xfId="38285"/>
    <cellStyle name="Normal 4 6 2 8" xfId="9119"/>
    <cellStyle name="Normal 4 6 2 8 2" xfId="30268"/>
    <cellStyle name="Normal 4 6 2 8 2 2" xfId="51419"/>
    <cellStyle name="Normal 4 6 2 8 3" xfId="19696"/>
    <cellStyle name="Normal 4 6 2 8 4" xfId="40847"/>
    <cellStyle name="Normal 4 6 2 9" xfId="22253"/>
    <cellStyle name="Normal 4 6 2 9 2" xfId="43404"/>
    <cellStyle name="Normal 4 6 3" xfId="192"/>
    <cellStyle name="Normal 4 6 3 10" xfId="32912"/>
    <cellStyle name="Normal 4 6 3 2" xfId="514"/>
    <cellStyle name="Normal 4 6 3 2 2" xfId="1154"/>
    <cellStyle name="Normal 4 6 3 2 2 2" xfId="2434"/>
    <cellStyle name="Normal 4 6 3 2 2 2 2" xfId="5001"/>
    <cellStyle name="Normal 4 6 3 2 2 2 2 2" xfId="27137"/>
    <cellStyle name="Normal 4 6 3 2 2 2 2 2 2" xfId="48288"/>
    <cellStyle name="Normal 4 6 3 2 2 2 2 3" xfId="16565"/>
    <cellStyle name="Normal 4 6 3 2 2 2 2 4" xfId="37716"/>
    <cellStyle name="Normal 4 6 3 2 2 2 3" xfId="8877"/>
    <cellStyle name="Normal 4 6 3 2 2 2 3 2" xfId="30026"/>
    <cellStyle name="Normal 4 6 3 2 2 2 3 2 2" xfId="51177"/>
    <cellStyle name="Normal 4 6 3 2 2 2 3 3" xfId="19454"/>
    <cellStyle name="Normal 4 6 3 2 2 2 3 4" xfId="40605"/>
    <cellStyle name="Normal 4 6 3 2 2 2 4" xfId="11439"/>
    <cellStyle name="Normal 4 6 3 2 2 2 4 2" xfId="32588"/>
    <cellStyle name="Normal 4 6 3 2 2 2 4 2 2" xfId="53739"/>
    <cellStyle name="Normal 4 6 3 2 2 2 4 3" xfId="22016"/>
    <cellStyle name="Normal 4 6 3 2 2 2 4 4" xfId="43167"/>
    <cellStyle name="Normal 4 6 3 2 2 2 5" xfId="24573"/>
    <cellStyle name="Normal 4 6 3 2 2 2 5 2" xfId="45724"/>
    <cellStyle name="Normal 4 6 3 2 2 2 6" xfId="14001"/>
    <cellStyle name="Normal 4 6 3 2 2 2 7" xfId="35152"/>
    <cellStyle name="Normal 4 6 3 2 2 3" xfId="3721"/>
    <cellStyle name="Normal 4 6 3 2 2 3 2" xfId="25857"/>
    <cellStyle name="Normal 4 6 3 2 2 3 2 2" xfId="47008"/>
    <cellStyle name="Normal 4 6 3 2 2 3 3" xfId="15285"/>
    <cellStyle name="Normal 4 6 3 2 2 3 4" xfId="36436"/>
    <cellStyle name="Normal 4 6 3 2 2 4" xfId="7597"/>
    <cellStyle name="Normal 4 6 3 2 2 4 2" xfId="28746"/>
    <cellStyle name="Normal 4 6 3 2 2 4 2 2" xfId="49897"/>
    <cellStyle name="Normal 4 6 3 2 2 4 3" xfId="18174"/>
    <cellStyle name="Normal 4 6 3 2 2 4 4" xfId="39325"/>
    <cellStyle name="Normal 4 6 3 2 2 5" xfId="10159"/>
    <cellStyle name="Normal 4 6 3 2 2 5 2" xfId="31308"/>
    <cellStyle name="Normal 4 6 3 2 2 5 2 2" xfId="52459"/>
    <cellStyle name="Normal 4 6 3 2 2 5 3" xfId="20736"/>
    <cellStyle name="Normal 4 6 3 2 2 5 4" xfId="41887"/>
    <cellStyle name="Normal 4 6 3 2 2 6" xfId="23293"/>
    <cellStyle name="Normal 4 6 3 2 2 6 2" xfId="44444"/>
    <cellStyle name="Normal 4 6 3 2 2 7" xfId="12721"/>
    <cellStyle name="Normal 4 6 3 2 2 8" xfId="33872"/>
    <cellStyle name="Normal 4 6 3 2 3" xfId="1794"/>
    <cellStyle name="Normal 4 6 3 2 3 2" xfId="4361"/>
    <cellStyle name="Normal 4 6 3 2 3 2 2" xfId="26497"/>
    <cellStyle name="Normal 4 6 3 2 3 2 2 2" xfId="47648"/>
    <cellStyle name="Normal 4 6 3 2 3 2 3" xfId="15925"/>
    <cellStyle name="Normal 4 6 3 2 3 2 4" xfId="37076"/>
    <cellStyle name="Normal 4 6 3 2 3 3" xfId="8237"/>
    <cellStyle name="Normal 4 6 3 2 3 3 2" xfId="29386"/>
    <cellStyle name="Normal 4 6 3 2 3 3 2 2" xfId="50537"/>
    <cellStyle name="Normal 4 6 3 2 3 3 3" xfId="18814"/>
    <cellStyle name="Normal 4 6 3 2 3 3 4" xfId="39965"/>
    <cellStyle name="Normal 4 6 3 2 3 4" xfId="10799"/>
    <cellStyle name="Normal 4 6 3 2 3 4 2" xfId="31948"/>
    <cellStyle name="Normal 4 6 3 2 3 4 2 2" xfId="53099"/>
    <cellStyle name="Normal 4 6 3 2 3 4 3" xfId="21376"/>
    <cellStyle name="Normal 4 6 3 2 3 4 4" xfId="42527"/>
    <cellStyle name="Normal 4 6 3 2 3 5" xfId="23933"/>
    <cellStyle name="Normal 4 6 3 2 3 5 2" xfId="45084"/>
    <cellStyle name="Normal 4 6 3 2 3 6" xfId="13361"/>
    <cellStyle name="Normal 4 6 3 2 3 7" xfId="34512"/>
    <cellStyle name="Normal 4 6 3 2 4" xfId="3081"/>
    <cellStyle name="Normal 4 6 3 2 4 2" xfId="25217"/>
    <cellStyle name="Normal 4 6 3 2 4 2 2" xfId="46368"/>
    <cellStyle name="Normal 4 6 3 2 4 3" xfId="14645"/>
    <cellStyle name="Normal 4 6 3 2 4 4" xfId="35796"/>
    <cellStyle name="Normal 4 6 3 2 5" xfId="6957"/>
    <cellStyle name="Normal 4 6 3 2 5 2" xfId="28106"/>
    <cellStyle name="Normal 4 6 3 2 5 2 2" xfId="49257"/>
    <cellStyle name="Normal 4 6 3 2 5 3" xfId="17534"/>
    <cellStyle name="Normal 4 6 3 2 5 4" xfId="38685"/>
    <cellStyle name="Normal 4 6 3 2 6" xfId="9519"/>
    <cellStyle name="Normal 4 6 3 2 6 2" xfId="30668"/>
    <cellStyle name="Normal 4 6 3 2 6 2 2" xfId="51819"/>
    <cellStyle name="Normal 4 6 3 2 6 3" xfId="20096"/>
    <cellStyle name="Normal 4 6 3 2 6 4" xfId="41247"/>
    <cellStyle name="Normal 4 6 3 2 7" xfId="22653"/>
    <cellStyle name="Normal 4 6 3 2 7 2" xfId="43804"/>
    <cellStyle name="Normal 4 6 3 2 8" xfId="12081"/>
    <cellStyle name="Normal 4 6 3 2 9" xfId="33232"/>
    <cellStyle name="Normal 4 6 3 3" xfId="834"/>
    <cellStyle name="Normal 4 6 3 3 2" xfId="2114"/>
    <cellStyle name="Normal 4 6 3 3 2 2" xfId="4681"/>
    <cellStyle name="Normal 4 6 3 3 2 2 2" xfId="26817"/>
    <cellStyle name="Normal 4 6 3 3 2 2 2 2" xfId="47968"/>
    <cellStyle name="Normal 4 6 3 3 2 2 3" xfId="16245"/>
    <cellStyle name="Normal 4 6 3 3 2 2 4" xfId="37396"/>
    <cellStyle name="Normal 4 6 3 3 2 3" xfId="8557"/>
    <cellStyle name="Normal 4 6 3 3 2 3 2" xfId="29706"/>
    <cellStyle name="Normal 4 6 3 3 2 3 2 2" xfId="50857"/>
    <cellStyle name="Normal 4 6 3 3 2 3 3" xfId="19134"/>
    <cellStyle name="Normal 4 6 3 3 2 3 4" xfId="40285"/>
    <cellStyle name="Normal 4 6 3 3 2 4" xfId="11119"/>
    <cellStyle name="Normal 4 6 3 3 2 4 2" xfId="32268"/>
    <cellStyle name="Normal 4 6 3 3 2 4 2 2" xfId="53419"/>
    <cellStyle name="Normal 4 6 3 3 2 4 3" xfId="21696"/>
    <cellStyle name="Normal 4 6 3 3 2 4 4" xfId="42847"/>
    <cellStyle name="Normal 4 6 3 3 2 5" xfId="24253"/>
    <cellStyle name="Normal 4 6 3 3 2 5 2" xfId="45404"/>
    <cellStyle name="Normal 4 6 3 3 2 6" xfId="13681"/>
    <cellStyle name="Normal 4 6 3 3 2 7" xfId="34832"/>
    <cellStyle name="Normal 4 6 3 3 3" xfId="3401"/>
    <cellStyle name="Normal 4 6 3 3 3 2" xfId="25537"/>
    <cellStyle name="Normal 4 6 3 3 3 2 2" xfId="46688"/>
    <cellStyle name="Normal 4 6 3 3 3 3" xfId="14965"/>
    <cellStyle name="Normal 4 6 3 3 3 4" xfId="36116"/>
    <cellStyle name="Normal 4 6 3 3 4" xfId="7277"/>
    <cellStyle name="Normal 4 6 3 3 4 2" xfId="28426"/>
    <cellStyle name="Normal 4 6 3 3 4 2 2" xfId="49577"/>
    <cellStyle name="Normal 4 6 3 3 4 3" xfId="17854"/>
    <cellStyle name="Normal 4 6 3 3 4 4" xfId="39005"/>
    <cellStyle name="Normal 4 6 3 3 5" xfId="9839"/>
    <cellStyle name="Normal 4 6 3 3 5 2" xfId="30988"/>
    <cellStyle name="Normal 4 6 3 3 5 2 2" xfId="52139"/>
    <cellStyle name="Normal 4 6 3 3 5 3" xfId="20416"/>
    <cellStyle name="Normal 4 6 3 3 5 4" xfId="41567"/>
    <cellStyle name="Normal 4 6 3 3 6" xfId="22973"/>
    <cellStyle name="Normal 4 6 3 3 6 2" xfId="44124"/>
    <cellStyle name="Normal 4 6 3 3 7" xfId="12401"/>
    <cellStyle name="Normal 4 6 3 3 8" xfId="33552"/>
    <cellStyle name="Normal 4 6 3 4" xfId="1474"/>
    <cellStyle name="Normal 4 6 3 4 2" xfId="4041"/>
    <cellStyle name="Normal 4 6 3 4 2 2" xfId="26177"/>
    <cellStyle name="Normal 4 6 3 4 2 2 2" xfId="47328"/>
    <cellStyle name="Normal 4 6 3 4 2 3" xfId="15605"/>
    <cellStyle name="Normal 4 6 3 4 2 4" xfId="36756"/>
    <cellStyle name="Normal 4 6 3 4 3" xfId="7917"/>
    <cellStyle name="Normal 4 6 3 4 3 2" xfId="29066"/>
    <cellStyle name="Normal 4 6 3 4 3 2 2" xfId="50217"/>
    <cellStyle name="Normal 4 6 3 4 3 3" xfId="18494"/>
    <cellStyle name="Normal 4 6 3 4 3 4" xfId="39645"/>
    <cellStyle name="Normal 4 6 3 4 4" xfId="10479"/>
    <cellStyle name="Normal 4 6 3 4 4 2" xfId="31628"/>
    <cellStyle name="Normal 4 6 3 4 4 2 2" xfId="52779"/>
    <cellStyle name="Normal 4 6 3 4 4 3" xfId="21056"/>
    <cellStyle name="Normal 4 6 3 4 4 4" xfId="42207"/>
    <cellStyle name="Normal 4 6 3 4 5" xfId="23613"/>
    <cellStyle name="Normal 4 6 3 4 5 2" xfId="44764"/>
    <cellStyle name="Normal 4 6 3 4 6" xfId="13041"/>
    <cellStyle name="Normal 4 6 3 4 7" xfId="34192"/>
    <cellStyle name="Normal 4 6 3 5" xfId="2760"/>
    <cellStyle name="Normal 4 6 3 5 2" xfId="24896"/>
    <cellStyle name="Normal 4 6 3 5 2 2" xfId="46047"/>
    <cellStyle name="Normal 4 6 3 5 3" xfId="14324"/>
    <cellStyle name="Normal 4 6 3 5 4" xfId="35475"/>
    <cellStyle name="Normal 4 6 3 6" xfId="6637"/>
    <cellStyle name="Normal 4 6 3 6 2" xfId="27786"/>
    <cellStyle name="Normal 4 6 3 6 2 2" xfId="48937"/>
    <cellStyle name="Normal 4 6 3 6 3" xfId="17214"/>
    <cellStyle name="Normal 4 6 3 6 4" xfId="38365"/>
    <cellStyle name="Normal 4 6 3 7" xfId="9199"/>
    <cellStyle name="Normal 4 6 3 7 2" xfId="30348"/>
    <cellStyle name="Normal 4 6 3 7 2 2" xfId="51499"/>
    <cellStyle name="Normal 4 6 3 7 3" xfId="19776"/>
    <cellStyle name="Normal 4 6 3 7 4" xfId="40927"/>
    <cellStyle name="Normal 4 6 3 8" xfId="22333"/>
    <cellStyle name="Normal 4 6 3 8 2" xfId="43484"/>
    <cellStyle name="Normal 4 6 3 9" xfId="11761"/>
    <cellStyle name="Normal 4 6 4" xfId="354"/>
    <cellStyle name="Normal 4 6 4 2" xfId="994"/>
    <cellStyle name="Normal 4 6 4 2 2" xfId="2274"/>
    <cellStyle name="Normal 4 6 4 2 2 2" xfId="4841"/>
    <cellStyle name="Normal 4 6 4 2 2 2 2" xfId="26977"/>
    <cellStyle name="Normal 4 6 4 2 2 2 2 2" xfId="48128"/>
    <cellStyle name="Normal 4 6 4 2 2 2 3" xfId="16405"/>
    <cellStyle name="Normal 4 6 4 2 2 2 4" xfId="37556"/>
    <cellStyle name="Normal 4 6 4 2 2 3" xfId="8717"/>
    <cellStyle name="Normal 4 6 4 2 2 3 2" xfId="29866"/>
    <cellStyle name="Normal 4 6 4 2 2 3 2 2" xfId="51017"/>
    <cellStyle name="Normal 4 6 4 2 2 3 3" xfId="19294"/>
    <cellStyle name="Normal 4 6 4 2 2 3 4" xfId="40445"/>
    <cellStyle name="Normal 4 6 4 2 2 4" xfId="11279"/>
    <cellStyle name="Normal 4 6 4 2 2 4 2" xfId="32428"/>
    <cellStyle name="Normal 4 6 4 2 2 4 2 2" xfId="53579"/>
    <cellStyle name="Normal 4 6 4 2 2 4 3" xfId="21856"/>
    <cellStyle name="Normal 4 6 4 2 2 4 4" xfId="43007"/>
    <cellStyle name="Normal 4 6 4 2 2 5" xfId="24413"/>
    <cellStyle name="Normal 4 6 4 2 2 5 2" xfId="45564"/>
    <cellStyle name="Normal 4 6 4 2 2 6" xfId="13841"/>
    <cellStyle name="Normal 4 6 4 2 2 7" xfId="34992"/>
    <cellStyle name="Normal 4 6 4 2 3" xfId="3561"/>
    <cellStyle name="Normal 4 6 4 2 3 2" xfId="25697"/>
    <cellStyle name="Normal 4 6 4 2 3 2 2" xfId="46848"/>
    <cellStyle name="Normal 4 6 4 2 3 3" xfId="15125"/>
    <cellStyle name="Normal 4 6 4 2 3 4" xfId="36276"/>
    <cellStyle name="Normal 4 6 4 2 4" xfId="7437"/>
    <cellStyle name="Normal 4 6 4 2 4 2" xfId="28586"/>
    <cellStyle name="Normal 4 6 4 2 4 2 2" xfId="49737"/>
    <cellStyle name="Normal 4 6 4 2 4 3" xfId="18014"/>
    <cellStyle name="Normal 4 6 4 2 4 4" xfId="39165"/>
    <cellStyle name="Normal 4 6 4 2 5" xfId="9999"/>
    <cellStyle name="Normal 4 6 4 2 5 2" xfId="31148"/>
    <cellStyle name="Normal 4 6 4 2 5 2 2" xfId="52299"/>
    <cellStyle name="Normal 4 6 4 2 5 3" xfId="20576"/>
    <cellStyle name="Normal 4 6 4 2 5 4" xfId="41727"/>
    <cellStyle name="Normal 4 6 4 2 6" xfId="23133"/>
    <cellStyle name="Normal 4 6 4 2 6 2" xfId="44284"/>
    <cellStyle name="Normal 4 6 4 2 7" xfId="12561"/>
    <cellStyle name="Normal 4 6 4 2 8" xfId="33712"/>
    <cellStyle name="Normal 4 6 4 3" xfId="1634"/>
    <cellStyle name="Normal 4 6 4 3 2" xfId="4201"/>
    <cellStyle name="Normal 4 6 4 3 2 2" xfId="26337"/>
    <cellStyle name="Normal 4 6 4 3 2 2 2" xfId="47488"/>
    <cellStyle name="Normal 4 6 4 3 2 3" xfId="15765"/>
    <cellStyle name="Normal 4 6 4 3 2 4" xfId="36916"/>
    <cellStyle name="Normal 4 6 4 3 3" xfId="8077"/>
    <cellStyle name="Normal 4 6 4 3 3 2" xfId="29226"/>
    <cellStyle name="Normal 4 6 4 3 3 2 2" xfId="50377"/>
    <cellStyle name="Normal 4 6 4 3 3 3" xfId="18654"/>
    <cellStyle name="Normal 4 6 4 3 3 4" xfId="39805"/>
    <cellStyle name="Normal 4 6 4 3 4" xfId="10639"/>
    <cellStyle name="Normal 4 6 4 3 4 2" xfId="31788"/>
    <cellStyle name="Normal 4 6 4 3 4 2 2" xfId="52939"/>
    <cellStyle name="Normal 4 6 4 3 4 3" xfId="21216"/>
    <cellStyle name="Normal 4 6 4 3 4 4" xfId="42367"/>
    <cellStyle name="Normal 4 6 4 3 5" xfId="23773"/>
    <cellStyle name="Normal 4 6 4 3 5 2" xfId="44924"/>
    <cellStyle name="Normal 4 6 4 3 6" xfId="13201"/>
    <cellStyle name="Normal 4 6 4 3 7" xfId="34352"/>
    <cellStyle name="Normal 4 6 4 4" xfId="2921"/>
    <cellStyle name="Normal 4 6 4 4 2" xfId="25057"/>
    <cellStyle name="Normal 4 6 4 4 2 2" xfId="46208"/>
    <cellStyle name="Normal 4 6 4 4 3" xfId="14485"/>
    <cellStyle name="Normal 4 6 4 4 4" xfId="35636"/>
    <cellStyle name="Normal 4 6 4 5" xfId="6797"/>
    <cellStyle name="Normal 4 6 4 5 2" xfId="27946"/>
    <cellStyle name="Normal 4 6 4 5 2 2" xfId="49097"/>
    <cellStyle name="Normal 4 6 4 5 3" xfId="17374"/>
    <cellStyle name="Normal 4 6 4 5 4" xfId="38525"/>
    <cellStyle name="Normal 4 6 4 6" xfId="9359"/>
    <cellStyle name="Normal 4 6 4 6 2" xfId="30508"/>
    <cellStyle name="Normal 4 6 4 6 2 2" xfId="51659"/>
    <cellStyle name="Normal 4 6 4 6 3" xfId="19936"/>
    <cellStyle name="Normal 4 6 4 6 4" xfId="41087"/>
    <cellStyle name="Normal 4 6 4 7" xfId="22493"/>
    <cellStyle name="Normal 4 6 4 7 2" xfId="43644"/>
    <cellStyle name="Normal 4 6 4 8" xfId="11921"/>
    <cellStyle name="Normal 4 6 4 9" xfId="33072"/>
    <cellStyle name="Normal 4 6 5" xfId="674"/>
    <cellStyle name="Normal 4 6 5 2" xfId="1954"/>
    <cellStyle name="Normal 4 6 5 2 2" xfId="4521"/>
    <cellStyle name="Normal 4 6 5 2 2 2" xfId="26657"/>
    <cellStyle name="Normal 4 6 5 2 2 2 2" xfId="47808"/>
    <cellStyle name="Normal 4 6 5 2 2 3" xfId="16085"/>
    <cellStyle name="Normal 4 6 5 2 2 4" xfId="37236"/>
    <cellStyle name="Normal 4 6 5 2 3" xfId="8397"/>
    <cellStyle name="Normal 4 6 5 2 3 2" xfId="29546"/>
    <cellStyle name="Normal 4 6 5 2 3 2 2" xfId="50697"/>
    <cellStyle name="Normal 4 6 5 2 3 3" xfId="18974"/>
    <cellStyle name="Normal 4 6 5 2 3 4" xfId="40125"/>
    <cellStyle name="Normal 4 6 5 2 4" xfId="10959"/>
    <cellStyle name="Normal 4 6 5 2 4 2" xfId="32108"/>
    <cellStyle name="Normal 4 6 5 2 4 2 2" xfId="53259"/>
    <cellStyle name="Normal 4 6 5 2 4 3" xfId="21536"/>
    <cellStyle name="Normal 4 6 5 2 4 4" xfId="42687"/>
    <cellStyle name="Normal 4 6 5 2 5" xfId="24093"/>
    <cellStyle name="Normal 4 6 5 2 5 2" xfId="45244"/>
    <cellStyle name="Normal 4 6 5 2 6" xfId="13521"/>
    <cellStyle name="Normal 4 6 5 2 7" xfId="34672"/>
    <cellStyle name="Normal 4 6 5 3" xfId="3241"/>
    <cellStyle name="Normal 4 6 5 3 2" xfId="25377"/>
    <cellStyle name="Normal 4 6 5 3 2 2" xfId="46528"/>
    <cellStyle name="Normal 4 6 5 3 3" xfId="14805"/>
    <cellStyle name="Normal 4 6 5 3 4" xfId="35956"/>
    <cellStyle name="Normal 4 6 5 4" xfId="7117"/>
    <cellStyle name="Normal 4 6 5 4 2" xfId="28266"/>
    <cellStyle name="Normal 4 6 5 4 2 2" xfId="49417"/>
    <cellStyle name="Normal 4 6 5 4 3" xfId="17694"/>
    <cellStyle name="Normal 4 6 5 4 4" xfId="38845"/>
    <cellStyle name="Normal 4 6 5 5" xfId="9679"/>
    <cellStyle name="Normal 4 6 5 5 2" xfId="30828"/>
    <cellStyle name="Normal 4 6 5 5 2 2" xfId="51979"/>
    <cellStyle name="Normal 4 6 5 5 3" xfId="20256"/>
    <cellStyle name="Normal 4 6 5 5 4" xfId="41407"/>
    <cellStyle name="Normal 4 6 5 6" xfId="22813"/>
    <cellStyle name="Normal 4 6 5 6 2" xfId="43964"/>
    <cellStyle name="Normal 4 6 5 7" xfId="12241"/>
    <cellStyle name="Normal 4 6 5 8" xfId="33392"/>
    <cellStyle name="Normal 4 6 6" xfId="1314"/>
    <cellStyle name="Normal 4 6 6 2" xfId="3881"/>
    <cellStyle name="Normal 4 6 6 2 2" xfId="26017"/>
    <cellStyle name="Normal 4 6 6 2 2 2" xfId="47168"/>
    <cellStyle name="Normal 4 6 6 2 3" xfId="15445"/>
    <cellStyle name="Normal 4 6 6 2 4" xfId="36596"/>
    <cellStyle name="Normal 4 6 6 3" xfId="7757"/>
    <cellStyle name="Normal 4 6 6 3 2" xfId="28906"/>
    <cellStyle name="Normal 4 6 6 3 2 2" xfId="50057"/>
    <cellStyle name="Normal 4 6 6 3 3" xfId="18334"/>
    <cellStyle name="Normal 4 6 6 3 4" xfId="39485"/>
    <cellStyle name="Normal 4 6 6 4" xfId="10319"/>
    <cellStyle name="Normal 4 6 6 4 2" xfId="31468"/>
    <cellStyle name="Normal 4 6 6 4 2 2" xfId="52619"/>
    <cellStyle name="Normal 4 6 6 4 3" xfId="20896"/>
    <cellStyle name="Normal 4 6 6 4 4" xfId="42047"/>
    <cellStyle name="Normal 4 6 6 5" xfId="23453"/>
    <cellStyle name="Normal 4 6 6 5 2" xfId="44604"/>
    <cellStyle name="Normal 4 6 6 6" xfId="12881"/>
    <cellStyle name="Normal 4 6 6 7" xfId="34032"/>
    <cellStyle name="Normal 4 6 7" xfId="2599"/>
    <cellStyle name="Normal 4 6 7 2" xfId="24735"/>
    <cellStyle name="Normal 4 6 7 2 2" xfId="45886"/>
    <cellStyle name="Normal 4 6 7 3" xfId="14163"/>
    <cellStyle name="Normal 4 6 7 4" xfId="35314"/>
    <cellStyle name="Normal 4 6 8" xfId="6335"/>
    <cellStyle name="Normal 4 6 9" xfId="6477"/>
    <cellStyle name="Normal 4 6 9 2" xfId="27626"/>
    <cellStyle name="Normal 4 6 9 2 2" xfId="48777"/>
    <cellStyle name="Normal 4 6 9 3" xfId="17054"/>
    <cellStyle name="Normal 4 6 9 4" xfId="38205"/>
    <cellStyle name="Normal 4 7" xfId="50"/>
    <cellStyle name="Normal 4 7 10" xfId="22195"/>
    <cellStyle name="Normal 4 7 10 2" xfId="43346"/>
    <cellStyle name="Normal 4 7 11" xfId="11623"/>
    <cellStyle name="Normal 4 7 12" xfId="32774"/>
    <cellStyle name="Normal 4 7 2" xfId="134"/>
    <cellStyle name="Normal 4 7 2 10" xfId="11703"/>
    <cellStyle name="Normal 4 7 2 11" xfId="32854"/>
    <cellStyle name="Normal 4 7 2 2" xfId="295"/>
    <cellStyle name="Normal 4 7 2 2 10" xfId="33014"/>
    <cellStyle name="Normal 4 7 2 2 2" xfId="616"/>
    <cellStyle name="Normal 4 7 2 2 2 2" xfId="1256"/>
    <cellStyle name="Normal 4 7 2 2 2 2 2" xfId="2536"/>
    <cellStyle name="Normal 4 7 2 2 2 2 2 2" xfId="5103"/>
    <cellStyle name="Normal 4 7 2 2 2 2 2 2 2" xfId="27239"/>
    <cellStyle name="Normal 4 7 2 2 2 2 2 2 2 2" xfId="48390"/>
    <cellStyle name="Normal 4 7 2 2 2 2 2 2 3" xfId="16667"/>
    <cellStyle name="Normal 4 7 2 2 2 2 2 2 4" xfId="37818"/>
    <cellStyle name="Normal 4 7 2 2 2 2 2 3" xfId="8979"/>
    <cellStyle name="Normal 4 7 2 2 2 2 2 3 2" xfId="30128"/>
    <cellStyle name="Normal 4 7 2 2 2 2 2 3 2 2" xfId="51279"/>
    <cellStyle name="Normal 4 7 2 2 2 2 2 3 3" xfId="19556"/>
    <cellStyle name="Normal 4 7 2 2 2 2 2 3 4" xfId="40707"/>
    <cellStyle name="Normal 4 7 2 2 2 2 2 4" xfId="11541"/>
    <cellStyle name="Normal 4 7 2 2 2 2 2 4 2" xfId="32690"/>
    <cellStyle name="Normal 4 7 2 2 2 2 2 4 2 2" xfId="53841"/>
    <cellStyle name="Normal 4 7 2 2 2 2 2 4 3" xfId="22118"/>
    <cellStyle name="Normal 4 7 2 2 2 2 2 4 4" xfId="43269"/>
    <cellStyle name="Normal 4 7 2 2 2 2 2 5" xfId="24675"/>
    <cellStyle name="Normal 4 7 2 2 2 2 2 5 2" xfId="45826"/>
    <cellStyle name="Normal 4 7 2 2 2 2 2 6" xfId="14103"/>
    <cellStyle name="Normal 4 7 2 2 2 2 2 7" xfId="35254"/>
    <cellStyle name="Normal 4 7 2 2 2 2 3" xfId="3823"/>
    <cellStyle name="Normal 4 7 2 2 2 2 3 2" xfId="25959"/>
    <cellStyle name="Normal 4 7 2 2 2 2 3 2 2" xfId="47110"/>
    <cellStyle name="Normal 4 7 2 2 2 2 3 3" xfId="15387"/>
    <cellStyle name="Normal 4 7 2 2 2 2 3 4" xfId="36538"/>
    <cellStyle name="Normal 4 7 2 2 2 2 4" xfId="7699"/>
    <cellStyle name="Normal 4 7 2 2 2 2 4 2" xfId="28848"/>
    <cellStyle name="Normal 4 7 2 2 2 2 4 2 2" xfId="49999"/>
    <cellStyle name="Normal 4 7 2 2 2 2 4 3" xfId="18276"/>
    <cellStyle name="Normal 4 7 2 2 2 2 4 4" xfId="39427"/>
    <cellStyle name="Normal 4 7 2 2 2 2 5" xfId="10261"/>
    <cellStyle name="Normal 4 7 2 2 2 2 5 2" xfId="31410"/>
    <cellStyle name="Normal 4 7 2 2 2 2 5 2 2" xfId="52561"/>
    <cellStyle name="Normal 4 7 2 2 2 2 5 3" xfId="20838"/>
    <cellStyle name="Normal 4 7 2 2 2 2 5 4" xfId="41989"/>
    <cellStyle name="Normal 4 7 2 2 2 2 6" xfId="23395"/>
    <cellStyle name="Normal 4 7 2 2 2 2 6 2" xfId="44546"/>
    <cellStyle name="Normal 4 7 2 2 2 2 7" xfId="12823"/>
    <cellStyle name="Normal 4 7 2 2 2 2 8" xfId="33974"/>
    <cellStyle name="Normal 4 7 2 2 2 3" xfId="1896"/>
    <cellStyle name="Normal 4 7 2 2 2 3 2" xfId="4463"/>
    <cellStyle name="Normal 4 7 2 2 2 3 2 2" xfId="26599"/>
    <cellStyle name="Normal 4 7 2 2 2 3 2 2 2" xfId="47750"/>
    <cellStyle name="Normal 4 7 2 2 2 3 2 3" xfId="16027"/>
    <cellStyle name="Normal 4 7 2 2 2 3 2 4" xfId="37178"/>
    <cellStyle name="Normal 4 7 2 2 2 3 3" xfId="8339"/>
    <cellStyle name="Normal 4 7 2 2 2 3 3 2" xfId="29488"/>
    <cellStyle name="Normal 4 7 2 2 2 3 3 2 2" xfId="50639"/>
    <cellStyle name="Normal 4 7 2 2 2 3 3 3" xfId="18916"/>
    <cellStyle name="Normal 4 7 2 2 2 3 3 4" xfId="40067"/>
    <cellStyle name="Normal 4 7 2 2 2 3 4" xfId="10901"/>
    <cellStyle name="Normal 4 7 2 2 2 3 4 2" xfId="32050"/>
    <cellStyle name="Normal 4 7 2 2 2 3 4 2 2" xfId="53201"/>
    <cellStyle name="Normal 4 7 2 2 2 3 4 3" xfId="21478"/>
    <cellStyle name="Normal 4 7 2 2 2 3 4 4" xfId="42629"/>
    <cellStyle name="Normal 4 7 2 2 2 3 5" xfId="24035"/>
    <cellStyle name="Normal 4 7 2 2 2 3 5 2" xfId="45186"/>
    <cellStyle name="Normal 4 7 2 2 2 3 6" xfId="13463"/>
    <cellStyle name="Normal 4 7 2 2 2 3 7" xfId="34614"/>
    <cellStyle name="Normal 4 7 2 2 2 4" xfId="3183"/>
    <cellStyle name="Normal 4 7 2 2 2 4 2" xfId="25319"/>
    <cellStyle name="Normal 4 7 2 2 2 4 2 2" xfId="46470"/>
    <cellStyle name="Normal 4 7 2 2 2 4 3" xfId="14747"/>
    <cellStyle name="Normal 4 7 2 2 2 4 4" xfId="35898"/>
    <cellStyle name="Normal 4 7 2 2 2 5" xfId="7059"/>
    <cellStyle name="Normal 4 7 2 2 2 5 2" xfId="28208"/>
    <cellStyle name="Normal 4 7 2 2 2 5 2 2" xfId="49359"/>
    <cellStyle name="Normal 4 7 2 2 2 5 3" xfId="17636"/>
    <cellStyle name="Normal 4 7 2 2 2 5 4" xfId="38787"/>
    <cellStyle name="Normal 4 7 2 2 2 6" xfId="9621"/>
    <cellStyle name="Normal 4 7 2 2 2 6 2" xfId="30770"/>
    <cellStyle name="Normal 4 7 2 2 2 6 2 2" xfId="51921"/>
    <cellStyle name="Normal 4 7 2 2 2 6 3" xfId="20198"/>
    <cellStyle name="Normal 4 7 2 2 2 6 4" xfId="41349"/>
    <cellStyle name="Normal 4 7 2 2 2 7" xfId="22755"/>
    <cellStyle name="Normal 4 7 2 2 2 7 2" xfId="43906"/>
    <cellStyle name="Normal 4 7 2 2 2 8" xfId="12183"/>
    <cellStyle name="Normal 4 7 2 2 2 9" xfId="33334"/>
    <cellStyle name="Normal 4 7 2 2 3" xfId="936"/>
    <cellStyle name="Normal 4 7 2 2 3 2" xfId="2216"/>
    <cellStyle name="Normal 4 7 2 2 3 2 2" xfId="4783"/>
    <cellStyle name="Normal 4 7 2 2 3 2 2 2" xfId="26919"/>
    <cellStyle name="Normal 4 7 2 2 3 2 2 2 2" xfId="48070"/>
    <cellStyle name="Normal 4 7 2 2 3 2 2 3" xfId="16347"/>
    <cellStyle name="Normal 4 7 2 2 3 2 2 4" xfId="37498"/>
    <cellStyle name="Normal 4 7 2 2 3 2 3" xfId="8659"/>
    <cellStyle name="Normal 4 7 2 2 3 2 3 2" xfId="29808"/>
    <cellStyle name="Normal 4 7 2 2 3 2 3 2 2" xfId="50959"/>
    <cellStyle name="Normal 4 7 2 2 3 2 3 3" xfId="19236"/>
    <cellStyle name="Normal 4 7 2 2 3 2 3 4" xfId="40387"/>
    <cellStyle name="Normal 4 7 2 2 3 2 4" xfId="11221"/>
    <cellStyle name="Normal 4 7 2 2 3 2 4 2" xfId="32370"/>
    <cellStyle name="Normal 4 7 2 2 3 2 4 2 2" xfId="53521"/>
    <cellStyle name="Normal 4 7 2 2 3 2 4 3" xfId="21798"/>
    <cellStyle name="Normal 4 7 2 2 3 2 4 4" xfId="42949"/>
    <cellStyle name="Normal 4 7 2 2 3 2 5" xfId="24355"/>
    <cellStyle name="Normal 4 7 2 2 3 2 5 2" xfId="45506"/>
    <cellStyle name="Normal 4 7 2 2 3 2 6" xfId="13783"/>
    <cellStyle name="Normal 4 7 2 2 3 2 7" xfId="34934"/>
    <cellStyle name="Normal 4 7 2 2 3 3" xfId="3503"/>
    <cellStyle name="Normal 4 7 2 2 3 3 2" xfId="25639"/>
    <cellStyle name="Normal 4 7 2 2 3 3 2 2" xfId="46790"/>
    <cellStyle name="Normal 4 7 2 2 3 3 3" xfId="15067"/>
    <cellStyle name="Normal 4 7 2 2 3 3 4" xfId="36218"/>
    <cellStyle name="Normal 4 7 2 2 3 4" xfId="7379"/>
    <cellStyle name="Normal 4 7 2 2 3 4 2" xfId="28528"/>
    <cellStyle name="Normal 4 7 2 2 3 4 2 2" xfId="49679"/>
    <cellStyle name="Normal 4 7 2 2 3 4 3" xfId="17956"/>
    <cellStyle name="Normal 4 7 2 2 3 4 4" xfId="39107"/>
    <cellStyle name="Normal 4 7 2 2 3 5" xfId="9941"/>
    <cellStyle name="Normal 4 7 2 2 3 5 2" xfId="31090"/>
    <cellStyle name="Normal 4 7 2 2 3 5 2 2" xfId="52241"/>
    <cellStyle name="Normal 4 7 2 2 3 5 3" xfId="20518"/>
    <cellStyle name="Normal 4 7 2 2 3 5 4" xfId="41669"/>
    <cellStyle name="Normal 4 7 2 2 3 6" xfId="23075"/>
    <cellStyle name="Normal 4 7 2 2 3 6 2" xfId="44226"/>
    <cellStyle name="Normal 4 7 2 2 3 7" xfId="12503"/>
    <cellStyle name="Normal 4 7 2 2 3 8" xfId="33654"/>
    <cellStyle name="Normal 4 7 2 2 4" xfId="1576"/>
    <cellStyle name="Normal 4 7 2 2 4 2" xfId="4143"/>
    <cellStyle name="Normal 4 7 2 2 4 2 2" xfId="26279"/>
    <cellStyle name="Normal 4 7 2 2 4 2 2 2" xfId="47430"/>
    <cellStyle name="Normal 4 7 2 2 4 2 3" xfId="15707"/>
    <cellStyle name="Normal 4 7 2 2 4 2 4" xfId="36858"/>
    <cellStyle name="Normal 4 7 2 2 4 3" xfId="8019"/>
    <cellStyle name="Normal 4 7 2 2 4 3 2" xfId="29168"/>
    <cellStyle name="Normal 4 7 2 2 4 3 2 2" xfId="50319"/>
    <cellStyle name="Normal 4 7 2 2 4 3 3" xfId="18596"/>
    <cellStyle name="Normal 4 7 2 2 4 3 4" xfId="39747"/>
    <cellStyle name="Normal 4 7 2 2 4 4" xfId="10581"/>
    <cellStyle name="Normal 4 7 2 2 4 4 2" xfId="31730"/>
    <cellStyle name="Normal 4 7 2 2 4 4 2 2" xfId="52881"/>
    <cellStyle name="Normal 4 7 2 2 4 4 3" xfId="21158"/>
    <cellStyle name="Normal 4 7 2 2 4 4 4" xfId="42309"/>
    <cellStyle name="Normal 4 7 2 2 4 5" xfId="23715"/>
    <cellStyle name="Normal 4 7 2 2 4 5 2" xfId="44866"/>
    <cellStyle name="Normal 4 7 2 2 4 6" xfId="13143"/>
    <cellStyle name="Normal 4 7 2 2 4 7" xfId="34294"/>
    <cellStyle name="Normal 4 7 2 2 5" xfId="2863"/>
    <cellStyle name="Normal 4 7 2 2 5 2" xfId="24999"/>
    <cellStyle name="Normal 4 7 2 2 5 2 2" xfId="46150"/>
    <cellStyle name="Normal 4 7 2 2 5 3" xfId="14427"/>
    <cellStyle name="Normal 4 7 2 2 5 4" xfId="35578"/>
    <cellStyle name="Normal 4 7 2 2 6" xfId="6739"/>
    <cellStyle name="Normal 4 7 2 2 6 2" xfId="27888"/>
    <cellStyle name="Normal 4 7 2 2 6 2 2" xfId="49039"/>
    <cellStyle name="Normal 4 7 2 2 6 3" xfId="17316"/>
    <cellStyle name="Normal 4 7 2 2 6 4" xfId="38467"/>
    <cellStyle name="Normal 4 7 2 2 7" xfId="9301"/>
    <cellStyle name="Normal 4 7 2 2 7 2" xfId="30450"/>
    <cellStyle name="Normal 4 7 2 2 7 2 2" xfId="51601"/>
    <cellStyle name="Normal 4 7 2 2 7 3" xfId="19878"/>
    <cellStyle name="Normal 4 7 2 2 7 4" xfId="41029"/>
    <cellStyle name="Normal 4 7 2 2 8" xfId="22435"/>
    <cellStyle name="Normal 4 7 2 2 8 2" xfId="43586"/>
    <cellStyle name="Normal 4 7 2 2 9" xfId="11863"/>
    <cellStyle name="Normal 4 7 2 3" xfId="456"/>
    <cellStyle name="Normal 4 7 2 3 2" xfId="1096"/>
    <cellStyle name="Normal 4 7 2 3 2 2" xfId="2376"/>
    <cellStyle name="Normal 4 7 2 3 2 2 2" xfId="4943"/>
    <cellStyle name="Normal 4 7 2 3 2 2 2 2" xfId="27079"/>
    <cellStyle name="Normal 4 7 2 3 2 2 2 2 2" xfId="48230"/>
    <cellStyle name="Normal 4 7 2 3 2 2 2 3" xfId="16507"/>
    <cellStyle name="Normal 4 7 2 3 2 2 2 4" xfId="37658"/>
    <cellStyle name="Normal 4 7 2 3 2 2 3" xfId="8819"/>
    <cellStyle name="Normal 4 7 2 3 2 2 3 2" xfId="29968"/>
    <cellStyle name="Normal 4 7 2 3 2 2 3 2 2" xfId="51119"/>
    <cellStyle name="Normal 4 7 2 3 2 2 3 3" xfId="19396"/>
    <cellStyle name="Normal 4 7 2 3 2 2 3 4" xfId="40547"/>
    <cellStyle name="Normal 4 7 2 3 2 2 4" xfId="11381"/>
    <cellStyle name="Normal 4 7 2 3 2 2 4 2" xfId="32530"/>
    <cellStyle name="Normal 4 7 2 3 2 2 4 2 2" xfId="53681"/>
    <cellStyle name="Normal 4 7 2 3 2 2 4 3" xfId="21958"/>
    <cellStyle name="Normal 4 7 2 3 2 2 4 4" xfId="43109"/>
    <cellStyle name="Normal 4 7 2 3 2 2 5" xfId="24515"/>
    <cellStyle name="Normal 4 7 2 3 2 2 5 2" xfId="45666"/>
    <cellStyle name="Normal 4 7 2 3 2 2 6" xfId="13943"/>
    <cellStyle name="Normal 4 7 2 3 2 2 7" xfId="35094"/>
    <cellStyle name="Normal 4 7 2 3 2 3" xfId="3663"/>
    <cellStyle name="Normal 4 7 2 3 2 3 2" xfId="25799"/>
    <cellStyle name="Normal 4 7 2 3 2 3 2 2" xfId="46950"/>
    <cellStyle name="Normal 4 7 2 3 2 3 3" xfId="15227"/>
    <cellStyle name="Normal 4 7 2 3 2 3 4" xfId="36378"/>
    <cellStyle name="Normal 4 7 2 3 2 4" xfId="7539"/>
    <cellStyle name="Normal 4 7 2 3 2 4 2" xfId="28688"/>
    <cellStyle name="Normal 4 7 2 3 2 4 2 2" xfId="49839"/>
    <cellStyle name="Normal 4 7 2 3 2 4 3" xfId="18116"/>
    <cellStyle name="Normal 4 7 2 3 2 4 4" xfId="39267"/>
    <cellStyle name="Normal 4 7 2 3 2 5" xfId="10101"/>
    <cellStyle name="Normal 4 7 2 3 2 5 2" xfId="31250"/>
    <cellStyle name="Normal 4 7 2 3 2 5 2 2" xfId="52401"/>
    <cellStyle name="Normal 4 7 2 3 2 5 3" xfId="20678"/>
    <cellStyle name="Normal 4 7 2 3 2 5 4" xfId="41829"/>
    <cellStyle name="Normal 4 7 2 3 2 6" xfId="23235"/>
    <cellStyle name="Normal 4 7 2 3 2 6 2" xfId="44386"/>
    <cellStyle name="Normal 4 7 2 3 2 7" xfId="12663"/>
    <cellStyle name="Normal 4 7 2 3 2 8" xfId="33814"/>
    <cellStyle name="Normal 4 7 2 3 3" xfId="1736"/>
    <cellStyle name="Normal 4 7 2 3 3 2" xfId="4303"/>
    <cellStyle name="Normal 4 7 2 3 3 2 2" xfId="26439"/>
    <cellStyle name="Normal 4 7 2 3 3 2 2 2" xfId="47590"/>
    <cellStyle name="Normal 4 7 2 3 3 2 3" xfId="15867"/>
    <cellStyle name="Normal 4 7 2 3 3 2 4" xfId="37018"/>
    <cellStyle name="Normal 4 7 2 3 3 3" xfId="8179"/>
    <cellStyle name="Normal 4 7 2 3 3 3 2" xfId="29328"/>
    <cellStyle name="Normal 4 7 2 3 3 3 2 2" xfId="50479"/>
    <cellStyle name="Normal 4 7 2 3 3 3 3" xfId="18756"/>
    <cellStyle name="Normal 4 7 2 3 3 3 4" xfId="39907"/>
    <cellStyle name="Normal 4 7 2 3 3 4" xfId="10741"/>
    <cellStyle name="Normal 4 7 2 3 3 4 2" xfId="31890"/>
    <cellStyle name="Normal 4 7 2 3 3 4 2 2" xfId="53041"/>
    <cellStyle name="Normal 4 7 2 3 3 4 3" xfId="21318"/>
    <cellStyle name="Normal 4 7 2 3 3 4 4" xfId="42469"/>
    <cellStyle name="Normal 4 7 2 3 3 5" xfId="23875"/>
    <cellStyle name="Normal 4 7 2 3 3 5 2" xfId="45026"/>
    <cellStyle name="Normal 4 7 2 3 3 6" xfId="13303"/>
    <cellStyle name="Normal 4 7 2 3 3 7" xfId="34454"/>
    <cellStyle name="Normal 4 7 2 3 4" xfId="3023"/>
    <cellStyle name="Normal 4 7 2 3 4 2" xfId="25159"/>
    <cellStyle name="Normal 4 7 2 3 4 2 2" xfId="46310"/>
    <cellStyle name="Normal 4 7 2 3 4 3" xfId="14587"/>
    <cellStyle name="Normal 4 7 2 3 4 4" xfId="35738"/>
    <cellStyle name="Normal 4 7 2 3 5" xfId="6899"/>
    <cellStyle name="Normal 4 7 2 3 5 2" xfId="28048"/>
    <cellStyle name="Normal 4 7 2 3 5 2 2" xfId="49199"/>
    <cellStyle name="Normal 4 7 2 3 5 3" xfId="17476"/>
    <cellStyle name="Normal 4 7 2 3 5 4" xfId="38627"/>
    <cellStyle name="Normal 4 7 2 3 6" xfId="9461"/>
    <cellStyle name="Normal 4 7 2 3 6 2" xfId="30610"/>
    <cellStyle name="Normal 4 7 2 3 6 2 2" xfId="51761"/>
    <cellStyle name="Normal 4 7 2 3 6 3" xfId="20038"/>
    <cellStyle name="Normal 4 7 2 3 6 4" xfId="41189"/>
    <cellStyle name="Normal 4 7 2 3 7" xfId="22595"/>
    <cellStyle name="Normal 4 7 2 3 7 2" xfId="43746"/>
    <cellStyle name="Normal 4 7 2 3 8" xfId="12023"/>
    <cellStyle name="Normal 4 7 2 3 9" xfId="33174"/>
    <cellStyle name="Normal 4 7 2 4" xfId="776"/>
    <cellStyle name="Normal 4 7 2 4 2" xfId="2056"/>
    <cellStyle name="Normal 4 7 2 4 2 2" xfId="4623"/>
    <cellStyle name="Normal 4 7 2 4 2 2 2" xfId="26759"/>
    <cellStyle name="Normal 4 7 2 4 2 2 2 2" xfId="47910"/>
    <cellStyle name="Normal 4 7 2 4 2 2 3" xfId="16187"/>
    <cellStyle name="Normal 4 7 2 4 2 2 4" xfId="37338"/>
    <cellStyle name="Normal 4 7 2 4 2 3" xfId="8499"/>
    <cellStyle name="Normal 4 7 2 4 2 3 2" xfId="29648"/>
    <cellStyle name="Normal 4 7 2 4 2 3 2 2" xfId="50799"/>
    <cellStyle name="Normal 4 7 2 4 2 3 3" xfId="19076"/>
    <cellStyle name="Normal 4 7 2 4 2 3 4" xfId="40227"/>
    <cellStyle name="Normal 4 7 2 4 2 4" xfId="11061"/>
    <cellStyle name="Normal 4 7 2 4 2 4 2" xfId="32210"/>
    <cellStyle name="Normal 4 7 2 4 2 4 2 2" xfId="53361"/>
    <cellStyle name="Normal 4 7 2 4 2 4 3" xfId="21638"/>
    <cellStyle name="Normal 4 7 2 4 2 4 4" xfId="42789"/>
    <cellStyle name="Normal 4 7 2 4 2 5" xfId="24195"/>
    <cellStyle name="Normal 4 7 2 4 2 5 2" xfId="45346"/>
    <cellStyle name="Normal 4 7 2 4 2 6" xfId="13623"/>
    <cellStyle name="Normal 4 7 2 4 2 7" xfId="34774"/>
    <cellStyle name="Normal 4 7 2 4 3" xfId="3343"/>
    <cellStyle name="Normal 4 7 2 4 3 2" xfId="25479"/>
    <cellStyle name="Normal 4 7 2 4 3 2 2" xfId="46630"/>
    <cellStyle name="Normal 4 7 2 4 3 3" xfId="14907"/>
    <cellStyle name="Normal 4 7 2 4 3 4" xfId="36058"/>
    <cellStyle name="Normal 4 7 2 4 4" xfId="7219"/>
    <cellStyle name="Normal 4 7 2 4 4 2" xfId="28368"/>
    <cellStyle name="Normal 4 7 2 4 4 2 2" xfId="49519"/>
    <cellStyle name="Normal 4 7 2 4 4 3" xfId="17796"/>
    <cellStyle name="Normal 4 7 2 4 4 4" xfId="38947"/>
    <cellStyle name="Normal 4 7 2 4 5" xfId="9781"/>
    <cellStyle name="Normal 4 7 2 4 5 2" xfId="30930"/>
    <cellStyle name="Normal 4 7 2 4 5 2 2" xfId="52081"/>
    <cellStyle name="Normal 4 7 2 4 5 3" xfId="20358"/>
    <cellStyle name="Normal 4 7 2 4 5 4" xfId="41509"/>
    <cellStyle name="Normal 4 7 2 4 6" xfId="22915"/>
    <cellStyle name="Normal 4 7 2 4 6 2" xfId="44066"/>
    <cellStyle name="Normal 4 7 2 4 7" xfId="12343"/>
    <cellStyle name="Normal 4 7 2 4 8" xfId="33494"/>
    <cellStyle name="Normal 4 7 2 5" xfId="1416"/>
    <cellStyle name="Normal 4 7 2 5 2" xfId="3983"/>
    <cellStyle name="Normal 4 7 2 5 2 2" xfId="26119"/>
    <cellStyle name="Normal 4 7 2 5 2 2 2" xfId="47270"/>
    <cellStyle name="Normal 4 7 2 5 2 3" xfId="15547"/>
    <cellStyle name="Normal 4 7 2 5 2 4" xfId="36698"/>
    <cellStyle name="Normal 4 7 2 5 3" xfId="7859"/>
    <cellStyle name="Normal 4 7 2 5 3 2" xfId="29008"/>
    <cellStyle name="Normal 4 7 2 5 3 2 2" xfId="50159"/>
    <cellStyle name="Normal 4 7 2 5 3 3" xfId="18436"/>
    <cellStyle name="Normal 4 7 2 5 3 4" xfId="39587"/>
    <cellStyle name="Normal 4 7 2 5 4" xfId="10421"/>
    <cellStyle name="Normal 4 7 2 5 4 2" xfId="31570"/>
    <cellStyle name="Normal 4 7 2 5 4 2 2" xfId="52721"/>
    <cellStyle name="Normal 4 7 2 5 4 3" xfId="20998"/>
    <cellStyle name="Normal 4 7 2 5 4 4" xfId="42149"/>
    <cellStyle name="Normal 4 7 2 5 5" xfId="23555"/>
    <cellStyle name="Normal 4 7 2 5 5 2" xfId="44706"/>
    <cellStyle name="Normal 4 7 2 5 6" xfId="12983"/>
    <cellStyle name="Normal 4 7 2 5 7" xfId="34134"/>
    <cellStyle name="Normal 4 7 2 6" xfId="2702"/>
    <cellStyle name="Normal 4 7 2 6 2" xfId="24838"/>
    <cellStyle name="Normal 4 7 2 6 2 2" xfId="45989"/>
    <cellStyle name="Normal 4 7 2 6 3" xfId="14266"/>
    <cellStyle name="Normal 4 7 2 6 4" xfId="35417"/>
    <cellStyle name="Normal 4 7 2 7" xfId="6579"/>
    <cellStyle name="Normal 4 7 2 7 2" xfId="27728"/>
    <cellStyle name="Normal 4 7 2 7 2 2" xfId="48879"/>
    <cellStyle name="Normal 4 7 2 7 3" xfId="17156"/>
    <cellStyle name="Normal 4 7 2 7 4" xfId="38307"/>
    <cellStyle name="Normal 4 7 2 8" xfId="9141"/>
    <cellStyle name="Normal 4 7 2 8 2" xfId="30290"/>
    <cellStyle name="Normal 4 7 2 8 2 2" xfId="51441"/>
    <cellStyle name="Normal 4 7 2 8 3" xfId="19718"/>
    <cellStyle name="Normal 4 7 2 8 4" xfId="40869"/>
    <cellStyle name="Normal 4 7 2 9" xfId="22275"/>
    <cellStyle name="Normal 4 7 2 9 2" xfId="43426"/>
    <cellStyle name="Normal 4 7 3" xfId="214"/>
    <cellStyle name="Normal 4 7 3 10" xfId="32934"/>
    <cellStyle name="Normal 4 7 3 2" xfId="536"/>
    <cellStyle name="Normal 4 7 3 2 2" xfId="1176"/>
    <cellStyle name="Normal 4 7 3 2 2 2" xfId="2456"/>
    <cellStyle name="Normal 4 7 3 2 2 2 2" xfId="5023"/>
    <cellStyle name="Normal 4 7 3 2 2 2 2 2" xfId="27159"/>
    <cellStyle name="Normal 4 7 3 2 2 2 2 2 2" xfId="48310"/>
    <cellStyle name="Normal 4 7 3 2 2 2 2 3" xfId="16587"/>
    <cellStyle name="Normal 4 7 3 2 2 2 2 4" xfId="37738"/>
    <cellStyle name="Normal 4 7 3 2 2 2 3" xfId="8899"/>
    <cellStyle name="Normal 4 7 3 2 2 2 3 2" xfId="30048"/>
    <cellStyle name="Normal 4 7 3 2 2 2 3 2 2" xfId="51199"/>
    <cellStyle name="Normal 4 7 3 2 2 2 3 3" xfId="19476"/>
    <cellStyle name="Normal 4 7 3 2 2 2 3 4" xfId="40627"/>
    <cellStyle name="Normal 4 7 3 2 2 2 4" xfId="11461"/>
    <cellStyle name="Normal 4 7 3 2 2 2 4 2" xfId="32610"/>
    <cellStyle name="Normal 4 7 3 2 2 2 4 2 2" xfId="53761"/>
    <cellStyle name="Normal 4 7 3 2 2 2 4 3" xfId="22038"/>
    <cellStyle name="Normal 4 7 3 2 2 2 4 4" xfId="43189"/>
    <cellStyle name="Normal 4 7 3 2 2 2 5" xfId="24595"/>
    <cellStyle name="Normal 4 7 3 2 2 2 5 2" xfId="45746"/>
    <cellStyle name="Normal 4 7 3 2 2 2 6" xfId="14023"/>
    <cellStyle name="Normal 4 7 3 2 2 2 7" xfId="35174"/>
    <cellStyle name="Normal 4 7 3 2 2 3" xfId="3743"/>
    <cellStyle name="Normal 4 7 3 2 2 3 2" xfId="25879"/>
    <cellStyle name="Normal 4 7 3 2 2 3 2 2" xfId="47030"/>
    <cellStyle name="Normal 4 7 3 2 2 3 3" xfId="15307"/>
    <cellStyle name="Normal 4 7 3 2 2 3 4" xfId="36458"/>
    <cellStyle name="Normal 4 7 3 2 2 4" xfId="7619"/>
    <cellStyle name="Normal 4 7 3 2 2 4 2" xfId="28768"/>
    <cellStyle name="Normal 4 7 3 2 2 4 2 2" xfId="49919"/>
    <cellStyle name="Normal 4 7 3 2 2 4 3" xfId="18196"/>
    <cellStyle name="Normal 4 7 3 2 2 4 4" xfId="39347"/>
    <cellStyle name="Normal 4 7 3 2 2 5" xfId="10181"/>
    <cellStyle name="Normal 4 7 3 2 2 5 2" xfId="31330"/>
    <cellStyle name="Normal 4 7 3 2 2 5 2 2" xfId="52481"/>
    <cellStyle name="Normal 4 7 3 2 2 5 3" xfId="20758"/>
    <cellStyle name="Normal 4 7 3 2 2 5 4" xfId="41909"/>
    <cellStyle name="Normal 4 7 3 2 2 6" xfId="23315"/>
    <cellStyle name="Normal 4 7 3 2 2 6 2" xfId="44466"/>
    <cellStyle name="Normal 4 7 3 2 2 7" xfId="12743"/>
    <cellStyle name="Normal 4 7 3 2 2 8" xfId="33894"/>
    <cellStyle name="Normal 4 7 3 2 3" xfId="1816"/>
    <cellStyle name="Normal 4 7 3 2 3 2" xfId="4383"/>
    <cellStyle name="Normal 4 7 3 2 3 2 2" xfId="26519"/>
    <cellStyle name="Normal 4 7 3 2 3 2 2 2" xfId="47670"/>
    <cellStyle name="Normal 4 7 3 2 3 2 3" xfId="15947"/>
    <cellStyle name="Normal 4 7 3 2 3 2 4" xfId="37098"/>
    <cellStyle name="Normal 4 7 3 2 3 3" xfId="8259"/>
    <cellStyle name="Normal 4 7 3 2 3 3 2" xfId="29408"/>
    <cellStyle name="Normal 4 7 3 2 3 3 2 2" xfId="50559"/>
    <cellStyle name="Normal 4 7 3 2 3 3 3" xfId="18836"/>
    <cellStyle name="Normal 4 7 3 2 3 3 4" xfId="39987"/>
    <cellStyle name="Normal 4 7 3 2 3 4" xfId="10821"/>
    <cellStyle name="Normal 4 7 3 2 3 4 2" xfId="31970"/>
    <cellStyle name="Normal 4 7 3 2 3 4 2 2" xfId="53121"/>
    <cellStyle name="Normal 4 7 3 2 3 4 3" xfId="21398"/>
    <cellStyle name="Normal 4 7 3 2 3 4 4" xfId="42549"/>
    <cellStyle name="Normal 4 7 3 2 3 5" xfId="23955"/>
    <cellStyle name="Normal 4 7 3 2 3 5 2" xfId="45106"/>
    <cellStyle name="Normal 4 7 3 2 3 6" xfId="13383"/>
    <cellStyle name="Normal 4 7 3 2 3 7" xfId="34534"/>
    <cellStyle name="Normal 4 7 3 2 4" xfId="3103"/>
    <cellStyle name="Normal 4 7 3 2 4 2" xfId="25239"/>
    <cellStyle name="Normal 4 7 3 2 4 2 2" xfId="46390"/>
    <cellStyle name="Normal 4 7 3 2 4 3" xfId="14667"/>
    <cellStyle name="Normal 4 7 3 2 4 4" xfId="35818"/>
    <cellStyle name="Normal 4 7 3 2 5" xfId="6979"/>
    <cellStyle name="Normal 4 7 3 2 5 2" xfId="28128"/>
    <cellStyle name="Normal 4 7 3 2 5 2 2" xfId="49279"/>
    <cellStyle name="Normal 4 7 3 2 5 3" xfId="17556"/>
    <cellStyle name="Normal 4 7 3 2 5 4" xfId="38707"/>
    <cellStyle name="Normal 4 7 3 2 6" xfId="9541"/>
    <cellStyle name="Normal 4 7 3 2 6 2" xfId="30690"/>
    <cellStyle name="Normal 4 7 3 2 6 2 2" xfId="51841"/>
    <cellStyle name="Normal 4 7 3 2 6 3" xfId="20118"/>
    <cellStyle name="Normal 4 7 3 2 6 4" xfId="41269"/>
    <cellStyle name="Normal 4 7 3 2 7" xfId="22675"/>
    <cellStyle name="Normal 4 7 3 2 7 2" xfId="43826"/>
    <cellStyle name="Normal 4 7 3 2 8" xfId="12103"/>
    <cellStyle name="Normal 4 7 3 2 9" xfId="33254"/>
    <cellStyle name="Normal 4 7 3 3" xfId="856"/>
    <cellStyle name="Normal 4 7 3 3 2" xfId="2136"/>
    <cellStyle name="Normal 4 7 3 3 2 2" xfId="4703"/>
    <cellStyle name="Normal 4 7 3 3 2 2 2" xfId="26839"/>
    <cellStyle name="Normal 4 7 3 3 2 2 2 2" xfId="47990"/>
    <cellStyle name="Normal 4 7 3 3 2 2 3" xfId="16267"/>
    <cellStyle name="Normal 4 7 3 3 2 2 4" xfId="37418"/>
    <cellStyle name="Normal 4 7 3 3 2 3" xfId="8579"/>
    <cellStyle name="Normal 4 7 3 3 2 3 2" xfId="29728"/>
    <cellStyle name="Normal 4 7 3 3 2 3 2 2" xfId="50879"/>
    <cellStyle name="Normal 4 7 3 3 2 3 3" xfId="19156"/>
    <cellStyle name="Normal 4 7 3 3 2 3 4" xfId="40307"/>
    <cellStyle name="Normal 4 7 3 3 2 4" xfId="11141"/>
    <cellStyle name="Normal 4 7 3 3 2 4 2" xfId="32290"/>
    <cellStyle name="Normal 4 7 3 3 2 4 2 2" xfId="53441"/>
    <cellStyle name="Normal 4 7 3 3 2 4 3" xfId="21718"/>
    <cellStyle name="Normal 4 7 3 3 2 4 4" xfId="42869"/>
    <cellStyle name="Normal 4 7 3 3 2 5" xfId="24275"/>
    <cellStyle name="Normal 4 7 3 3 2 5 2" xfId="45426"/>
    <cellStyle name="Normal 4 7 3 3 2 6" xfId="13703"/>
    <cellStyle name="Normal 4 7 3 3 2 7" xfId="34854"/>
    <cellStyle name="Normal 4 7 3 3 3" xfId="3423"/>
    <cellStyle name="Normal 4 7 3 3 3 2" xfId="25559"/>
    <cellStyle name="Normal 4 7 3 3 3 2 2" xfId="46710"/>
    <cellStyle name="Normal 4 7 3 3 3 3" xfId="14987"/>
    <cellStyle name="Normal 4 7 3 3 3 4" xfId="36138"/>
    <cellStyle name="Normal 4 7 3 3 4" xfId="7299"/>
    <cellStyle name="Normal 4 7 3 3 4 2" xfId="28448"/>
    <cellStyle name="Normal 4 7 3 3 4 2 2" xfId="49599"/>
    <cellStyle name="Normal 4 7 3 3 4 3" xfId="17876"/>
    <cellStyle name="Normal 4 7 3 3 4 4" xfId="39027"/>
    <cellStyle name="Normal 4 7 3 3 5" xfId="9861"/>
    <cellStyle name="Normal 4 7 3 3 5 2" xfId="31010"/>
    <cellStyle name="Normal 4 7 3 3 5 2 2" xfId="52161"/>
    <cellStyle name="Normal 4 7 3 3 5 3" xfId="20438"/>
    <cellStyle name="Normal 4 7 3 3 5 4" xfId="41589"/>
    <cellStyle name="Normal 4 7 3 3 6" xfId="22995"/>
    <cellStyle name="Normal 4 7 3 3 6 2" xfId="44146"/>
    <cellStyle name="Normal 4 7 3 3 7" xfId="12423"/>
    <cellStyle name="Normal 4 7 3 3 8" xfId="33574"/>
    <cellStyle name="Normal 4 7 3 4" xfId="1496"/>
    <cellStyle name="Normal 4 7 3 4 2" xfId="4063"/>
    <cellStyle name="Normal 4 7 3 4 2 2" xfId="26199"/>
    <cellStyle name="Normal 4 7 3 4 2 2 2" xfId="47350"/>
    <cellStyle name="Normal 4 7 3 4 2 3" xfId="15627"/>
    <cellStyle name="Normal 4 7 3 4 2 4" xfId="36778"/>
    <cellStyle name="Normal 4 7 3 4 3" xfId="7939"/>
    <cellStyle name="Normal 4 7 3 4 3 2" xfId="29088"/>
    <cellStyle name="Normal 4 7 3 4 3 2 2" xfId="50239"/>
    <cellStyle name="Normal 4 7 3 4 3 3" xfId="18516"/>
    <cellStyle name="Normal 4 7 3 4 3 4" xfId="39667"/>
    <cellStyle name="Normal 4 7 3 4 4" xfId="10501"/>
    <cellStyle name="Normal 4 7 3 4 4 2" xfId="31650"/>
    <cellStyle name="Normal 4 7 3 4 4 2 2" xfId="52801"/>
    <cellStyle name="Normal 4 7 3 4 4 3" xfId="21078"/>
    <cellStyle name="Normal 4 7 3 4 4 4" xfId="42229"/>
    <cellStyle name="Normal 4 7 3 4 5" xfId="23635"/>
    <cellStyle name="Normal 4 7 3 4 5 2" xfId="44786"/>
    <cellStyle name="Normal 4 7 3 4 6" xfId="13063"/>
    <cellStyle name="Normal 4 7 3 4 7" xfId="34214"/>
    <cellStyle name="Normal 4 7 3 5" xfId="2782"/>
    <cellStyle name="Normal 4 7 3 5 2" xfId="24918"/>
    <cellStyle name="Normal 4 7 3 5 2 2" xfId="46069"/>
    <cellStyle name="Normal 4 7 3 5 3" xfId="14346"/>
    <cellStyle name="Normal 4 7 3 5 4" xfId="35497"/>
    <cellStyle name="Normal 4 7 3 6" xfId="6659"/>
    <cellStyle name="Normal 4 7 3 6 2" xfId="27808"/>
    <cellStyle name="Normal 4 7 3 6 2 2" xfId="48959"/>
    <cellStyle name="Normal 4 7 3 6 3" xfId="17236"/>
    <cellStyle name="Normal 4 7 3 6 4" xfId="38387"/>
    <cellStyle name="Normal 4 7 3 7" xfId="9221"/>
    <cellStyle name="Normal 4 7 3 7 2" xfId="30370"/>
    <cellStyle name="Normal 4 7 3 7 2 2" xfId="51521"/>
    <cellStyle name="Normal 4 7 3 7 3" xfId="19798"/>
    <cellStyle name="Normal 4 7 3 7 4" xfId="40949"/>
    <cellStyle name="Normal 4 7 3 8" xfId="22355"/>
    <cellStyle name="Normal 4 7 3 8 2" xfId="43506"/>
    <cellStyle name="Normal 4 7 3 9" xfId="11783"/>
    <cellStyle name="Normal 4 7 4" xfId="376"/>
    <cellStyle name="Normal 4 7 4 2" xfId="1016"/>
    <cellStyle name="Normal 4 7 4 2 2" xfId="2296"/>
    <cellStyle name="Normal 4 7 4 2 2 2" xfId="4863"/>
    <cellStyle name="Normal 4 7 4 2 2 2 2" xfId="26999"/>
    <cellStyle name="Normal 4 7 4 2 2 2 2 2" xfId="48150"/>
    <cellStyle name="Normal 4 7 4 2 2 2 3" xfId="16427"/>
    <cellStyle name="Normal 4 7 4 2 2 2 4" xfId="37578"/>
    <cellStyle name="Normal 4 7 4 2 2 3" xfId="8739"/>
    <cellStyle name="Normal 4 7 4 2 2 3 2" xfId="29888"/>
    <cellStyle name="Normal 4 7 4 2 2 3 2 2" xfId="51039"/>
    <cellStyle name="Normal 4 7 4 2 2 3 3" xfId="19316"/>
    <cellStyle name="Normal 4 7 4 2 2 3 4" xfId="40467"/>
    <cellStyle name="Normal 4 7 4 2 2 4" xfId="11301"/>
    <cellStyle name="Normal 4 7 4 2 2 4 2" xfId="32450"/>
    <cellStyle name="Normal 4 7 4 2 2 4 2 2" xfId="53601"/>
    <cellStyle name="Normal 4 7 4 2 2 4 3" xfId="21878"/>
    <cellStyle name="Normal 4 7 4 2 2 4 4" xfId="43029"/>
    <cellStyle name="Normal 4 7 4 2 2 5" xfId="24435"/>
    <cellStyle name="Normal 4 7 4 2 2 5 2" xfId="45586"/>
    <cellStyle name="Normal 4 7 4 2 2 6" xfId="13863"/>
    <cellStyle name="Normal 4 7 4 2 2 7" xfId="35014"/>
    <cellStyle name="Normal 4 7 4 2 3" xfId="3583"/>
    <cellStyle name="Normal 4 7 4 2 3 2" xfId="25719"/>
    <cellStyle name="Normal 4 7 4 2 3 2 2" xfId="46870"/>
    <cellStyle name="Normal 4 7 4 2 3 3" xfId="15147"/>
    <cellStyle name="Normal 4 7 4 2 3 4" xfId="36298"/>
    <cellStyle name="Normal 4 7 4 2 4" xfId="7459"/>
    <cellStyle name="Normal 4 7 4 2 4 2" xfId="28608"/>
    <cellStyle name="Normal 4 7 4 2 4 2 2" xfId="49759"/>
    <cellStyle name="Normal 4 7 4 2 4 3" xfId="18036"/>
    <cellStyle name="Normal 4 7 4 2 4 4" xfId="39187"/>
    <cellStyle name="Normal 4 7 4 2 5" xfId="10021"/>
    <cellStyle name="Normal 4 7 4 2 5 2" xfId="31170"/>
    <cellStyle name="Normal 4 7 4 2 5 2 2" xfId="52321"/>
    <cellStyle name="Normal 4 7 4 2 5 3" xfId="20598"/>
    <cellStyle name="Normal 4 7 4 2 5 4" xfId="41749"/>
    <cellStyle name="Normal 4 7 4 2 6" xfId="23155"/>
    <cellStyle name="Normal 4 7 4 2 6 2" xfId="44306"/>
    <cellStyle name="Normal 4 7 4 2 7" xfId="12583"/>
    <cellStyle name="Normal 4 7 4 2 8" xfId="33734"/>
    <cellStyle name="Normal 4 7 4 3" xfId="1656"/>
    <cellStyle name="Normal 4 7 4 3 2" xfId="4223"/>
    <cellStyle name="Normal 4 7 4 3 2 2" xfId="26359"/>
    <cellStyle name="Normal 4 7 4 3 2 2 2" xfId="47510"/>
    <cellStyle name="Normal 4 7 4 3 2 3" xfId="15787"/>
    <cellStyle name="Normal 4 7 4 3 2 4" xfId="36938"/>
    <cellStyle name="Normal 4 7 4 3 3" xfId="8099"/>
    <cellStyle name="Normal 4 7 4 3 3 2" xfId="29248"/>
    <cellStyle name="Normal 4 7 4 3 3 2 2" xfId="50399"/>
    <cellStyle name="Normal 4 7 4 3 3 3" xfId="18676"/>
    <cellStyle name="Normal 4 7 4 3 3 4" xfId="39827"/>
    <cellStyle name="Normal 4 7 4 3 4" xfId="10661"/>
    <cellStyle name="Normal 4 7 4 3 4 2" xfId="31810"/>
    <cellStyle name="Normal 4 7 4 3 4 2 2" xfId="52961"/>
    <cellStyle name="Normal 4 7 4 3 4 3" xfId="21238"/>
    <cellStyle name="Normal 4 7 4 3 4 4" xfId="42389"/>
    <cellStyle name="Normal 4 7 4 3 5" xfId="23795"/>
    <cellStyle name="Normal 4 7 4 3 5 2" xfId="44946"/>
    <cellStyle name="Normal 4 7 4 3 6" xfId="13223"/>
    <cellStyle name="Normal 4 7 4 3 7" xfId="34374"/>
    <cellStyle name="Normal 4 7 4 4" xfId="2943"/>
    <cellStyle name="Normal 4 7 4 4 2" xfId="25079"/>
    <cellStyle name="Normal 4 7 4 4 2 2" xfId="46230"/>
    <cellStyle name="Normal 4 7 4 4 3" xfId="14507"/>
    <cellStyle name="Normal 4 7 4 4 4" xfId="35658"/>
    <cellStyle name="Normal 4 7 4 5" xfId="6819"/>
    <cellStyle name="Normal 4 7 4 5 2" xfId="27968"/>
    <cellStyle name="Normal 4 7 4 5 2 2" xfId="49119"/>
    <cellStyle name="Normal 4 7 4 5 3" xfId="17396"/>
    <cellStyle name="Normal 4 7 4 5 4" xfId="38547"/>
    <cellStyle name="Normal 4 7 4 6" xfId="9381"/>
    <cellStyle name="Normal 4 7 4 6 2" xfId="30530"/>
    <cellStyle name="Normal 4 7 4 6 2 2" xfId="51681"/>
    <cellStyle name="Normal 4 7 4 6 3" xfId="19958"/>
    <cellStyle name="Normal 4 7 4 6 4" xfId="41109"/>
    <cellStyle name="Normal 4 7 4 7" xfId="22515"/>
    <cellStyle name="Normal 4 7 4 7 2" xfId="43666"/>
    <cellStyle name="Normal 4 7 4 8" xfId="11943"/>
    <cellStyle name="Normal 4 7 4 9" xfId="33094"/>
    <cellStyle name="Normal 4 7 5" xfId="696"/>
    <cellStyle name="Normal 4 7 5 2" xfId="1976"/>
    <cellStyle name="Normal 4 7 5 2 2" xfId="4543"/>
    <cellStyle name="Normal 4 7 5 2 2 2" xfId="26679"/>
    <cellStyle name="Normal 4 7 5 2 2 2 2" xfId="47830"/>
    <cellStyle name="Normal 4 7 5 2 2 3" xfId="16107"/>
    <cellStyle name="Normal 4 7 5 2 2 4" xfId="37258"/>
    <cellStyle name="Normal 4 7 5 2 3" xfId="8419"/>
    <cellStyle name="Normal 4 7 5 2 3 2" xfId="29568"/>
    <cellStyle name="Normal 4 7 5 2 3 2 2" xfId="50719"/>
    <cellStyle name="Normal 4 7 5 2 3 3" xfId="18996"/>
    <cellStyle name="Normal 4 7 5 2 3 4" xfId="40147"/>
    <cellStyle name="Normal 4 7 5 2 4" xfId="10981"/>
    <cellStyle name="Normal 4 7 5 2 4 2" xfId="32130"/>
    <cellStyle name="Normal 4 7 5 2 4 2 2" xfId="53281"/>
    <cellStyle name="Normal 4 7 5 2 4 3" xfId="21558"/>
    <cellStyle name="Normal 4 7 5 2 4 4" xfId="42709"/>
    <cellStyle name="Normal 4 7 5 2 5" xfId="24115"/>
    <cellStyle name="Normal 4 7 5 2 5 2" xfId="45266"/>
    <cellStyle name="Normal 4 7 5 2 6" xfId="13543"/>
    <cellStyle name="Normal 4 7 5 2 7" xfId="34694"/>
    <cellStyle name="Normal 4 7 5 3" xfId="3263"/>
    <cellStyle name="Normal 4 7 5 3 2" xfId="25399"/>
    <cellStyle name="Normal 4 7 5 3 2 2" xfId="46550"/>
    <cellStyle name="Normal 4 7 5 3 3" xfId="14827"/>
    <cellStyle name="Normal 4 7 5 3 4" xfId="35978"/>
    <cellStyle name="Normal 4 7 5 4" xfId="7139"/>
    <cellStyle name="Normal 4 7 5 4 2" xfId="28288"/>
    <cellStyle name="Normal 4 7 5 4 2 2" xfId="49439"/>
    <cellStyle name="Normal 4 7 5 4 3" xfId="17716"/>
    <cellStyle name="Normal 4 7 5 4 4" xfId="38867"/>
    <cellStyle name="Normal 4 7 5 5" xfId="9701"/>
    <cellStyle name="Normal 4 7 5 5 2" xfId="30850"/>
    <cellStyle name="Normal 4 7 5 5 2 2" xfId="52001"/>
    <cellStyle name="Normal 4 7 5 5 3" xfId="20278"/>
    <cellStyle name="Normal 4 7 5 5 4" xfId="41429"/>
    <cellStyle name="Normal 4 7 5 6" xfId="22835"/>
    <cellStyle name="Normal 4 7 5 6 2" xfId="43986"/>
    <cellStyle name="Normal 4 7 5 7" xfId="12263"/>
    <cellStyle name="Normal 4 7 5 8" xfId="33414"/>
    <cellStyle name="Normal 4 7 6" xfId="1336"/>
    <cellStyle name="Normal 4 7 6 2" xfId="3903"/>
    <cellStyle name="Normal 4 7 6 2 2" xfId="26039"/>
    <cellStyle name="Normal 4 7 6 2 2 2" xfId="47190"/>
    <cellStyle name="Normal 4 7 6 2 3" xfId="15467"/>
    <cellStyle name="Normal 4 7 6 2 4" xfId="36618"/>
    <cellStyle name="Normal 4 7 6 3" xfId="7779"/>
    <cellStyle name="Normal 4 7 6 3 2" xfId="28928"/>
    <cellStyle name="Normal 4 7 6 3 2 2" xfId="50079"/>
    <cellStyle name="Normal 4 7 6 3 3" xfId="18356"/>
    <cellStyle name="Normal 4 7 6 3 4" xfId="39507"/>
    <cellStyle name="Normal 4 7 6 4" xfId="10341"/>
    <cellStyle name="Normal 4 7 6 4 2" xfId="31490"/>
    <cellStyle name="Normal 4 7 6 4 2 2" xfId="52641"/>
    <cellStyle name="Normal 4 7 6 4 3" xfId="20918"/>
    <cellStyle name="Normal 4 7 6 4 4" xfId="42069"/>
    <cellStyle name="Normal 4 7 6 5" xfId="23475"/>
    <cellStyle name="Normal 4 7 6 5 2" xfId="44626"/>
    <cellStyle name="Normal 4 7 6 6" xfId="12903"/>
    <cellStyle name="Normal 4 7 6 7" xfId="34054"/>
    <cellStyle name="Normal 4 7 7" xfId="2621"/>
    <cellStyle name="Normal 4 7 7 2" xfId="24757"/>
    <cellStyle name="Normal 4 7 7 2 2" xfId="45908"/>
    <cellStyle name="Normal 4 7 7 3" xfId="14185"/>
    <cellStyle name="Normal 4 7 7 4" xfId="35336"/>
    <cellStyle name="Normal 4 7 8" xfId="6499"/>
    <cellStyle name="Normal 4 7 8 2" xfId="27648"/>
    <cellStyle name="Normal 4 7 8 2 2" xfId="48799"/>
    <cellStyle name="Normal 4 7 8 3" xfId="17076"/>
    <cellStyle name="Normal 4 7 8 4" xfId="38227"/>
    <cellStyle name="Normal 4 7 9" xfId="9061"/>
    <cellStyle name="Normal 4 7 9 2" xfId="30210"/>
    <cellStyle name="Normal 4 7 9 2 2" xfId="51361"/>
    <cellStyle name="Normal 4 7 9 3" xfId="19638"/>
    <cellStyle name="Normal 4 7 9 4" xfId="40789"/>
    <cellStyle name="Normal 4 8" xfId="72"/>
    <cellStyle name="Normal 4 8 10" xfId="22217"/>
    <cellStyle name="Normal 4 8 10 2" xfId="43368"/>
    <cellStyle name="Normal 4 8 11" xfId="11645"/>
    <cellStyle name="Normal 4 8 12" xfId="32796"/>
    <cellStyle name="Normal 4 8 2" xfId="156"/>
    <cellStyle name="Normal 4 8 2 10" xfId="11725"/>
    <cellStyle name="Normal 4 8 2 11" xfId="32876"/>
    <cellStyle name="Normal 4 8 2 2" xfId="317"/>
    <cellStyle name="Normal 4 8 2 2 10" xfId="33036"/>
    <cellStyle name="Normal 4 8 2 2 2" xfId="638"/>
    <cellStyle name="Normal 4 8 2 2 2 2" xfId="1278"/>
    <cellStyle name="Normal 4 8 2 2 2 2 2" xfId="2558"/>
    <cellStyle name="Normal 4 8 2 2 2 2 2 2" xfId="5125"/>
    <cellStyle name="Normal 4 8 2 2 2 2 2 2 2" xfId="27261"/>
    <cellStyle name="Normal 4 8 2 2 2 2 2 2 2 2" xfId="48412"/>
    <cellStyle name="Normal 4 8 2 2 2 2 2 2 3" xfId="16689"/>
    <cellStyle name="Normal 4 8 2 2 2 2 2 2 4" xfId="37840"/>
    <cellStyle name="Normal 4 8 2 2 2 2 2 3" xfId="9001"/>
    <cellStyle name="Normal 4 8 2 2 2 2 2 3 2" xfId="30150"/>
    <cellStyle name="Normal 4 8 2 2 2 2 2 3 2 2" xfId="51301"/>
    <cellStyle name="Normal 4 8 2 2 2 2 2 3 3" xfId="19578"/>
    <cellStyle name="Normal 4 8 2 2 2 2 2 3 4" xfId="40729"/>
    <cellStyle name="Normal 4 8 2 2 2 2 2 4" xfId="11563"/>
    <cellStyle name="Normal 4 8 2 2 2 2 2 4 2" xfId="32712"/>
    <cellStyle name="Normal 4 8 2 2 2 2 2 4 2 2" xfId="53863"/>
    <cellStyle name="Normal 4 8 2 2 2 2 2 4 3" xfId="22140"/>
    <cellStyle name="Normal 4 8 2 2 2 2 2 4 4" xfId="43291"/>
    <cellStyle name="Normal 4 8 2 2 2 2 2 5" xfId="24697"/>
    <cellStyle name="Normal 4 8 2 2 2 2 2 5 2" xfId="45848"/>
    <cellStyle name="Normal 4 8 2 2 2 2 2 6" xfId="14125"/>
    <cellStyle name="Normal 4 8 2 2 2 2 2 7" xfId="35276"/>
    <cellStyle name="Normal 4 8 2 2 2 2 3" xfId="3845"/>
    <cellStyle name="Normal 4 8 2 2 2 2 3 2" xfId="25981"/>
    <cellStyle name="Normal 4 8 2 2 2 2 3 2 2" xfId="47132"/>
    <cellStyle name="Normal 4 8 2 2 2 2 3 3" xfId="15409"/>
    <cellStyle name="Normal 4 8 2 2 2 2 3 4" xfId="36560"/>
    <cellStyle name="Normal 4 8 2 2 2 2 4" xfId="7721"/>
    <cellStyle name="Normal 4 8 2 2 2 2 4 2" xfId="28870"/>
    <cellStyle name="Normal 4 8 2 2 2 2 4 2 2" xfId="50021"/>
    <cellStyle name="Normal 4 8 2 2 2 2 4 3" xfId="18298"/>
    <cellStyle name="Normal 4 8 2 2 2 2 4 4" xfId="39449"/>
    <cellStyle name="Normal 4 8 2 2 2 2 5" xfId="10283"/>
    <cellStyle name="Normal 4 8 2 2 2 2 5 2" xfId="31432"/>
    <cellStyle name="Normal 4 8 2 2 2 2 5 2 2" xfId="52583"/>
    <cellStyle name="Normal 4 8 2 2 2 2 5 3" xfId="20860"/>
    <cellStyle name="Normal 4 8 2 2 2 2 5 4" xfId="42011"/>
    <cellStyle name="Normal 4 8 2 2 2 2 6" xfId="23417"/>
    <cellStyle name="Normal 4 8 2 2 2 2 6 2" xfId="44568"/>
    <cellStyle name="Normal 4 8 2 2 2 2 7" xfId="12845"/>
    <cellStyle name="Normal 4 8 2 2 2 2 8" xfId="33996"/>
    <cellStyle name="Normal 4 8 2 2 2 3" xfId="1918"/>
    <cellStyle name="Normal 4 8 2 2 2 3 2" xfId="4485"/>
    <cellStyle name="Normal 4 8 2 2 2 3 2 2" xfId="26621"/>
    <cellStyle name="Normal 4 8 2 2 2 3 2 2 2" xfId="47772"/>
    <cellStyle name="Normal 4 8 2 2 2 3 2 3" xfId="16049"/>
    <cellStyle name="Normal 4 8 2 2 2 3 2 4" xfId="37200"/>
    <cellStyle name="Normal 4 8 2 2 2 3 3" xfId="8361"/>
    <cellStyle name="Normal 4 8 2 2 2 3 3 2" xfId="29510"/>
    <cellStyle name="Normal 4 8 2 2 2 3 3 2 2" xfId="50661"/>
    <cellStyle name="Normal 4 8 2 2 2 3 3 3" xfId="18938"/>
    <cellStyle name="Normal 4 8 2 2 2 3 3 4" xfId="40089"/>
    <cellStyle name="Normal 4 8 2 2 2 3 4" xfId="10923"/>
    <cellStyle name="Normal 4 8 2 2 2 3 4 2" xfId="32072"/>
    <cellStyle name="Normal 4 8 2 2 2 3 4 2 2" xfId="53223"/>
    <cellStyle name="Normal 4 8 2 2 2 3 4 3" xfId="21500"/>
    <cellStyle name="Normal 4 8 2 2 2 3 4 4" xfId="42651"/>
    <cellStyle name="Normal 4 8 2 2 2 3 5" xfId="24057"/>
    <cellStyle name="Normal 4 8 2 2 2 3 5 2" xfId="45208"/>
    <cellStyle name="Normal 4 8 2 2 2 3 6" xfId="13485"/>
    <cellStyle name="Normal 4 8 2 2 2 3 7" xfId="34636"/>
    <cellStyle name="Normal 4 8 2 2 2 4" xfId="3205"/>
    <cellStyle name="Normal 4 8 2 2 2 4 2" xfId="25341"/>
    <cellStyle name="Normal 4 8 2 2 2 4 2 2" xfId="46492"/>
    <cellStyle name="Normal 4 8 2 2 2 4 3" xfId="14769"/>
    <cellStyle name="Normal 4 8 2 2 2 4 4" xfId="35920"/>
    <cellStyle name="Normal 4 8 2 2 2 5" xfId="7081"/>
    <cellStyle name="Normal 4 8 2 2 2 5 2" xfId="28230"/>
    <cellStyle name="Normal 4 8 2 2 2 5 2 2" xfId="49381"/>
    <cellStyle name="Normal 4 8 2 2 2 5 3" xfId="17658"/>
    <cellStyle name="Normal 4 8 2 2 2 5 4" xfId="38809"/>
    <cellStyle name="Normal 4 8 2 2 2 6" xfId="9643"/>
    <cellStyle name="Normal 4 8 2 2 2 6 2" xfId="30792"/>
    <cellStyle name="Normal 4 8 2 2 2 6 2 2" xfId="51943"/>
    <cellStyle name="Normal 4 8 2 2 2 6 3" xfId="20220"/>
    <cellStyle name="Normal 4 8 2 2 2 6 4" xfId="41371"/>
    <cellStyle name="Normal 4 8 2 2 2 7" xfId="22777"/>
    <cellStyle name="Normal 4 8 2 2 2 7 2" xfId="43928"/>
    <cellStyle name="Normal 4 8 2 2 2 8" xfId="12205"/>
    <cellStyle name="Normal 4 8 2 2 2 9" xfId="33356"/>
    <cellStyle name="Normal 4 8 2 2 3" xfId="958"/>
    <cellStyle name="Normal 4 8 2 2 3 2" xfId="2238"/>
    <cellStyle name="Normal 4 8 2 2 3 2 2" xfId="4805"/>
    <cellStyle name="Normal 4 8 2 2 3 2 2 2" xfId="26941"/>
    <cellStyle name="Normal 4 8 2 2 3 2 2 2 2" xfId="48092"/>
    <cellStyle name="Normal 4 8 2 2 3 2 2 3" xfId="16369"/>
    <cellStyle name="Normal 4 8 2 2 3 2 2 4" xfId="37520"/>
    <cellStyle name="Normal 4 8 2 2 3 2 3" xfId="8681"/>
    <cellStyle name="Normal 4 8 2 2 3 2 3 2" xfId="29830"/>
    <cellStyle name="Normal 4 8 2 2 3 2 3 2 2" xfId="50981"/>
    <cellStyle name="Normal 4 8 2 2 3 2 3 3" xfId="19258"/>
    <cellStyle name="Normal 4 8 2 2 3 2 3 4" xfId="40409"/>
    <cellStyle name="Normal 4 8 2 2 3 2 4" xfId="11243"/>
    <cellStyle name="Normal 4 8 2 2 3 2 4 2" xfId="32392"/>
    <cellStyle name="Normal 4 8 2 2 3 2 4 2 2" xfId="53543"/>
    <cellStyle name="Normal 4 8 2 2 3 2 4 3" xfId="21820"/>
    <cellStyle name="Normal 4 8 2 2 3 2 4 4" xfId="42971"/>
    <cellStyle name="Normal 4 8 2 2 3 2 5" xfId="24377"/>
    <cellStyle name="Normal 4 8 2 2 3 2 5 2" xfId="45528"/>
    <cellStyle name="Normal 4 8 2 2 3 2 6" xfId="13805"/>
    <cellStyle name="Normal 4 8 2 2 3 2 7" xfId="34956"/>
    <cellStyle name="Normal 4 8 2 2 3 3" xfId="3525"/>
    <cellStyle name="Normal 4 8 2 2 3 3 2" xfId="25661"/>
    <cellStyle name="Normal 4 8 2 2 3 3 2 2" xfId="46812"/>
    <cellStyle name="Normal 4 8 2 2 3 3 3" xfId="15089"/>
    <cellStyle name="Normal 4 8 2 2 3 3 4" xfId="36240"/>
    <cellStyle name="Normal 4 8 2 2 3 4" xfId="7401"/>
    <cellStyle name="Normal 4 8 2 2 3 4 2" xfId="28550"/>
    <cellStyle name="Normal 4 8 2 2 3 4 2 2" xfId="49701"/>
    <cellStyle name="Normal 4 8 2 2 3 4 3" xfId="17978"/>
    <cellStyle name="Normal 4 8 2 2 3 4 4" xfId="39129"/>
    <cellStyle name="Normal 4 8 2 2 3 5" xfId="9963"/>
    <cellStyle name="Normal 4 8 2 2 3 5 2" xfId="31112"/>
    <cellStyle name="Normal 4 8 2 2 3 5 2 2" xfId="52263"/>
    <cellStyle name="Normal 4 8 2 2 3 5 3" xfId="20540"/>
    <cellStyle name="Normal 4 8 2 2 3 5 4" xfId="41691"/>
    <cellStyle name="Normal 4 8 2 2 3 6" xfId="23097"/>
    <cellStyle name="Normal 4 8 2 2 3 6 2" xfId="44248"/>
    <cellStyle name="Normal 4 8 2 2 3 7" xfId="12525"/>
    <cellStyle name="Normal 4 8 2 2 3 8" xfId="33676"/>
    <cellStyle name="Normal 4 8 2 2 4" xfId="1598"/>
    <cellStyle name="Normal 4 8 2 2 4 2" xfId="4165"/>
    <cellStyle name="Normal 4 8 2 2 4 2 2" xfId="26301"/>
    <cellStyle name="Normal 4 8 2 2 4 2 2 2" xfId="47452"/>
    <cellStyle name="Normal 4 8 2 2 4 2 3" xfId="15729"/>
    <cellStyle name="Normal 4 8 2 2 4 2 4" xfId="36880"/>
    <cellStyle name="Normal 4 8 2 2 4 3" xfId="8041"/>
    <cellStyle name="Normal 4 8 2 2 4 3 2" xfId="29190"/>
    <cellStyle name="Normal 4 8 2 2 4 3 2 2" xfId="50341"/>
    <cellStyle name="Normal 4 8 2 2 4 3 3" xfId="18618"/>
    <cellStyle name="Normal 4 8 2 2 4 3 4" xfId="39769"/>
    <cellStyle name="Normal 4 8 2 2 4 4" xfId="10603"/>
    <cellStyle name="Normal 4 8 2 2 4 4 2" xfId="31752"/>
    <cellStyle name="Normal 4 8 2 2 4 4 2 2" xfId="52903"/>
    <cellStyle name="Normal 4 8 2 2 4 4 3" xfId="21180"/>
    <cellStyle name="Normal 4 8 2 2 4 4 4" xfId="42331"/>
    <cellStyle name="Normal 4 8 2 2 4 5" xfId="23737"/>
    <cellStyle name="Normal 4 8 2 2 4 5 2" xfId="44888"/>
    <cellStyle name="Normal 4 8 2 2 4 6" xfId="13165"/>
    <cellStyle name="Normal 4 8 2 2 4 7" xfId="34316"/>
    <cellStyle name="Normal 4 8 2 2 5" xfId="2885"/>
    <cellStyle name="Normal 4 8 2 2 5 2" xfId="25021"/>
    <cellStyle name="Normal 4 8 2 2 5 2 2" xfId="46172"/>
    <cellStyle name="Normal 4 8 2 2 5 3" xfId="14449"/>
    <cellStyle name="Normal 4 8 2 2 5 4" xfId="35600"/>
    <cellStyle name="Normal 4 8 2 2 6" xfId="6761"/>
    <cellStyle name="Normal 4 8 2 2 6 2" xfId="27910"/>
    <cellStyle name="Normal 4 8 2 2 6 2 2" xfId="49061"/>
    <cellStyle name="Normal 4 8 2 2 6 3" xfId="17338"/>
    <cellStyle name="Normal 4 8 2 2 6 4" xfId="38489"/>
    <cellStyle name="Normal 4 8 2 2 7" xfId="9323"/>
    <cellStyle name="Normal 4 8 2 2 7 2" xfId="30472"/>
    <cellStyle name="Normal 4 8 2 2 7 2 2" xfId="51623"/>
    <cellStyle name="Normal 4 8 2 2 7 3" xfId="19900"/>
    <cellStyle name="Normal 4 8 2 2 7 4" xfId="41051"/>
    <cellStyle name="Normal 4 8 2 2 8" xfId="22457"/>
    <cellStyle name="Normal 4 8 2 2 8 2" xfId="43608"/>
    <cellStyle name="Normal 4 8 2 2 9" xfId="11885"/>
    <cellStyle name="Normal 4 8 2 3" xfId="478"/>
    <cellStyle name="Normal 4 8 2 3 2" xfId="1118"/>
    <cellStyle name="Normal 4 8 2 3 2 2" xfId="2398"/>
    <cellStyle name="Normal 4 8 2 3 2 2 2" xfId="4965"/>
    <cellStyle name="Normal 4 8 2 3 2 2 2 2" xfId="27101"/>
    <cellStyle name="Normal 4 8 2 3 2 2 2 2 2" xfId="48252"/>
    <cellStyle name="Normal 4 8 2 3 2 2 2 3" xfId="16529"/>
    <cellStyle name="Normal 4 8 2 3 2 2 2 4" xfId="37680"/>
    <cellStyle name="Normal 4 8 2 3 2 2 3" xfId="8841"/>
    <cellStyle name="Normal 4 8 2 3 2 2 3 2" xfId="29990"/>
    <cellStyle name="Normal 4 8 2 3 2 2 3 2 2" xfId="51141"/>
    <cellStyle name="Normal 4 8 2 3 2 2 3 3" xfId="19418"/>
    <cellStyle name="Normal 4 8 2 3 2 2 3 4" xfId="40569"/>
    <cellStyle name="Normal 4 8 2 3 2 2 4" xfId="11403"/>
    <cellStyle name="Normal 4 8 2 3 2 2 4 2" xfId="32552"/>
    <cellStyle name="Normal 4 8 2 3 2 2 4 2 2" xfId="53703"/>
    <cellStyle name="Normal 4 8 2 3 2 2 4 3" xfId="21980"/>
    <cellStyle name="Normal 4 8 2 3 2 2 4 4" xfId="43131"/>
    <cellStyle name="Normal 4 8 2 3 2 2 5" xfId="24537"/>
    <cellStyle name="Normal 4 8 2 3 2 2 5 2" xfId="45688"/>
    <cellStyle name="Normal 4 8 2 3 2 2 6" xfId="13965"/>
    <cellStyle name="Normal 4 8 2 3 2 2 7" xfId="35116"/>
    <cellStyle name="Normal 4 8 2 3 2 3" xfId="3685"/>
    <cellStyle name="Normal 4 8 2 3 2 3 2" xfId="25821"/>
    <cellStyle name="Normal 4 8 2 3 2 3 2 2" xfId="46972"/>
    <cellStyle name="Normal 4 8 2 3 2 3 3" xfId="15249"/>
    <cellStyle name="Normal 4 8 2 3 2 3 4" xfId="36400"/>
    <cellStyle name="Normal 4 8 2 3 2 4" xfId="7561"/>
    <cellStyle name="Normal 4 8 2 3 2 4 2" xfId="28710"/>
    <cellStyle name="Normal 4 8 2 3 2 4 2 2" xfId="49861"/>
    <cellStyle name="Normal 4 8 2 3 2 4 3" xfId="18138"/>
    <cellStyle name="Normal 4 8 2 3 2 4 4" xfId="39289"/>
    <cellStyle name="Normal 4 8 2 3 2 5" xfId="10123"/>
    <cellStyle name="Normal 4 8 2 3 2 5 2" xfId="31272"/>
    <cellStyle name="Normal 4 8 2 3 2 5 2 2" xfId="52423"/>
    <cellStyle name="Normal 4 8 2 3 2 5 3" xfId="20700"/>
    <cellStyle name="Normal 4 8 2 3 2 5 4" xfId="41851"/>
    <cellStyle name="Normal 4 8 2 3 2 6" xfId="23257"/>
    <cellStyle name="Normal 4 8 2 3 2 6 2" xfId="44408"/>
    <cellStyle name="Normal 4 8 2 3 2 7" xfId="12685"/>
    <cellStyle name="Normal 4 8 2 3 2 8" xfId="33836"/>
    <cellStyle name="Normal 4 8 2 3 3" xfId="1758"/>
    <cellStyle name="Normal 4 8 2 3 3 2" xfId="4325"/>
    <cellStyle name="Normal 4 8 2 3 3 2 2" xfId="26461"/>
    <cellStyle name="Normal 4 8 2 3 3 2 2 2" xfId="47612"/>
    <cellStyle name="Normal 4 8 2 3 3 2 3" xfId="15889"/>
    <cellStyle name="Normal 4 8 2 3 3 2 4" xfId="37040"/>
    <cellStyle name="Normal 4 8 2 3 3 3" xfId="8201"/>
    <cellStyle name="Normal 4 8 2 3 3 3 2" xfId="29350"/>
    <cellStyle name="Normal 4 8 2 3 3 3 2 2" xfId="50501"/>
    <cellStyle name="Normal 4 8 2 3 3 3 3" xfId="18778"/>
    <cellStyle name="Normal 4 8 2 3 3 3 4" xfId="39929"/>
    <cellStyle name="Normal 4 8 2 3 3 4" xfId="10763"/>
    <cellStyle name="Normal 4 8 2 3 3 4 2" xfId="31912"/>
    <cellStyle name="Normal 4 8 2 3 3 4 2 2" xfId="53063"/>
    <cellStyle name="Normal 4 8 2 3 3 4 3" xfId="21340"/>
    <cellStyle name="Normal 4 8 2 3 3 4 4" xfId="42491"/>
    <cellStyle name="Normal 4 8 2 3 3 5" xfId="23897"/>
    <cellStyle name="Normal 4 8 2 3 3 5 2" xfId="45048"/>
    <cellStyle name="Normal 4 8 2 3 3 6" xfId="13325"/>
    <cellStyle name="Normal 4 8 2 3 3 7" xfId="34476"/>
    <cellStyle name="Normal 4 8 2 3 4" xfId="3045"/>
    <cellStyle name="Normal 4 8 2 3 4 2" xfId="25181"/>
    <cellStyle name="Normal 4 8 2 3 4 2 2" xfId="46332"/>
    <cellStyle name="Normal 4 8 2 3 4 3" xfId="14609"/>
    <cellStyle name="Normal 4 8 2 3 4 4" xfId="35760"/>
    <cellStyle name="Normal 4 8 2 3 5" xfId="6921"/>
    <cellStyle name="Normal 4 8 2 3 5 2" xfId="28070"/>
    <cellStyle name="Normal 4 8 2 3 5 2 2" xfId="49221"/>
    <cellStyle name="Normal 4 8 2 3 5 3" xfId="17498"/>
    <cellStyle name="Normal 4 8 2 3 5 4" xfId="38649"/>
    <cellStyle name="Normal 4 8 2 3 6" xfId="9483"/>
    <cellStyle name="Normal 4 8 2 3 6 2" xfId="30632"/>
    <cellStyle name="Normal 4 8 2 3 6 2 2" xfId="51783"/>
    <cellStyle name="Normal 4 8 2 3 6 3" xfId="20060"/>
    <cellStyle name="Normal 4 8 2 3 6 4" xfId="41211"/>
    <cellStyle name="Normal 4 8 2 3 7" xfId="22617"/>
    <cellStyle name="Normal 4 8 2 3 7 2" xfId="43768"/>
    <cellStyle name="Normal 4 8 2 3 8" xfId="12045"/>
    <cellStyle name="Normal 4 8 2 3 9" xfId="33196"/>
    <cellStyle name="Normal 4 8 2 4" xfId="798"/>
    <cellStyle name="Normal 4 8 2 4 2" xfId="2078"/>
    <cellStyle name="Normal 4 8 2 4 2 2" xfId="4645"/>
    <cellStyle name="Normal 4 8 2 4 2 2 2" xfId="26781"/>
    <cellStyle name="Normal 4 8 2 4 2 2 2 2" xfId="47932"/>
    <cellStyle name="Normal 4 8 2 4 2 2 3" xfId="16209"/>
    <cellStyle name="Normal 4 8 2 4 2 2 4" xfId="37360"/>
    <cellStyle name="Normal 4 8 2 4 2 3" xfId="8521"/>
    <cellStyle name="Normal 4 8 2 4 2 3 2" xfId="29670"/>
    <cellStyle name="Normal 4 8 2 4 2 3 2 2" xfId="50821"/>
    <cellStyle name="Normal 4 8 2 4 2 3 3" xfId="19098"/>
    <cellStyle name="Normal 4 8 2 4 2 3 4" xfId="40249"/>
    <cellStyle name="Normal 4 8 2 4 2 4" xfId="11083"/>
    <cellStyle name="Normal 4 8 2 4 2 4 2" xfId="32232"/>
    <cellStyle name="Normal 4 8 2 4 2 4 2 2" xfId="53383"/>
    <cellStyle name="Normal 4 8 2 4 2 4 3" xfId="21660"/>
    <cellStyle name="Normal 4 8 2 4 2 4 4" xfId="42811"/>
    <cellStyle name="Normal 4 8 2 4 2 5" xfId="24217"/>
    <cellStyle name="Normal 4 8 2 4 2 5 2" xfId="45368"/>
    <cellStyle name="Normal 4 8 2 4 2 6" xfId="13645"/>
    <cellStyle name="Normal 4 8 2 4 2 7" xfId="34796"/>
    <cellStyle name="Normal 4 8 2 4 3" xfId="3365"/>
    <cellStyle name="Normal 4 8 2 4 3 2" xfId="25501"/>
    <cellStyle name="Normal 4 8 2 4 3 2 2" xfId="46652"/>
    <cellStyle name="Normal 4 8 2 4 3 3" xfId="14929"/>
    <cellStyle name="Normal 4 8 2 4 3 4" xfId="36080"/>
    <cellStyle name="Normal 4 8 2 4 4" xfId="7241"/>
    <cellStyle name="Normal 4 8 2 4 4 2" xfId="28390"/>
    <cellStyle name="Normal 4 8 2 4 4 2 2" xfId="49541"/>
    <cellStyle name="Normal 4 8 2 4 4 3" xfId="17818"/>
    <cellStyle name="Normal 4 8 2 4 4 4" xfId="38969"/>
    <cellStyle name="Normal 4 8 2 4 5" xfId="9803"/>
    <cellStyle name="Normal 4 8 2 4 5 2" xfId="30952"/>
    <cellStyle name="Normal 4 8 2 4 5 2 2" xfId="52103"/>
    <cellStyle name="Normal 4 8 2 4 5 3" xfId="20380"/>
    <cellStyle name="Normal 4 8 2 4 5 4" xfId="41531"/>
    <cellStyle name="Normal 4 8 2 4 6" xfId="22937"/>
    <cellStyle name="Normal 4 8 2 4 6 2" xfId="44088"/>
    <cellStyle name="Normal 4 8 2 4 7" xfId="12365"/>
    <cellStyle name="Normal 4 8 2 4 8" xfId="33516"/>
    <cellStyle name="Normal 4 8 2 5" xfId="1438"/>
    <cellStyle name="Normal 4 8 2 5 2" xfId="4005"/>
    <cellStyle name="Normal 4 8 2 5 2 2" xfId="26141"/>
    <cellStyle name="Normal 4 8 2 5 2 2 2" xfId="47292"/>
    <cellStyle name="Normal 4 8 2 5 2 3" xfId="15569"/>
    <cellStyle name="Normal 4 8 2 5 2 4" xfId="36720"/>
    <cellStyle name="Normal 4 8 2 5 3" xfId="7881"/>
    <cellStyle name="Normal 4 8 2 5 3 2" xfId="29030"/>
    <cellStyle name="Normal 4 8 2 5 3 2 2" xfId="50181"/>
    <cellStyle name="Normal 4 8 2 5 3 3" xfId="18458"/>
    <cellStyle name="Normal 4 8 2 5 3 4" xfId="39609"/>
    <cellStyle name="Normal 4 8 2 5 4" xfId="10443"/>
    <cellStyle name="Normal 4 8 2 5 4 2" xfId="31592"/>
    <cellStyle name="Normal 4 8 2 5 4 2 2" xfId="52743"/>
    <cellStyle name="Normal 4 8 2 5 4 3" xfId="21020"/>
    <cellStyle name="Normal 4 8 2 5 4 4" xfId="42171"/>
    <cellStyle name="Normal 4 8 2 5 5" xfId="23577"/>
    <cellStyle name="Normal 4 8 2 5 5 2" xfId="44728"/>
    <cellStyle name="Normal 4 8 2 5 6" xfId="13005"/>
    <cellStyle name="Normal 4 8 2 5 7" xfId="34156"/>
    <cellStyle name="Normal 4 8 2 6" xfId="2724"/>
    <cellStyle name="Normal 4 8 2 6 2" xfId="24860"/>
    <cellStyle name="Normal 4 8 2 6 2 2" xfId="46011"/>
    <cellStyle name="Normal 4 8 2 6 3" xfId="14288"/>
    <cellStyle name="Normal 4 8 2 6 4" xfId="35439"/>
    <cellStyle name="Normal 4 8 2 7" xfId="6601"/>
    <cellStyle name="Normal 4 8 2 7 2" xfId="27750"/>
    <cellStyle name="Normal 4 8 2 7 2 2" xfId="48901"/>
    <cellStyle name="Normal 4 8 2 7 3" xfId="17178"/>
    <cellStyle name="Normal 4 8 2 7 4" xfId="38329"/>
    <cellStyle name="Normal 4 8 2 8" xfId="9163"/>
    <cellStyle name="Normal 4 8 2 8 2" xfId="30312"/>
    <cellStyle name="Normal 4 8 2 8 2 2" xfId="51463"/>
    <cellStyle name="Normal 4 8 2 8 3" xfId="19740"/>
    <cellStyle name="Normal 4 8 2 8 4" xfId="40891"/>
    <cellStyle name="Normal 4 8 2 9" xfId="22297"/>
    <cellStyle name="Normal 4 8 2 9 2" xfId="43448"/>
    <cellStyle name="Normal 4 8 3" xfId="236"/>
    <cellStyle name="Normal 4 8 3 10" xfId="32956"/>
    <cellStyle name="Normal 4 8 3 2" xfId="558"/>
    <cellStyle name="Normal 4 8 3 2 2" xfId="1198"/>
    <cellStyle name="Normal 4 8 3 2 2 2" xfId="2478"/>
    <cellStyle name="Normal 4 8 3 2 2 2 2" xfId="5045"/>
    <cellStyle name="Normal 4 8 3 2 2 2 2 2" xfId="27181"/>
    <cellStyle name="Normal 4 8 3 2 2 2 2 2 2" xfId="48332"/>
    <cellStyle name="Normal 4 8 3 2 2 2 2 3" xfId="16609"/>
    <cellStyle name="Normal 4 8 3 2 2 2 2 4" xfId="37760"/>
    <cellStyle name="Normal 4 8 3 2 2 2 3" xfId="8921"/>
    <cellStyle name="Normal 4 8 3 2 2 2 3 2" xfId="30070"/>
    <cellStyle name="Normal 4 8 3 2 2 2 3 2 2" xfId="51221"/>
    <cellStyle name="Normal 4 8 3 2 2 2 3 3" xfId="19498"/>
    <cellStyle name="Normal 4 8 3 2 2 2 3 4" xfId="40649"/>
    <cellStyle name="Normal 4 8 3 2 2 2 4" xfId="11483"/>
    <cellStyle name="Normal 4 8 3 2 2 2 4 2" xfId="32632"/>
    <cellStyle name="Normal 4 8 3 2 2 2 4 2 2" xfId="53783"/>
    <cellStyle name="Normal 4 8 3 2 2 2 4 3" xfId="22060"/>
    <cellStyle name="Normal 4 8 3 2 2 2 4 4" xfId="43211"/>
    <cellStyle name="Normal 4 8 3 2 2 2 5" xfId="24617"/>
    <cellStyle name="Normal 4 8 3 2 2 2 5 2" xfId="45768"/>
    <cellStyle name="Normal 4 8 3 2 2 2 6" xfId="14045"/>
    <cellStyle name="Normal 4 8 3 2 2 2 7" xfId="35196"/>
    <cellStyle name="Normal 4 8 3 2 2 3" xfId="3765"/>
    <cellStyle name="Normal 4 8 3 2 2 3 2" xfId="25901"/>
    <cellStyle name="Normal 4 8 3 2 2 3 2 2" xfId="47052"/>
    <cellStyle name="Normal 4 8 3 2 2 3 3" xfId="15329"/>
    <cellStyle name="Normal 4 8 3 2 2 3 4" xfId="36480"/>
    <cellStyle name="Normal 4 8 3 2 2 4" xfId="7641"/>
    <cellStyle name="Normal 4 8 3 2 2 4 2" xfId="28790"/>
    <cellStyle name="Normal 4 8 3 2 2 4 2 2" xfId="49941"/>
    <cellStyle name="Normal 4 8 3 2 2 4 3" xfId="18218"/>
    <cellStyle name="Normal 4 8 3 2 2 4 4" xfId="39369"/>
    <cellStyle name="Normal 4 8 3 2 2 5" xfId="10203"/>
    <cellStyle name="Normal 4 8 3 2 2 5 2" xfId="31352"/>
    <cellStyle name="Normal 4 8 3 2 2 5 2 2" xfId="52503"/>
    <cellStyle name="Normal 4 8 3 2 2 5 3" xfId="20780"/>
    <cellStyle name="Normal 4 8 3 2 2 5 4" xfId="41931"/>
    <cellStyle name="Normal 4 8 3 2 2 6" xfId="23337"/>
    <cellStyle name="Normal 4 8 3 2 2 6 2" xfId="44488"/>
    <cellStyle name="Normal 4 8 3 2 2 7" xfId="12765"/>
    <cellStyle name="Normal 4 8 3 2 2 8" xfId="33916"/>
    <cellStyle name="Normal 4 8 3 2 3" xfId="1838"/>
    <cellStyle name="Normal 4 8 3 2 3 2" xfId="4405"/>
    <cellStyle name="Normal 4 8 3 2 3 2 2" xfId="26541"/>
    <cellStyle name="Normal 4 8 3 2 3 2 2 2" xfId="47692"/>
    <cellStyle name="Normal 4 8 3 2 3 2 3" xfId="15969"/>
    <cellStyle name="Normal 4 8 3 2 3 2 4" xfId="37120"/>
    <cellStyle name="Normal 4 8 3 2 3 3" xfId="8281"/>
    <cellStyle name="Normal 4 8 3 2 3 3 2" xfId="29430"/>
    <cellStyle name="Normal 4 8 3 2 3 3 2 2" xfId="50581"/>
    <cellStyle name="Normal 4 8 3 2 3 3 3" xfId="18858"/>
    <cellStyle name="Normal 4 8 3 2 3 3 4" xfId="40009"/>
    <cellStyle name="Normal 4 8 3 2 3 4" xfId="10843"/>
    <cellStyle name="Normal 4 8 3 2 3 4 2" xfId="31992"/>
    <cellStyle name="Normal 4 8 3 2 3 4 2 2" xfId="53143"/>
    <cellStyle name="Normal 4 8 3 2 3 4 3" xfId="21420"/>
    <cellStyle name="Normal 4 8 3 2 3 4 4" xfId="42571"/>
    <cellStyle name="Normal 4 8 3 2 3 5" xfId="23977"/>
    <cellStyle name="Normal 4 8 3 2 3 5 2" xfId="45128"/>
    <cellStyle name="Normal 4 8 3 2 3 6" xfId="13405"/>
    <cellStyle name="Normal 4 8 3 2 3 7" xfId="34556"/>
    <cellStyle name="Normal 4 8 3 2 4" xfId="3125"/>
    <cellStyle name="Normal 4 8 3 2 4 2" xfId="25261"/>
    <cellStyle name="Normal 4 8 3 2 4 2 2" xfId="46412"/>
    <cellStyle name="Normal 4 8 3 2 4 3" xfId="14689"/>
    <cellStyle name="Normal 4 8 3 2 4 4" xfId="35840"/>
    <cellStyle name="Normal 4 8 3 2 5" xfId="7001"/>
    <cellStyle name="Normal 4 8 3 2 5 2" xfId="28150"/>
    <cellStyle name="Normal 4 8 3 2 5 2 2" xfId="49301"/>
    <cellStyle name="Normal 4 8 3 2 5 3" xfId="17578"/>
    <cellStyle name="Normal 4 8 3 2 5 4" xfId="38729"/>
    <cellStyle name="Normal 4 8 3 2 6" xfId="9563"/>
    <cellStyle name="Normal 4 8 3 2 6 2" xfId="30712"/>
    <cellStyle name="Normal 4 8 3 2 6 2 2" xfId="51863"/>
    <cellStyle name="Normal 4 8 3 2 6 3" xfId="20140"/>
    <cellStyle name="Normal 4 8 3 2 6 4" xfId="41291"/>
    <cellStyle name="Normal 4 8 3 2 7" xfId="22697"/>
    <cellStyle name="Normal 4 8 3 2 7 2" xfId="43848"/>
    <cellStyle name="Normal 4 8 3 2 8" xfId="12125"/>
    <cellStyle name="Normal 4 8 3 2 9" xfId="33276"/>
    <cellStyle name="Normal 4 8 3 3" xfId="878"/>
    <cellStyle name="Normal 4 8 3 3 2" xfId="2158"/>
    <cellStyle name="Normal 4 8 3 3 2 2" xfId="4725"/>
    <cellStyle name="Normal 4 8 3 3 2 2 2" xfId="26861"/>
    <cellStyle name="Normal 4 8 3 3 2 2 2 2" xfId="48012"/>
    <cellStyle name="Normal 4 8 3 3 2 2 3" xfId="16289"/>
    <cellStyle name="Normal 4 8 3 3 2 2 4" xfId="37440"/>
    <cellStyle name="Normal 4 8 3 3 2 3" xfId="8601"/>
    <cellStyle name="Normal 4 8 3 3 2 3 2" xfId="29750"/>
    <cellStyle name="Normal 4 8 3 3 2 3 2 2" xfId="50901"/>
    <cellStyle name="Normal 4 8 3 3 2 3 3" xfId="19178"/>
    <cellStyle name="Normal 4 8 3 3 2 3 4" xfId="40329"/>
    <cellStyle name="Normal 4 8 3 3 2 4" xfId="11163"/>
    <cellStyle name="Normal 4 8 3 3 2 4 2" xfId="32312"/>
    <cellStyle name="Normal 4 8 3 3 2 4 2 2" xfId="53463"/>
    <cellStyle name="Normal 4 8 3 3 2 4 3" xfId="21740"/>
    <cellStyle name="Normal 4 8 3 3 2 4 4" xfId="42891"/>
    <cellStyle name="Normal 4 8 3 3 2 5" xfId="24297"/>
    <cellStyle name="Normal 4 8 3 3 2 5 2" xfId="45448"/>
    <cellStyle name="Normal 4 8 3 3 2 6" xfId="13725"/>
    <cellStyle name="Normal 4 8 3 3 2 7" xfId="34876"/>
    <cellStyle name="Normal 4 8 3 3 3" xfId="3445"/>
    <cellStyle name="Normal 4 8 3 3 3 2" xfId="25581"/>
    <cellStyle name="Normal 4 8 3 3 3 2 2" xfId="46732"/>
    <cellStyle name="Normal 4 8 3 3 3 3" xfId="15009"/>
    <cellStyle name="Normal 4 8 3 3 3 4" xfId="36160"/>
    <cellStyle name="Normal 4 8 3 3 4" xfId="7321"/>
    <cellStyle name="Normal 4 8 3 3 4 2" xfId="28470"/>
    <cellStyle name="Normal 4 8 3 3 4 2 2" xfId="49621"/>
    <cellStyle name="Normal 4 8 3 3 4 3" xfId="17898"/>
    <cellStyle name="Normal 4 8 3 3 4 4" xfId="39049"/>
    <cellStyle name="Normal 4 8 3 3 5" xfId="9883"/>
    <cellStyle name="Normal 4 8 3 3 5 2" xfId="31032"/>
    <cellStyle name="Normal 4 8 3 3 5 2 2" xfId="52183"/>
    <cellStyle name="Normal 4 8 3 3 5 3" xfId="20460"/>
    <cellStyle name="Normal 4 8 3 3 5 4" xfId="41611"/>
    <cellStyle name="Normal 4 8 3 3 6" xfId="23017"/>
    <cellStyle name="Normal 4 8 3 3 6 2" xfId="44168"/>
    <cellStyle name="Normal 4 8 3 3 7" xfId="12445"/>
    <cellStyle name="Normal 4 8 3 3 8" xfId="33596"/>
    <cellStyle name="Normal 4 8 3 4" xfId="1518"/>
    <cellStyle name="Normal 4 8 3 4 2" xfId="4085"/>
    <cellStyle name="Normal 4 8 3 4 2 2" xfId="26221"/>
    <cellStyle name="Normal 4 8 3 4 2 2 2" xfId="47372"/>
    <cellStyle name="Normal 4 8 3 4 2 3" xfId="15649"/>
    <cellStyle name="Normal 4 8 3 4 2 4" xfId="36800"/>
    <cellStyle name="Normal 4 8 3 4 3" xfId="7961"/>
    <cellStyle name="Normal 4 8 3 4 3 2" xfId="29110"/>
    <cellStyle name="Normal 4 8 3 4 3 2 2" xfId="50261"/>
    <cellStyle name="Normal 4 8 3 4 3 3" xfId="18538"/>
    <cellStyle name="Normal 4 8 3 4 3 4" xfId="39689"/>
    <cellStyle name="Normal 4 8 3 4 4" xfId="10523"/>
    <cellStyle name="Normal 4 8 3 4 4 2" xfId="31672"/>
    <cellStyle name="Normal 4 8 3 4 4 2 2" xfId="52823"/>
    <cellStyle name="Normal 4 8 3 4 4 3" xfId="21100"/>
    <cellStyle name="Normal 4 8 3 4 4 4" xfId="42251"/>
    <cellStyle name="Normal 4 8 3 4 5" xfId="23657"/>
    <cellStyle name="Normal 4 8 3 4 5 2" xfId="44808"/>
    <cellStyle name="Normal 4 8 3 4 6" xfId="13085"/>
    <cellStyle name="Normal 4 8 3 4 7" xfId="34236"/>
    <cellStyle name="Normal 4 8 3 5" xfId="2804"/>
    <cellStyle name="Normal 4 8 3 5 2" xfId="24940"/>
    <cellStyle name="Normal 4 8 3 5 2 2" xfId="46091"/>
    <cellStyle name="Normal 4 8 3 5 3" xfId="14368"/>
    <cellStyle name="Normal 4 8 3 5 4" xfId="35519"/>
    <cellStyle name="Normal 4 8 3 6" xfId="6681"/>
    <cellStyle name="Normal 4 8 3 6 2" xfId="27830"/>
    <cellStyle name="Normal 4 8 3 6 2 2" xfId="48981"/>
    <cellStyle name="Normal 4 8 3 6 3" xfId="17258"/>
    <cellStyle name="Normal 4 8 3 6 4" xfId="38409"/>
    <cellStyle name="Normal 4 8 3 7" xfId="9243"/>
    <cellStyle name="Normal 4 8 3 7 2" xfId="30392"/>
    <cellStyle name="Normal 4 8 3 7 2 2" xfId="51543"/>
    <cellStyle name="Normal 4 8 3 7 3" xfId="19820"/>
    <cellStyle name="Normal 4 8 3 7 4" xfId="40971"/>
    <cellStyle name="Normal 4 8 3 8" xfId="22377"/>
    <cellStyle name="Normal 4 8 3 8 2" xfId="43528"/>
    <cellStyle name="Normal 4 8 3 9" xfId="11805"/>
    <cellStyle name="Normal 4 8 4" xfId="398"/>
    <cellStyle name="Normal 4 8 4 2" xfId="1038"/>
    <cellStyle name="Normal 4 8 4 2 2" xfId="2318"/>
    <cellStyle name="Normal 4 8 4 2 2 2" xfId="4885"/>
    <cellStyle name="Normal 4 8 4 2 2 2 2" xfId="27021"/>
    <cellStyle name="Normal 4 8 4 2 2 2 2 2" xfId="48172"/>
    <cellStyle name="Normal 4 8 4 2 2 2 3" xfId="16449"/>
    <cellStyle name="Normal 4 8 4 2 2 2 4" xfId="37600"/>
    <cellStyle name="Normal 4 8 4 2 2 3" xfId="8761"/>
    <cellStyle name="Normal 4 8 4 2 2 3 2" xfId="29910"/>
    <cellStyle name="Normal 4 8 4 2 2 3 2 2" xfId="51061"/>
    <cellStyle name="Normal 4 8 4 2 2 3 3" xfId="19338"/>
    <cellStyle name="Normal 4 8 4 2 2 3 4" xfId="40489"/>
    <cellStyle name="Normal 4 8 4 2 2 4" xfId="11323"/>
    <cellStyle name="Normal 4 8 4 2 2 4 2" xfId="32472"/>
    <cellStyle name="Normal 4 8 4 2 2 4 2 2" xfId="53623"/>
    <cellStyle name="Normal 4 8 4 2 2 4 3" xfId="21900"/>
    <cellStyle name="Normal 4 8 4 2 2 4 4" xfId="43051"/>
    <cellStyle name="Normal 4 8 4 2 2 5" xfId="24457"/>
    <cellStyle name="Normal 4 8 4 2 2 5 2" xfId="45608"/>
    <cellStyle name="Normal 4 8 4 2 2 6" xfId="13885"/>
    <cellStyle name="Normal 4 8 4 2 2 7" xfId="35036"/>
    <cellStyle name="Normal 4 8 4 2 3" xfId="3605"/>
    <cellStyle name="Normal 4 8 4 2 3 2" xfId="25741"/>
    <cellStyle name="Normal 4 8 4 2 3 2 2" xfId="46892"/>
    <cellStyle name="Normal 4 8 4 2 3 3" xfId="15169"/>
    <cellStyle name="Normal 4 8 4 2 3 4" xfId="36320"/>
    <cellStyle name="Normal 4 8 4 2 4" xfId="7481"/>
    <cellStyle name="Normal 4 8 4 2 4 2" xfId="28630"/>
    <cellStyle name="Normal 4 8 4 2 4 2 2" xfId="49781"/>
    <cellStyle name="Normal 4 8 4 2 4 3" xfId="18058"/>
    <cellStyle name="Normal 4 8 4 2 4 4" xfId="39209"/>
    <cellStyle name="Normal 4 8 4 2 5" xfId="10043"/>
    <cellStyle name="Normal 4 8 4 2 5 2" xfId="31192"/>
    <cellStyle name="Normal 4 8 4 2 5 2 2" xfId="52343"/>
    <cellStyle name="Normal 4 8 4 2 5 3" xfId="20620"/>
    <cellStyle name="Normal 4 8 4 2 5 4" xfId="41771"/>
    <cellStyle name="Normal 4 8 4 2 6" xfId="23177"/>
    <cellStyle name="Normal 4 8 4 2 6 2" xfId="44328"/>
    <cellStyle name="Normal 4 8 4 2 7" xfId="12605"/>
    <cellStyle name="Normal 4 8 4 2 8" xfId="33756"/>
    <cellStyle name="Normal 4 8 4 3" xfId="1678"/>
    <cellStyle name="Normal 4 8 4 3 2" xfId="4245"/>
    <cellStyle name="Normal 4 8 4 3 2 2" xfId="26381"/>
    <cellStyle name="Normal 4 8 4 3 2 2 2" xfId="47532"/>
    <cellStyle name="Normal 4 8 4 3 2 3" xfId="15809"/>
    <cellStyle name="Normal 4 8 4 3 2 4" xfId="36960"/>
    <cellStyle name="Normal 4 8 4 3 3" xfId="8121"/>
    <cellStyle name="Normal 4 8 4 3 3 2" xfId="29270"/>
    <cellStyle name="Normal 4 8 4 3 3 2 2" xfId="50421"/>
    <cellStyle name="Normal 4 8 4 3 3 3" xfId="18698"/>
    <cellStyle name="Normal 4 8 4 3 3 4" xfId="39849"/>
    <cellStyle name="Normal 4 8 4 3 4" xfId="10683"/>
    <cellStyle name="Normal 4 8 4 3 4 2" xfId="31832"/>
    <cellStyle name="Normal 4 8 4 3 4 2 2" xfId="52983"/>
    <cellStyle name="Normal 4 8 4 3 4 3" xfId="21260"/>
    <cellStyle name="Normal 4 8 4 3 4 4" xfId="42411"/>
    <cellStyle name="Normal 4 8 4 3 5" xfId="23817"/>
    <cellStyle name="Normal 4 8 4 3 5 2" xfId="44968"/>
    <cellStyle name="Normal 4 8 4 3 6" xfId="13245"/>
    <cellStyle name="Normal 4 8 4 3 7" xfId="34396"/>
    <cellStyle name="Normal 4 8 4 4" xfId="2965"/>
    <cellStyle name="Normal 4 8 4 4 2" xfId="25101"/>
    <cellStyle name="Normal 4 8 4 4 2 2" xfId="46252"/>
    <cellStyle name="Normal 4 8 4 4 3" xfId="14529"/>
    <cellStyle name="Normal 4 8 4 4 4" xfId="35680"/>
    <cellStyle name="Normal 4 8 4 5" xfId="6841"/>
    <cellStyle name="Normal 4 8 4 5 2" xfId="27990"/>
    <cellStyle name="Normal 4 8 4 5 2 2" xfId="49141"/>
    <cellStyle name="Normal 4 8 4 5 3" xfId="17418"/>
    <cellStyle name="Normal 4 8 4 5 4" xfId="38569"/>
    <cellStyle name="Normal 4 8 4 6" xfId="9403"/>
    <cellStyle name="Normal 4 8 4 6 2" xfId="30552"/>
    <cellStyle name="Normal 4 8 4 6 2 2" xfId="51703"/>
    <cellStyle name="Normal 4 8 4 6 3" xfId="19980"/>
    <cellStyle name="Normal 4 8 4 6 4" xfId="41131"/>
    <cellStyle name="Normal 4 8 4 7" xfId="22537"/>
    <cellStyle name="Normal 4 8 4 7 2" xfId="43688"/>
    <cellStyle name="Normal 4 8 4 8" xfId="11965"/>
    <cellStyle name="Normal 4 8 4 9" xfId="33116"/>
    <cellStyle name="Normal 4 8 5" xfId="718"/>
    <cellStyle name="Normal 4 8 5 2" xfId="1998"/>
    <cellStyle name="Normal 4 8 5 2 2" xfId="4565"/>
    <cellStyle name="Normal 4 8 5 2 2 2" xfId="26701"/>
    <cellStyle name="Normal 4 8 5 2 2 2 2" xfId="47852"/>
    <cellStyle name="Normal 4 8 5 2 2 3" xfId="16129"/>
    <cellStyle name="Normal 4 8 5 2 2 4" xfId="37280"/>
    <cellStyle name="Normal 4 8 5 2 3" xfId="8441"/>
    <cellStyle name="Normal 4 8 5 2 3 2" xfId="29590"/>
    <cellStyle name="Normal 4 8 5 2 3 2 2" xfId="50741"/>
    <cellStyle name="Normal 4 8 5 2 3 3" xfId="19018"/>
    <cellStyle name="Normal 4 8 5 2 3 4" xfId="40169"/>
    <cellStyle name="Normal 4 8 5 2 4" xfId="11003"/>
    <cellStyle name="Normal 4 8 5 2 4 2" xfId="32152"/>
    <cellStyle name="Normal 4 8 5 2 4 2 2" xfId="53303"/>
    <cellStyle name="Normal 4 8 5 2 4 3" xfId="21580"/>
    <cellStyle name="Normal 4 8 5 2 4 4" xfId="42731"/>
    <cellStyle name="Normal 4 8 5 2 5" xfId="24137"/>
    <cellStyle name="Normal 4 8 5 2 5 2" xfId="45288"/>
    <cellStyle name="Normal 4 8 5 2 6" xfId="13565"/>
    <cellStyle name="Normal 4 8 5 2 7" xfId="34716"/>
    <cellStyle name="Normal 4 8 5 3" xfId="3285"/>
    <cellStyle name="Normal 4 8 5 3 2" xfId="25421"/>
    <cellStyle name="Normal 4 8 5 3 2 2" xfId="46572"/>
    <cellStyle name="Normal 4 8 5 3 3" xfId="14849"/>
    <cellStyle name="Normal 4 8 5 3 4" xfId="36000"/>
    <cellStyle name="Normal 4 8 5 4" xfId="7161"/>
    <cellStyle name="Normal 4 8 5 4 2" xfId="28310"/>
    <cellStyle name="Normal 4 8 5 4 2 2" xfId="49461"/>
    <cellStyle name="Normal 4 8 5 4 3" xfId="17738"/>
    <cellStyle name="Normal 4 8 5 4 4" xfId="38889"/>
    <cellStyle name="Normal 4 8 5 5" xfId="9723"/>
    <cellStyle name="Normal 4 8 5 5 2" xfId="30872"/>
    <cellStyle name="Normal 4 8 5 5 2 2" xfId="52023"/>
    <cellStyle name="Normal 4 8 5 5 3" xfId="20300"/>
    <cellStyle name="Normal 4 8 5 5 4" xfId="41451"/>
    <cellStyle name="Normal 4 8 5 6" xfId="22857"/>
    <cellStyle name="Normal 4 8 5 6 2" xfId="44008"/>
    <cellStyle name="Normal 4 8 5 7" xfId="12285"/>
    <cellStyle name="Normal 4 8 5 8" xfId="33436"/>
    <cellStyle name="Normal 4 8 6" xfId="1358"/>
    <cellStyle name="Normal 4 8 6 2" xfId="3925"/>
    <cellStyle name="Normal 4 8 6 2 2" xfId="26061"/>
    <cellStyle name="Normal 4 8 6 2 2 2" xfId="47212"/>
    <cellStyle name="Normal 4 8 6 2 3" xfId="15489"/>
    <cellStyle name="Normal 4 8 6 2 4" xfId="36640"/>
    <cellStyle name="Normal 4 8 6 3" xfId="7801"/>
    <cellStyle name="Normal 4 8 6 3 2" xfId="28950"/>
    <cellStyle name="Normal 4 8 6 3 2 2" xfId="50101"/>
    <cellStyle name="Normal 4 8 6 3 3" xfId="18378"/>
    <cellStyle name="Normal 4 8 6 3 4" xfId="39529"/>
    <cellStyle name="Normal 4 8 6 4" xfId="10363"/>
    <cellStyle name="Normal 4 8 6 4 2" xfId="31512"/>
    <cellStyle name="Normal 4 8 6 4 2 2" xfId="52663"/>
    <cellStyle name="Normal 4 8 6 4 3" xfId="20940"/>
    <cellStyle name="Normal 4 8 6 4 4" xfId="42091"/>
    <cellStyle name="Normal 4 8 6 5" xfId="23497"/>
    <cellStyle name="Normal 4 8 6 5 2" xfId="44648"/>
    <cellStyle name="Normal 4 8 6 6" xfId="12925"/>
    <cellStyle name="Normal 4 8 6 7" xfId="34076"/>
    <cellStyle name="Normal 4 8 7" xfId="2643"/>
    <cellStyle name="Normal 4 8 7 2" xfId="24779"/>
    <cellStyle name="Normal 4 8 7 2 2" xfId="45930"/>
    <cellStyle name="Normal 4 8 7 3" xfId="14207"/>
    <cellStyle name="Normal 4 8 7 4" xfId="35358"/>
    <cellStyle name="Normal 4 8 8" xfId="6521"/>
    <cellStyle name="Normal 4 8 8 2" xfId="27670"/>
    <cellStyle name="Normal 4 8 8 2 2" xfId="48821"/>
    <cellStyle name="Normal 4 8 8 3" xfId="17098"/>
    <cellStyle name="Normal 4 8 8 4" xfId="38249"/>
    <cellStyle name="Normal 4 8 9" xfId="9083"/>
    <cellStyle name="Normal 4 8 9 2" xfId="30232"/>
    <cellStyle name="Normal 4 8 9 2 2" xfId="51383"/>
    <cellStyle name="Normal 4 8 9 3" xfId="19660"/>
    <cellStyle name="Normal 4 8 9 4" xfId="40811"/>
    <cellStyle name="Normal 4 9" xfId="101"/>
    <cellStyle name="Normal 4 9 10" xfId="11670"/>
    <cellStyle name="Normal 4 9 11" xfId="32821"/>
    <cellStyle name="Normal 4 9 2" xfId="262"/>
    <cellStyle name="Normal 4 9 2 10" xfId="32981"/>
    <cellStyle name="Normal 4 9 2 2" xfId="583"/>
    <cellStyle name="Normal 4 9 2 2 2" xfId="1223"/>
    <cellStyle name="Normal 4 9 2 2 2 2" xfId="2503"/>
    <cellStyle name="Normal 4 9 2 2 2 2 2" xfId="5070"/>
    <cellStyle name="Normal 4 9 2 2 2 2 2 2" xfId="27206"/>
    <cellStyle name="Normal 4 9 2 2 2 2 2 2 2" xfId="48357"/>
    <cellStyle name="Normal 4 9 2 2 2 2 2 3" xfId="16634"/>
    <cellStyle name="Normal 4 9 2 2 2 2 2 4" xfId="37785"/>
    <cellStyle name="Normal 4 9 2 2 2 2 3" xfId="8946"/>
    <cellStyle name="Normal 4 9 2 2 2 2 3 2" xfId="30095"/>
    <cellStyle name="Normal 4 9 2 2 2 2 3 2 2" xfId="51246"/>
    <cellStyle name="Normal 4 9 2 2 2 2 3 3" xfId="19523"/>
    <cellStyle name="Normal 4 9 2 2 2 2 3 4" xfId="40674"/>
    <cellStyle name="Normal 4 9 2 2 2 2 4" xfId="11508"/>
    <cellStyle name="Normal 4 9 2 2 2 2 4 2" xfId="32657"/>
    <cellStyle name="Normal 4 9 2 2 2 2 4 2 2" xfId="53808"/>
    <cellStyle name="Normal 4 9 2 2 2 2 4 3" xfId="22085"/>
    <cellStyle name="Normal 4 9 2 2 2 2 4 4" xfId="43236"/>
    <cellStyle name="Normal 4 9 2 2 2 2 5" xfId="24642"/>
    <cellStyle name="Normal 4 9 2 2 2 2 5 2" xfId="45793"/>
    <cellStyle name="Normal 4 9 2 2 2 2 6" xfId="14070"/>
    <cellStyle name="Normal 4 9 2 2 2 2 7" xfId="35221"/>
    <cellStyle name="Normal 4 9 2 2 2 3" xfId="3790"/>
    <cellStyle name="Normal 4 9 2 2 2 3 2" xfId="25926"/>
    <cellStyle name="Normal 4 9 2 2 2 3 2 2" xfId="47077"/>
    <cellStyle name="Normal 4 9 2 2 2 3 3" xfId="15354"/>
    <cellStyle name="Normal 4 9 2 2 2 3 4" xfId="36505"/>
    <cellStyle name="Normal 4 9 2 2 2 4" xfId="7666"/>
    <cellStyle name="Normal 4 9 2 2 2 4 2" xfId="28815"/>
    <cellStyle name="Normal 4 9 2 2 2 4 2 2" xfId="49966"/>
    <cellStyle name="Normal 4 9 2 2 2 4 3" xfId="18243"/>
    <cellStyle name="Normal 4 9 2 2 2 4 4" xfId="39394"/>
    <cellStyle name="Normal 4 9 2 2 2 5" xfId="10228"/>
    <cellStyle name="Normal 4 9 2 2 2 5 2" xfId="31377"/>
    <cellStyle name="Normal 4 9 2 2 2 5 2 2" xfId="52528"/>
    <cellStyle name="Normal 4 9 2 2 2 5 3" xfId="20805"/>
    <cellStyle name="Normal 4 9 2 2 2 5 4" xfId="41956"/>
    <cellStyle name="Normal 4 9 2 2 2 6" xfId="23362"/>
    <cellStyle name="Normal 4 9 2 2 2 6 2" xfId="44513"/>
    <cellStyle name="Normal 4 9 2 2 2 7" xfId="12790"/>
    <cellStyle name="Normal 4 9 2 2 2 8" xfId="33941"/>
    <cellStyle name="Normal 4 9 2 2 3" xfId="1863"/>
    <cellStyle name="Normal 4 9 2 2 3 2" xfId="4430"/>
    <cellStyle name="Normal 4 9 2 2 3 2 2" xfId="26566"/>
    <cellStyle name="Normal 4 9 2 2 3 2 2 2" xfId="47717"/>
    <cellStyle name="Normal 4 9 2 2 3 2 3" xfId="15994"/>
    <cellStyle name="Normal 4 9 2 2 3 2 4" xfId="37145"/>
    <cellStyle name="Normal 4 9 2 2 3 3" xfId="8306"/>
    <cellStyle name="Normal 4 9 2 2 3 3 2" xfId="29455"/>
    <cellStyle name="Normal 4 9 2 2 3 3 2 2" xfId="50606"/>
    <cellStyle name="Normal 4 9 2 2 3 3 3" xfId="18883"/>
    <cellStyle name="Normal 4 9 2 2 3 3 4" xfId="40034"/>
    <cellStyle name="Normal 4 9 2 2 3 4" xfId="10868"/>
    <cellStyle name="Normal 4 9 2 2 3 4 2" xfId="32017"/>
    <cellStyle name="Normal 4 9 2 2 3 4 2 2" xfId="53168"/>
    <cellStyle name="Normal 4 9 2 2 3 4 3" xfId="21445"/>
    <cellStyle name="Normal 4 9 2 2 3 4 4" xfId="42596"/>
    <cellStyle name="Normal 4 9 2 2 3 5" xfId="24002"/>
    <cellStyle name="Normal 4 9 2 2 3 5 2" xfId="45153"/>
    <cellStyle name="Normal 4 9 2 2 3 6" xfId="13430"/>
    <cellStyle name="Normal 4 9 2 2 3 7" xfId="34581"/>
    <cellStyle name="Normal 4 9 2 2 4" xfId="3150"/>
    <cellStyle name="Normal 4 9 2 2 4 2" xfId="25286"/>
    <cellStyle name="Normal 4 9 2 2 4 2 2" xfId="46437"/>
    <cellStyle name="Normal 4 9 2 2 4 3" xfId="14714"/>
    <cellStyle name="Normal 4 9 2 2 4 4" xfId="35865"/>
    <cellStyle name="Normal 4 9 2 2 5" xfId="7026"/>
    <cellStyle name="Normal 4 9 2 2 5 2" xfId="28175"/>
    <cellStyle name="Normal 4 9 2 2 5 2 2" xfId="49326"/>
    <cellStyle name="Normal 4 9 2 2 5 3" xfId="17603"/>
    <cellStyle name="Normal 4 9 2 2 5 4" xfId="38754"/>
    <cellStyle name="Normal 4 9 2 2 6" xfId="9588"/>
    <cellStyle name="Normal 4 9 2 2 6 2" xfId="30737"/>
    <cellStyle name="Normal 4 9 2 2 6 2 2" xfId="51888"/>
    <cellStyle name="Normal 4 9 2 2 6 3" xfId="20165"/>
    <cellStyle name="Normal 4 9 2 2 6 4" xfId="41316"/>
    <cellStyle name="Normal 4 9 2 2 7" xfId="22722"/>
    <cellStyle name="Normal 4 9 2 2 7 2" xfId="43873"/>
    <cellStyle name="Normal 4 9 2 2 8" xfId="12150"/>
    <cellStyle name="Normal 4 9 2 2 9" xfId="33301"/>
    <cellStyle name="Normal 4 9 2 3" xfId="903"/>
    <cellStyle name="Normal 4 9 2 3 2" xfId="2183"/>
    <cellStyle name="Normal 4 9 2 3 2 2" xfId="4750"/>
    <cellStyle name="Normal 4 9 2 3 2 2 2" xfId="26886"/>
    <cellStyle name="Normal 4 9 2 3 2 2 2 2" xfId="48037"/>
    <cellStyle name="Normal 4 9 2 3 2 2 3" xfId="16314"/>
    <cellStyle name="Normal 4 9 2 3 2 2 4" xfId="37465"/>
    <cellStyle name="Normal 4 9 2 3 2 3" xfId="8626"/>
    <cellStyle name="Normal 4 9 2 3 2 3 2" xfId="29775"/>
    <cellStyle name="Normal 4 9 2 3 2 3 2 2" xfId="50926"/>
    <cellStyle name="Normal 4 9 2 3 2 3 3" xfId="19203"/>
    <cellStyle name="Normal 4 9 2 3 2 3 4" xfId="40354"/>
    <cellStyle name="Normal 4 9 2 3 2 4" xfId="11188"/>
    <cellStyle name="Normal 4 9 2 3 2 4 2" xfId="32337"/>
    <cellStyle name="Normal 4 9 2 3 2 4 2 2" xfId="53488"/>
    <cellStyle name="Normal 4 9 2 3 2 4 3" xfId="21765"/>
    <cellStyle name="Normal 4 9 2 3 2 4 4" xfId="42916"/>
    <cellStyle name="Normal 4 9 2 3 2 5" xfId="24322"/>
    <cellStyle name="Normal 4 9 2 3 2 5 2" xfId="45473"/>
    <cellStyle name="Normal 4 9 2 3 2 6" xfId="13750"/>
    <cellStyle name="Normal 4 9 2 3 2 7" xfId="34901"/>
    <cellStyle name="Normal 4 9 2 3 3" xfId="3470"/>
    <cellStyle name="Normal 4 9 2 3 3 2" xfId="25606"/>
    <cellStyle name="Normal 4 9 2 3 3 2 2" xfId="46757"/>
    <cellStyle name="Normal 4 9 2 3 3 3" xfId="15034"/>
    <cellStyle name="Normal 4 9 2 3 3 4" xfId="36185"/>
    <cellStyle name="Normal 4 9 2 3 4" xfId="7346"/>
    <cellStyle name="Normal 4 9 2 3 4 2" xfId="28495"/>
    <cellStyle name="Normal 4 9 2 3 4 2 2" xfId="49646"/>
    <cellStyle name="Normal 4 9 2 3 4 3" xfId="17923"/>
    <cellStyle name="Normal 4 9 2 3 4 4" xfId="39074"/>
    <cellStyle name="Normal 4 9 2 3 5" xfId="9908"/>
    <cellStyle name="Normal 4 9 2 3 5 2" xfId="31057"/>
    <cellStyle name="Normal 4 9 2 3 5 2 2" xfId="52208"/>
    <cellStyle name="Normal 4 9 2 3 5 3" xfId="20485"/>
    <cellStyle name="Normal 4 9 2 3 5 4" xfId="41636"/>
    <cellStyle name="Normal 4 9 2 3 6" xfId="23042"/>
    <cellStyle name="Normal 4 9 2 3 6 2" xfId="44193"/>
    <cellStyle name="Normal 4 9 2 3 7" xfId="12470"/>
    <cellStyle name="Normal 4 9 2 3 8" xfId="33621"/>
    <cellStyle name="Normal 4 9 2 4" xfId="1543"/>
    <cellStyle name="Normal 4 9 2 4 2" xfId="4110"/>
    <cellStyle name="Normal 4 9 2 4 2 2" xfId="26246"/>
    <cellStyle name="Normal 4 9 2 4 2 2 2" xfId="47397"/>
    <cellStyle name="Normal 4 9 2 4 2 3" xfId="15674"/>
    <cellStyle name="Normal 4 9 2 4 2 4" xfId="36825"/>
    <cellStyle name="Normal 4 9 2 4 3" xfId="7986"/>
    <cellStyle name="Normal 4 9 2 4 3 2" xfId="29135"/>
    <cellStyle name="Normal 4 9 2 4 3 2 2" xfId="50286"/>
    <cellStyle name="Normal 4 9 2 4 3 3" xfId="18563"/>
    <cellStyle name="Normal 4 9 2 4 3 4" xfId="39714"/>
    <cellStyle name="Normal 4 9 2 4 4" xfId="10548"/>
    <cellStyle name="Normal 4 9 2 4 4 2" xfId="31697"/>
    <cellStyle name="Normal 4 9 2 4 4 2 2" xfId="52848"/>
    <cellStyle name="Normal 4 9 2 4 4 3" xfId="21125"/>
    <cellStyle name="Normal 4 9 2 4 4 4" xfId="42276"/>
    <cellStyle name="Normal 4 9 2 4 5" xfId="23682"/>
    <cellStyle name="Normal 4 9 2 4 5 2" xfId="44833"/>
    <cellStyle name="Normal 4 9 2 4 6" xfId="13110"/>
    <cellStyle name="Normal 4 9 2 4 7" xfId="34261"/>
    <cellStyle name="Normal 4 9 2 5" xfId="2830"/>
    <cellStyle name="Normal 4 9 2 5 2" xfId="24966"/>
    <cellStyle name="Normal 4 9 2 5 2 2" xfId="46117"/>
    <cellStyle name="Normal 4 9 2 5 3" xfId="14394"/>
    <cellStyle name="Normal 4 9 2 5 4" xfId="35545"/>
    <cellStyle name="Normal 4 9 2 6" xfId="6706"/>
    <cellStyle name="Normal 4 9 2 6 2" xfId="27855"/>
    <cellStyle name="Normal 4 9 2 6 2 2" xfId="49006"/>
    <cellStyle name="Normal 4 9 2 6 3" xfId="17283"/>
    <cellStyle name="Normal 4 9 2 6 4" xfId="38434"/>
    <cellStyle name="Normal 4 9 2 7" xfId="9268"/>
    <cellStyle name="Normal 4 9 2 7 2" xfId="30417"/>
    <cellStyle name="Normal 4 9 2 7 2 2" xfId="51568"/>
    <cellStyle name="Normal 4 9 2 7 3" xfId="19845"/>
    <cellStyle name="Normal 4 9 2 7 4" xfId="40996"/>
    <cellStyle name="Normal 4 9 2 8" xfId="22402"/>
    <cellStyle name="Normal 4 9 2 8 2" xfId="43553"/>
    <cellStyle name="Normal 4 9 2 9" xfId="11830"/>
    <cellStyle name="Normal 4 9 3" xfId="423"/>
    <cellStyle name="Normal 4 9 3 2" xfId="1063"/>
    <cellStyle name="Normal 4 9 3 2 2" xfId="2343"/>
    <cellStyle name="Normal 4 9 3 2 2 2" xfId="4910"/>
    <cellStyle name="Normal 4 9 3 2 2 2 2" xfId="27046"/>
    <cellStyle name="Normal 4 9 3 2 2 2 2 2" xfId="48197"/>
    <cellStyle name="Normal 4 9 3 2 2 2 3" xfId="16474"/>
    <cellStyle name="Normal 4 9 3 2 2 2 4" xfId="37625"/>
    <cellStyle name="Normal 4 9 3 2 2 3" xfId="8786"/>
    <cellStyle name="Normal 4 9 3 2 2 3 2" xfId="29935"/>
    <cellStyle name="Normal 4 9 3 2 2 3 2 2" xfId="51086"/>
    <cellStyle name="Normal 4 9 3 2 2 3 3" xfId="19363"/>
    <cellStyle name="Normal 4 9 3 2 2 3 4" xfId="40514"/>
    <cellStyle name="Normal 4 9 3 2 2 4" xfId="11348"/>
    <cellStyle name="Normal 4 9 3 2 2 4 2" xfId="32497"/>
    <cellStyle name="Normal 4 9 3 2 2 4 2 2" xfId="53648"/>
    <cellStyle name="Normal 4 9 3 2 2 4 3" xfId="21925"/>
    <cellStyle name="Normal 4 9 3 2 2 4 4" xfId="43076"/>
    <cellStyle name="Normal 4 9 3 2 2 5" xfId="24482"/>
    <cellStyle name="Normal 4 9 3 2 2 5 2" xfId="45633"/>
    <cellStyle name="Normal 4 9 3 2 2 6" xfId="13910"/>
    <cellStyle name="Normal 4 9 3 2 2 7" xfId="35061"/>
    <cellStyle name="Normal 4 9 3 2 3" xfId="3630"/>
    <cellStyle name="Normal 4 9 3 2 3 2" xfId="25766"/>
    <cellStyle name="Normal 4 9 3 2 3 2 2" xfId="46917"/>
    <cellStyle name="Normal 4 9 3 2 3 3" xfId="15194"/>
    <cellStyle name="Normal 4 9 3 2 3 4" xfId="36345"/>
    <cellStyle name="Normal 4 9 3 2 4" xfId="7506"/>
    <cellStyle name="Normal 4 9 3 2 4 2" xfId="28655"/>
    <cellStyle name="Normal 4 9 3 2 4 2 2" xfId="49806"/>
    <cellStyle name="Normal 4 9 3 2 4 3" xfId="18083"/>
    <cellStyle name="Normal 4 9 3 2 4 4" xfId="39234"/>
    <cellStyle name="Normal 4 9 3 2 5" xfId="10068"/>
    <cellStyle name="Normal 4 9 3 2 5 2" xfId="31217"/>
    <cellStyle name="Normal 4 9 3 2 5 2 2" xfId="52368"/>
    <cellStyle name="Normal 4 9 3 2 5 3" xfId="20645"/>
    <cellStyle name="Normal 4 9 3 2 5 4" xfId="41796"/>
    <cellStyle name="Normal 4 9 3 2 6" xfId="23202"/>
    <cellStyle name="Normal 4 9 3 2 6 2" xfId="44353"/>
    <cellStyle name="Normal 4 9 3 2 7" xfId="12630"/>
    <cellStyle name="Normal 4 9 3 2 8" xfId="33781"/>
    <cellStyle name="Normal 4 9 3 3" xfId="1703"/>
    <cellStyle name="Normal 4 9 3 3 2" xfId="4270"/>
    <cellStyle name="Normal 4 9 3 3 2 2" xfId="26406"/>
    <cellStyle name="Normal 4 9 3 3 2 2 2" xfId="47557"/>
    <cellStyle name="Normal 4 9 3 3 2 3" xfId="15834"/>
    <cellStyle name="Normal 4 9 3 3 2 4" xfId="36985"/>
    <cellStyle name="Normal 4 9 3 3 3" xfId="8146"/>
    <cellStyle name="Normal 4 9 3 3 3 2" xfId="29295"/>
    <cellStyle name="Normal 4 9 3 3 3 2 2" xfId="50446"/>
    <cellStyle name="Normal 4 9 3 3 3 3" xfId="18723"/>
    <cellStyle name="Normal 4 9 3 3 3 4" xfId="39874"/>
    <cellStyle name="Normal 4 9 3 3 4" xfId="10708"/>
    <cellStyle name="Normal 4 9 3 3 4 2" xfId="31857"/>
    <cellStyle name="Normal 4 9 3 3 4 2 2" xfId="53008"/>
    <cellStyle name="Normal 4 9 3 3 4 3" xfId="21285"/>
    <cellStyle name="Normal 4 9 3 3 4 4" xfId="42436"/>
    <cellStyle name="Normal 4 9 3 3 5" xfId="23842"/>
    <cellStyle name="Normal 4 9 3 3 5 2" xfId="44993"/>
    <cellStyle name="Normal 4 9 3 3 6" xfId="13270"/>
    <cellStyle name="Normal 4 9 3 3 7" xfId="34421"/>
    <cellStyle name="Normal 4 9 3 4" xfId="2990"/>
    <cellStyle name="Normal 4 9 3 4 2" xfId="25126"/>
    <cellStyle name="Normal 4 9 3 4 2 2" xfId="46277"/>
    <cellStyle name="Normal 4 9 3 4 3" xfId="14554"/>
    <cellStyle name="Normal 4 9 3 4 4" xfId="35705"/>
    <cellStyle name="Normal 4 9 3 5" xfId="6866"/>
    <cellStyle name="Normal 4 9 3 5 2" xfId="28015"/>
    <cellStyle name="Normal 4 9 3 5 2 2" xfId="49166"/>
    <cellStyle name="Normal 4 9 3 5 3" xfId="17443"/>
    <cellStyle name="Normal 4 9 3 5 4" xfId="38594"/>
    <cellStyle name="Normal 4 9 3 6" xfId="9428"/>
    <cellStyle name="Normal 4 9 3 6 2" xfId="30577"/>
    <cellStyle name="Normal 4 9 3 6 2 2" xfId="51728"/>
    <cellStyle name="Normal 4 9 3 6 3" xfId="20005"/>
    <cellStyle name="Normal 4 9 3 6 4" xfId="41156"/>
    <cellStyle name="Normal 4 9 3 7" xfId="22562"/>
    <cellStyle name="Normal 4 9 3 7 2" xfId="43713"/>
    <cellStyle name="Normal 4 9 3 8" xfId="11990"/>
    <cellStyle name="Normal 4 9 3 9" xfId="33141"/>
    <cellStyle name="Normal 4 9 4" xfId="743"/>
    <cellStyle name="Normal 4 9 4 2" xfId="2023"/>
    <cellStyle name="Normal 4 9 4 2 2" xfId="4590"/>
    <cellStyle name="Normal 4 9 4 2 2 2" xfId="26726"/>
    <cellStyle name="Normal 4 9 4 2 2 2 2" xfId="47877"/>
    <cellStyle name="Normal 4 9 4 2 2 3" xfId="16154"/>
    <cellStyle name="Normal 4 9 4 2 2 4" xfId="37305"/>
    <cellStyle name="Normal 4 9 4 2 3" xfId="8466"/>
    <cellStyle name="Normal 4 9 4 2 3 2" xfId="29615"/>
    <cellStyle name="Normal 4 9 4 2 3 2 2" xfId="50766"/>
    <cellStyle name="Normal 4 9 4 2 3 3" xfId="19043"/>
    <cellStyle name="Normal 4 9 4 2 3 4" xfId="40194"/>
    <cellStyle name="Normal 4 9 4 2 4" xfId="11028"/>
    <cellStyle name="Normal 4 9 4 2 4 2" xfId="32177"/>
    <cellStyle name="Normal 4 9 4 2 4 2 2" xfId="53328"/>
    <cellStyle name="Normal 4 9 4 2 4 3" xfId="21605"/>
    <cellStyle name="Normal 4 9 4 2 4 4" xfId="42756"/>
    <cellStyle name="Normal 4 9 4 2 5" xfId="24162"/>
    <cellStyle name="Normal 4 9 4 2 5 2" xfId="45313"/>
    <cellStyle name="Normal 4 9 4 2 6" xfId="13590"/>
    <cellStyle name="Normal 4 9 4 2 7" xfId="34741"/>
    <cellStyle name="Normal 4 9 4 3" xfId="3310"/>
    <cellStyle name="Normal 4 9 4 3 2" xfId="25446"/>
    <cellStyle name="Normal 4 9 4 3 2 2" xfId="46597"/>
    <cellStyle name="Normal 4 9 4 3 3" xfId="14874"/>
    <cellStyle name="Normal 4 9 4 3 4" xfId="36025"/>
    <cellStyle name="Normal 4 9 4 4" xfId="7186"/>
    <cellStyle name="Normal 4 9 4 4 2" xfId="28335"/>
    <cellStyle name="Normal 4 9 4 4 2 2" xfId="49486"/>
    <cellStyle name="Normal 4 9 4 4 3" xfId="17763"/>
    <cellStyle name="Normal 4 9 4 4 4" xfId="38914"/>
    <cellStyle name="Normal 4 9 4 5" xfId="9748"/>
    <cellStyle name="Normal 4 9 4 5 2" xfId="30897"/>
    <cellStyle name="Normal 4 9 4 5 2 2" xfId="52048"/>
    <cellStyle name="Normal 4 9 4 5 3" xfId="20325"/>
    <cellStyle name="Normal 4 9 4 5 4" xfId="41476"/>
    <cellStyle name="Normal 4 9 4 6" xfId="22882"/>
    <cellStyle name="Normal 4 9 4 6 2" xfId="44033"/>
    <cellStyle name="Normal 4 9 4 7" xfId="12310"/>
    <cellStyle name="Normal 4 9 4 8" xfId="33461"/>
    <cellStyle name="Normal 4 9 5" xfId="1383"/>
    <cellStyle name="Normal 4 9 5 2" xfId="3950"/>
    <cellStyle name="Normal 4 9 5 2 2" xfId="26086"/>
    <cellStyle name="Normal 4 9 5 2 2 2" xfId="47237"/>
    <cellStyle name="Normal 4 9 5 2 3" xfId="15514"/>
    <cellStyle name="Normal 4 9 5 2 4" xfId="36665"/>
    <cellStyle name="Normal 4 9 5 3" xfId="7826"/>
    <cellStyle name="Normal 4 9 5 3 2" xfId="28975"/>
    <cellStyle name="Normal 4 9 5 3 2 2" xfId="50126"/>
    <cellStyle name="Normal 4 9 5 3 3" xfId="18403"/>
    <cellStyle name="Normal 4 9 5 3 4" xfId="39554"/>
    <cellStyle name="Normal 4 9 5 4" xfId="10388"/>
    <cellStyle name="Normal 4 9 5 4 2" xfId="31537"/>
    <cellStyle name="Normal 4 9 5 4 2 2" xfId="52688"/>
    <cellStyle name="Normal 4 9 5 4 3" xfId="20965"/>
    <cellStyle name="Normal 4 9 5 4 4" xfId="42116"/>
    <cellStyle name="Normal 4 9 5 5" xfId="23522"/>
    <cellStyle name="Normal 4 9 5 5 2" xfId="44673"/>
    <cellStyle name="Normal 4 9 5 6" xfId="12950"/>
    <cellStyle name="Normal 4 9 5 7" xfId="34101"/>
    <cellStyle name="Normal 4 9 6" xfId="2669"/>
    <cellStyle name="Normal 4 9 6 2" xfId="24805"/>
    <cellStyle name="Normal 4 9 6 2 2" xfId="45956"/>
    <cellStyle name="Normal 4 9 6 3" xfId="14233"/>
    <cellStyle name="Normal 4 9 6 4" xfId="35384"/>
    <cellStyle name="Normal 4 9 7" xfId="6546"/>
    <cellStyle name="Normal 4 9 7 2" xfId="27695"/>
    <cellStyle name="Normal 4 9 7 2 2" xfId="48846"/>
    <cellStyle name="Normal 4 9 7 3" xfId="17123"/>
    <cellStyle name="Normal 4 9 7 4" xfId="38274"/>
    <cellStyle name="Normal 4 9 8" xfId="9108"/>
    <cellStyle name="Normal 4 9 8 2" xfId="30257"/>
    <cellStyle name="Normal 4 9 8 2 2" xfId="51408"/>
    <cellStyle name="Normal 4 9 8 3" xfId="19685"/>
    <cellStyle name="Normal 4 9 8 4" xfId="40836"/>
    <cellStyle name="Normal 4 9 9" xfId="22242"/>
    <cellStyle name="Normal 4 9 9 2" xfId="43393"/>
    <cellStyle name="Normal 40" xfId="5669"/>
    <cellStyle name="Normal 41" xfId="5670"/>
    <cellStyle name="Normal 42" xfId="5671"/>
    <cellStyle name="Normal 43" xfId="5672"/>
    <cellStyle name="Normal 44" xfId="5673"/>
    <cellStyle name="Normal 45" xfId="5674"/>
    <cellStyle name="Normal 46" xfId="5675"/>
    <cellStyle name="Normal 47" xfId="5676"/>
    <cellStyle name="Normal 48" xfId="5677"/>
    <cellStyle name="Normal 49" xfId="5678"/>
    <cellStyle name="Normal 5" xfId="15"/>
    <cellStyle name="Normal 5 10" xfId="53899"/>
    <cellStyle name="Normal 5 2" xfId="26"/>
    <cellStyle name="Normal 5 2 2" xfId="5681"/>
    <cellStyle name="Normal 5 2 2 2" xfId="6312"/>
    <cellStyle name="Normal 5 2 2 2 2" xfId="27494"/>
    <cellStyle name="Normal 5 2 2 2 2 2" xfId="48645"/>
    <cellStyle name="Normal 5 2 2 2 3" xfId="16922"/>
    <cellStyle name="Normal 5 2 2 2 4" xfId="38073"/>
    <cellStyle name="Normal 5 2 2 3" xfId="6437"/>
    <cellStyle name="Normal 5 2 2 3 2" xfId="27594"/>
    <cellStyle name="Normal 5 2 2 3 2 2" xfId="48745"/>
    <cellStyle name="Normal 5 2 2 3 3" xfId="17022"/>
    <cellStyle name="Normal 5 2 2 3 4" xfId="38173"/>
    <cellStyle name="Normal 5 2 2 4" xfId="27339"/>
    <cellStyle name="Normal 5 2 2 4 2" xfId="48490"/>
    <cellStyle name="Normal 5 2 2 5" xfId="16767"/>
    <cellStyle name="Normal 5 2 2 6" xfId="37918"/>
    <cellStyle name="Normal 5 2 3" xfId="6311"/>
    <cellStyle name="Normal 5 2 3 2" xfId="27493"/>
    <cellStyle name="Normal 5 2 3 2 2" xfId="48644"/>
    <cellStyle name="Normal 5 2 3 3" xfId="16921"/>
    <cellStyle name="Normal 5 2 3 4" xfId="38072"/>
    <cellStyle name="Normal 5 2 4" xfId="6436"/>
    <cellStyle name="Normal 5 2 4 2" xfId="27593"/>
    <cellStyle name="Normal 5 2 4 2 2" xfId="48744"/>
    <cellStyle name="Normal 5 2 4 3" xfId="17021"/>
    <cellStyle name="Normal 5 2 4 4" xfId="38172"/>
    <cellStyle name="Normal 5 2 5" xfId="5680"/>
    <cellStyle name="Normal 5 2 5 2" xfId="27338"/>
    <cellStyle name="Normal 5 2 5 2 2" xfId="48489"/>
    <cellStyle name="Normal 5 2 5 3" xfId="16766"/>
    <cellStyle name="Normal 5 2 5 4" xfId="37917"/>
    <cellStyle name="Normal 5 2 6" xfId="11587"/>
    <cellStyle name="Normal 5 2 6 2" xfId="32737"/>
    <cellStyle name="Normal 5 2 6 3" xfId="53887"/>
    <cellStyle name="Normal 5 2 7" xfId="53901"/>
    <cellStyle name="Normal 5 3" xfId="5682"/>
    <cellStyle name="Normal 5 3 2" xfId="5683"/>
    <cellStyle name="Normal 5 3 2 2" xfId="6314"/>
    <cellStyle name="Normal 5 3 2 2 2" xfId="27496"/>
    <cellStyle name="Normal 5 3 2 2 2 2" xfId="48647"/>
    <cellStyle name="Normal 5 3 2 2 3" xfId="16924"/>
    <cellStyle name="Normal 5 3 2 2 4" xfId="38075"/>
    <cellStyle name="Normal 5 3 2 3" xfId="6439"/>
    <cellStyle name="Normal 5 3 2 3 2" xfId="27596"/>
    <cellStyle name="Normal 5 3 2 3 2 2" xfId="48747"/>
    <cellStyle name="Normal 5 3 2 3 3" xfId="17024"/>
    <cellStyle name="Normal 5 3 2 3 4" xfId="38175"/>
    <cellStyle name="Normal 5 3 2 4" xfId="27341"/>
    <cellStyle name="Normal 5 3 2 4 2" xfId="48492"/>
    <cellStyle name="Normal 5 3 2 5" xfId="16769"/>
    <cellStyle name="Normal 5 3 2 6" xfId="37920"/>
    <cellStyle name="Normal 5 3 3" xfId="6313"/>
    <cellStyle name="Normal 5 3 3 2" xfId="27495"/>
    <cellStyle name="Normal 5 3 3 2 2" xfId="48646"/>
    <cellStyle name="Normal 5 3 3 3" xfId="16923"/>
    <cellStyle name="Normal 5 3 3 4" xfId="38074"/>
    <cellStyle name="Normal 5 3 4" xfId="6438"/>
    <cellStyle name="Normal 5 3 4 2" xfId="27595"/>
    <cellStyle name="Normal 5 3 4 2 2" xfId="48746"/>
    <cellStyle name="Normal 5 3 4 3" xfId="17023"/>
    <cellStyle name="Normal 5 3 4 4" xfId="38174"/>
    <cellStyle name="Normal 5 3 5" xfId="27340"/>
    <cellStyle name="Normal 5 3 5 2" xfId="48491"/>
    <cellStyle name="Normal 5 3 6" xfId="16768"/>
    <cellStyle name="Normal 5 3 7" xfId="37919"/>
    <cellStyle name="Normal 5 4" xfId="5684"/>
    <cellStyle name="Normal 5 4 2" xfId="5685"/>
    <cellStyle name="Normal 5 4 2 2" xfId="6316"/>
    <cellStyle name="Normal 5 4 2 2 2" xfId="27498"/>
    <cellStyle name="Normal 5 4 2 2 2 2" xfId="48649"/>
    <cellStyle name="Normal 5 4 2 2 3" xfId="16926"/>
    <cellStyle name="Normal 5 4 2 2 4" xfId="38077"/>
    <cellStyle name="Normal 5 4 2 3" xfId="6441"/>
    <cellStyle name="Normal 5 4 2 3 2" xfId="27598"/>
    <cellStyle name="Normal 5 4 2 3 2 2" xfId="48749"/>
    <cellStyle name="Normal 5 4 2 3 3" xfId="17026"/>
    <cellStyle name="Normal 5 4 2 3 4" xfId="38177"/>
    <cellStyle name="Normal 5 4 2 4" xfId="27343"/>
    <cellStyle name="Normal 5 4 2 4 2" xfId="48494"/>
    <cellStyle name="Normal 5 4 2 5" xfId="16771"/>
    <cellStyle name="Normal 5 4 2 6" xfId="37922"/>
    <cellStyle name="Normal 5 4 3" xfId="6315"/>
    <cellStyle name="Normal 5 4 3 2" xfId="27497"/>
    <cellStyle name="Normal 5 4 3 2 2" xfId="48648"/>
    <cellStyle name="Normal 5 4 3 3" xfId="16925"/>
    <cellStyle name="Normal 5 4 3 4" xfId="38076"/>
    <cellStyle name="Normal 5 4 4" xfId="6440"/>
    <cellStyle name="Normal 5 4 4 2" xfId="27597"/>
    <cellStyle name="Normal 5 4 4 2 2" xfId="48748"/>
    <cellStyle name="Normal 5 4 4 3" xfId="17025"/>
    <cellStyle name="Normal 5 4 4 4" xfId="38176"/>
    <cellStyle name="Normal 5 4 5" xfId="27342"/>
    <cellStyle name="Normal 5 4 5 2" xfId="48493"/>
    <cellStyle name="Normal 5 4 6" xfId="16770"/>
    <cellStyle name="Normal 5 4 7" xfId="37921"/>
    <cellStyle name="Normal 5 5" xfId="5686"/>
    <cellStyle name="Normal 5 6" xfId="6310"/>
    <cellStyle name="Normal 5 6 2" xfId="27492"/>
    <cellStyle name="Normal 5 6 2 2" xfId="48643"/>
    <cellStyle name="Normal 5 6 3" xfId="16920"/>
    <cellStyle name="Normal 5 6 4" xfId="38071"/>
    <cellStyle name="Normal 5 7" xfId="6435"/>
    <cellStyle name="Normal 5 7 2" xfId="27592"/>
    <cellStyle name="Normal 5 7 2 2" xfId="48743"/>
    <cellStyle name="Normal 5 7 3" xfId="17020"/>
    <cellStyle name="Normal 5 7 4" xfId="38171"/>
    <cellStyle name="Normal 5 8" xfId="5679"/>
    <cellStyle name="Normal 5 8 2" xfId="27337"/>
    <cellStyle name="Normal 5 8 2 2" xfId="48488"/>
    <cellStyle name="Normal 5 8 3" xfId="16765"/>
    <cellStyle name="Normal 5 8 4" xfId="37916"/>
    <cellStyle name="Normal 5 9" xfId="11585"/>
    <cellStyle name="Normal 5 9 2" xfId="32735"/>
    <cellStyle name="Normal 5 9 3" xfId="53885"/>
    <cellStyle name="Normal 50" xfId="5687"/>
    <cellStyle name="Normal 51" xfId="5688"/>
    <cellStyle name="Normal 52" xfId="5689"/>
    <cellStyle name="Normal 53" xfId="5690"/>
    <cellStyle name="Normal 54" xfId="5691"/>
    <cellStyle name="Normal 55" xfId="5692"/>
    <cellStyle name="Normal 56" xfId="5693"/>
    <cellStyle name="Normal 57" xfId="5694"/>
    <cellStyle name="Normal 58" xfId="5695"/>
    <cellStyle name="Normal 59" xfId="5696"/>
    <cellStyle name="Normal 6" xfId="8"/>
    <cellStyle name="Normal 6 10" xfId="664"/>
    <cellStyle name="Normal 6 10 2" xfId="1944"/>
    <cellStyle name="Normal 6 10 2 2" xfId="4511"/>
    <cellStyle name="Normal 6 10 2 2 2" xfId="26647"/>
    <cellStyle name="Normal 6 10 2 2 2 2" xfId="47798"/>
    <cellStyle name="Normal 6 10 2 2 3" xfId="16075"/>
    <cellStyle name="Normal 6 10 2 2 4" xfId="37226"/>
    <cellStyle name="Normal 6 10 2 3" xfId="8387"/>
    <cellStyle name="Normal 6 10 2 3 2" xfId="29536"/>
    <cellStyle name="Normal 6 10 2 3 2 2" xfId="50687"/>
    <cellStyle name="Normal 6 10 2 3 3" xfId="18964"/>
    <cellStyle name="Normal 6 10 2 3 4" xfId="40115"/>
    <cellStyle name="Normal 6 10 2 4" xfId="10949"/>
    <cellStyle name="Normal 6 10 2 4 2" xfId="32098"/>
    <cellStyle name="Normal 6 10 2 4 2 2" xfId="53249"/>
    <cellStyle name="Normal 6 10 2 4 3" xfId="21526"/>
    <cellStyle name="Normal 6 10 2 4 4" xfId="42677"/>
    <cellStyle name="Normal 6 10 2 5" xfId="24083"/>
    <cellStyle name="Normal 6 10 2 5 2" xfId="45234"/>
    <cellStyle name="Normal 6 10 2 6" xfId="13511"/>
    <cellStyle name="Normal 6 10 2 7" xfId="34662"/>
    <cellStyle name="Normal 6 10 3" xfId="3231"/>
    <cellStyle name="Normal 6 10 3 2" xfId="25367"/>
    <cellStyle name="Normal 6 10 3 2 2" xfId="46518"/>
    <cellStyle name="Normal 6 10 3 3" xfId="14795"/>
    <cellStyle name="Normal 6 10 3 4" xfId="35946"/>
    <cellStyle name="Normal 6 10 4" xfId="7107"/>
    <cellStyle name="Normal 6 10 4 2" xfId="28256"/>
    <cellStyle name="Normal 6 10 4 2 2" xfId="49407"/>
    <cellStyle name="Normal 6 10 4 3" xfId="17684"/>
    <cellStyle name="Normal 6 10 4 4" xfId="38835"/>
    <cellStyle name="Normal 6 10 5" xfId="9669"/>
    <cellStyle name="Normal 6 10 5 2" xfId="30818"/>
    <cellStyle name="Normal 6 10 5 2 2" xfId="51969"/>
    <cellStyle name="Normal 6 10 5 3" xfId="20246"/>
    <cellStyle name="Normal 6 10 5 4" xfId="41397"/>
    <cellStyle name="Normal 6 10 6" xfId="22803"/>
    <cellStyle name="Normal 6 10 6 2" xfId="43954"/>
    <cellStyle name="Normal 6 10 7" xfId="12231"/>
    <cellStyle name="Normal 6 10 8" xfId="33382"/>
    <cellStyle name="Normal 6 11" xfId="1304"/>
    <cellStyle name="Normal 6 11 2" xfId="3871"/>
    <cellStyle name="Normal 6 11 2 2" xfId="26007"/>
    <cellStyle name="Normal 6 11 2 2 2" xfId="47158"/>
    <cellStyle name="Normal 6 11 2 3" xfId="15435"/>
    <cellStyle name="Normal 6 11 2 4" xfId="36586"/>
    <cellStyle name="Normal 6 11 3" xfId="7747"/>
    <cellStyle name="Normal 6 11 3 2" xfId="28896"/>
    <cellStyle name="Normal 6 11 3 2 2" xfId="50047"/>
    <cellStyle name="Normal 6 11 3 3" xfId="18324"/>
    <cellStyle name="Normal 6 11 3 4" xfId="39475"/>
    <cellStyle name="Normal 6 11 4" xfId="10309"/>
    <cellStyle name="Normal 6 11 4 2" xfId="31458"/>
    <cellStyle name="Normal 6 11 4 2 2" xfId="52609"/>
    <cellStyle name="Normal 6 11 4 3" xfId="20886"/>
    <cellStyle name="Normal 6 11 4 4" xfId="42037"/>
    <cellStyle name="Normal 6 11 5" xfId="23443"/>
    <cellStyle name="Normal 6 11 5 2" xfId="44594"/>
    <cellStyle name="Normal 6 11 6" xfId="12871"/>
    <cellStyle name="Normal 6 11 7" xfId="34022"/>
    <cellStyle name="Normal 6 12" xfId="2586"/>
    <cellStyle name="Normal 6 12 2" xfId="24724"/>
    <cellStyle name="Normal 6 12 2 2" xfId="45875"/>
    <cellStyle name="Normal 6 12 3" xfId="14152"/>
    <cellStyle name="Normal 6 12 4" xfId="35303"/>
    <cellStyle name="Normal 6 13" xfId="6467"/>
    <cellStyle name="Normal 6 13 2" xfId="27616"/>
    <cellStyle name="Normal 6 13 2 2" xfId="48767"/>
    <cellStyle name="Normal 6 13 3" xfId="17044"/>
    <cellStyle name="Normal 6 13 4" xfId="38195"/>
    <cellStyle name="Normal 6 14" xfId="9029"/>
    <cellStyle name="Normal 6 14 2" xfId="30178"/>
    <cellStyle name="Normal 6 14 2 2" xfId="51329"/>
    <cellStyle name="Normal 6 14 3" xfId="19606"/>
    <cellStyle name="Normal 6 14 4" xfId="40757"/>
    <cellStyle name="Normal 6 15" xfId="22163"/>
    <cellStyle name="Normal 6 15 2" xfId="43314"/>
    <cellStyle name="Normal 6 16" xfId="11591"/>
    <cellStyle name="Normal 6 17" xfId="32742"/>
    <cellStyle name="Normal 6 2" xfId="23"/>
    <cellStyle name="Normal 6 2 10" xfId="1310"/>
    <cellStyle name="Normal 6 2 10 2" xfId="3877"/>
    <cellStyle name="Normal 6 2 10 2 2" xfId="26013"/>
    <cellStyle name="Normal 6 2 10 2 2 2" xfId="47164"/>
    <cellStyle name="Normal 6 2 10 2 3" xfId="15441"/>
    <cellStyle name="Normal 6 2 10 2 4" xfId="36592"/>
    <cellStyle name="Normal 6 2 10 3" xfId="7753"/>
    <cellStyle name="Normal 6 2 10 3 2" xfId="28902"/>
    <cellStyle name="Normal 6 2 10 3 2 2" xfId="50053"/>
    <cellStyle name="Normal 6 2 10 3 3" xfId="18330"/>
    <cellStyle name="Normal 6 2 10 3 4" xfId="39481"/>
    <cellStyle name="Normal 6 2 10 4" xfId="10315"/>
    <cellStyle name="Normal 6 2 10 4 2" xfId="31464"/>
    <cellStyle name="Normal 6 2 10 4 2 2" xfId="52615"/>
    <cellStyle name="Normal 6 2 10 4 3" xfId="20892"/>
    <cellStyle name="Normal 6 2 10 4 4" xfId="42043"/>
    <cellStyle name="Normal 6 2 10 5" xfId="23449"/>
    <cellStyle name="Normal 6 2 10 5 2" xfId="44600"/>
    <cellStyle name="Normal 6 2 10 6" xfId="12877"/>
    <cellStyle name="Normal 6 2 10 7" xfId="34028"/>
    <cellStyle name="Normal 6 2 11" xfId="2595"/>
    <cellStyle name="Normal 6 2 11 2" xfId="24731"/>
    <cellStyle name="Normal 6 2 11 2 2" xfId="45882"/>
    <cellStyle name="Normal 6 2 11 3" xfId="14159"/>
    <cellStyle name="Normal 6 2 11 4" xfId="35310"/>
    <cellStyle name="Normal 6 2 12" xfId="6473"/>
    <cellStyle name="Normal 6 2 12 2" xfId="27622"/>
    <cellStyle name="Normal 6 2 12 2 2" xfId="48773"/>
    <cellStyle name="Normal 6 2 12 3" xfId="17050"/>
    <cellStyle name="Normal 6 2 12 4" xfId="38201"/>
    <cellStyle name="Normal 6 2 13" xfId="9035"/>
    <cellStyle name="Normal 6 2 13 2" xfId="30184"/>
    <cellStyle name="Normal 6 2 13 2 2" xfId="51335"/>
    <cellStyle name="Normal 6 2 13 3" xfId="19612"/>
    <cellStyle name="Normal 6 2 13 4" xfId="40763"/>
    <cellStyle name="Normal 6 2 14" xfId="22169"/>
    <cellStyle name="Normal 6 2 14 2" xfId="43320"/>
    <cellStyle name="Normal 6 2 15" xfId="11597"/>
    <cellStyle name="Normal 6 2 16" xfId="32748"/>
    <cellStyle name="Normal 6 2 2" xfId="46"/>
    <cellStyle name="Normal 6 2 2 10" xfId="6495"/>
    <cellStyle name="Normal 6 2 2 10 2" xfId="27644"/>
    <cellStyle name="Normal 6 2 2 10 2 2" xfId="48795"/>
    <cellStyle name="Normal 6 2 2 10 3" xfId="17072"/>
    <cellStyle name="Normal 6 2 2 10 4" xfId="38223"/>
    <cellStyle name="Normal 6 2 2 11" xfId="9057"/>
    <cellStyle name="Normal 6 2 2 11 2" xfId="30206"/>
    <cellStyle name="Normal 6 2 2 11 2 2" xfId="51357"/>
    <cellStyle name="Normal 6 2 2 11 3" xfId="19634"/>
    <cellStyle name="Normal 6 2 2 11 4" xfId="40785"/>
    <cellStyle name="Normal 6 2 2 12" xfId="22191"/>
    <cellStyle name="Normal 6 2 2 12 2" xfId="43342"/>
    <cellStyle name="Normal 6 2 2 13" xfId="11619"/>
    <cellStyle name="Normal 6 2 2 14" xfId="32770"/>
    <cellStyle name="Normal 6 2 2 2" xfId="68"/>
    <cellStyle name="Normal 6 2 2 2 10" xfId="22213"/>
    <cellStyle name="Normal 6 2 2 2 10 2" xfId="43364"/>
    <cellStyle name="Normal 6 2 2 2 11" xfId="11641"/>
    <cellStyle name="Normal 6 2 2 2 12" xfId="32792"/>
    <cellStyle name="Normal 6 2 2 2 2" xfId="152"/>
    <cellStyle name="Normal 6 2 2 2 2 10" xfId="11721"/>
    <cellStyle name="Normal 6 2 2 2 2 11" xfId="32872"/>
    <cellStyle name="Normal 6 2 2 2 2 2" xfId="313"/>
    <cellStyle name="Normal 6 2 2 2 2 2 10" xfId="33032"/>
    <cellStyle name="Normal 6 2 2 2 2 2 2" xfId="634"/>
    <cellStyle name="Normal 6 2 2 2 2 2 2 2" xfId="1274"/>
    <cellStyle name="Normal 6 2 2 2 2 2 2 2 2" xfId="2554"/>
    <cellStyle name="Normal 6 2 2 2 2 2 2 2 2 2" xfId="5121"/>
    <cellStyle name="Normal 6 2 2 2 2 2 2 2 2 2 2" xfId="27257"/>
    <cellStyle name="Normal 6 2 2 2 2 2 2 2 2 2 2 2" xfId="48408"/>
    <cellStyle name="Normal 6 2 2 2 2 2 2 2 2 2 3" xfId="16685"/>
    <cellStyle name="Normal 6 2 2 2 2 2 2 2 2 2 4" xfId="37836"/>
    <cellStyle name="Normal 6 2 2 2 2 2 2 2 2 3" xfId="8997"/>
    <cellStyle name="Normal 6 2 2 2 2 2 2 2 2 3 2" xfId="30146"/>
    <cellStyle name="Normal 6 2 2 2 2 2 2 2 2 3 2 2" xfId="51297"/>
    <cellStyle name="Normal 6 2 2 2 2 2 2 2 2 3 3" xfId="19574"/>
    <cellStyle name="Normal 6 2 2 2 2 2 2 2 2 3 4" xfId="40725"/>
    <cellStyle name="Normal 6 2 2 2 2 2 2 2 2 4" xfId="11559"/>
    <cellStyle name="Normal 6 2 2 2 2 2 2 2 2 4 2" xfId="32708"/>
    <cellStyle name="Normal 6 2 2 2 2 2 2 2 2 4 2 2" xfId="53859"/>
    <cellStyle name="Normal 6 2 2 2 2 2 2 2 2 4 3" xfId="22136"/>
    <cellStyle name="Normal 6 2 2 2 2 2 2 2 2 4 4" xfId="43287"/>
    <cellStyle name="Normal 6 2 2 2 2 2 2 2 2 5" xfId="24693"/>
    <cellStyle name="Normal 6 2 2 2 2 2 2 2 2 5 2" xfId="45844"/>
    <cellStyle name="Normal 6 2 2 2 2 2 2 2 2 6" xfId="14121"/>
    <cellStyle name="Normal 6 2 2 2 2 2 2 2 2 7" xfId="35272"/>
    <cellStyle name="Normal 6 2 2 2 2 2 2 2 3" xfId="3841"/>
    <cellStyle name="Normal 6 2 2 2 2 2 2 2 3 2" xfId="25977"/>
    <cellStyle name="Normal 6 2 2 2 2 2 2 2 3 2 2" xfId="47128"/>
    <cellStyle name="Normal 6 2 2 2 2 2 2 2 3 3" xfId="15405"/>
    <cellStyle name="Normal 6 2 2 2 2 2 2 2 3 4" xfId="36556"/>
    <cellStyle name="Normal 6 2 2 2 2 2 2 2 4" xfId="7717"/>
    <cellStyle name="Normal 6 2 2 2 2 2 2 2 4 2" xfId="28866"/>
    <cellStyle name="Normal 6 2 2 2 2 2 2 2 4 2 2" xfId="50017"/>
    <cellStyle name="Normal 6 2 2 2 2 2 2 2 4 3" xfId="18294"/>
    <cellStyle name="Normal 6 2 2 2 2 2 2 2 4 4" xfId="39445"/>
    <cellStyle name="Normal 6 2 2 2 2 2 2 2 5" xfId="10279"/>
    <cellStyle name="Normal 6 2 2 2 2 2 2 2 5 2" xfId="31428"/>
    <cellStyle name="Normal 6 2 2 2 2 2 2 2 5 2 2" xfId="52579"/>
    <cellStyle name="Normal 6 2 2 2 2 2 2 2 5 3" xfId="20856"/>
    <cellStyle name="Normal 6 2 2 2 2 2 2 2 5 4" xfId="42007"/>
    <cellStyle name="Normal 6 2 2 2 2 2 2 2 6" xfId="23413"/>
    <cellStyle name="Normal 6 2 2 2 2 2 2 2 6 2" xfId="44564"/>
    <cellStyle name="Normal 6 2 2 2 2 2 2 2 7" xfId="12841"/>
    <cellStyle name="Normal 6 2 2 2 2 2 2 2 8" xfId="33992"/>
    <cellStyle name="Normal 6 2 2 2 2 2 2 3" xfId="1914"/>
    <cellStyle name="Normal 6 2 2 2 2 2 2 3 2" xfId="4481"/>
    <cellStyle name="Normal 6 2 2 2 2 2 2 3 2 2" xfId="26617"/>
    <cellStyle name="Normal 6 2 2 2 2 2 2 3 2 2 2" xfId="47768"/>
    <cellStyle name="Normal 6 2 2 2 2 2 2 3 2 3" xfId="16045"/>
    <cellStyle name="Normal 6 2 2 2 2 2 2 3 2 4" xfId="37196"/>
    <cellStyle name="Normal 6 2 2 2 2 2 2 3 3" xfId="8357"/>
    <cellStyle name="Normal 6 2 2 2 2 2 2 3 3 2" xfId="29506"/>
    <cellStyle name="Normal 6 2 2 2 2 2 2 3 3 2 2" xfId="50657"/>
    <cellStyle name="Normal 6 2 2 2 2 2 2 3 3 3" xfId="18934"/>
    <cellStyle name="Normal 6 2 2 2 2 2 2 3 3 4" xfId="40085"/>
    <cellStyle name="Normal 6 2 2 2 2 2 2 3 4" xfId="10919"/>
    <cellStyle name="Normal 6 2 2 2 2 2 2 3 4 2" xfId="32068"/>
    <cellStyle name="Normal 6 2 2 2 2 2 2 3 4 2 2" xfId="53219"/>
    <cellStyle name="Normal 6 2 2 2 2 2 2 3 4 3" xfId="21496"/>
    <cellStyle name="Normal 6 2 2 2 2 2 2 3 4 4" xfId="42647"/>
    <cellStyle name="Normal 6 2 2 2 2 2 2 3 5" xfId="24053"/>
    <cellStyle name="Normal 6 2 2 2 2 2 2 3 5 2" xfId="45204"/>
    <cellStyle name="Normal 6 2 2 2 2 2 2 3 6" xfId="13481"/>
    <cellStyle name="Normal 6 2 2 2 2 2 2 3 7" xfId="34632"/>
    <cellStyle name="Normal 6 2 2 2 2 2 2 4" xfId="3201"/>
    <cellStyle name="Normal 6 2 2 2 2 2 2 4 2" xfId="25337"/>
    <cellStyle name="Normal 6 2 2 2 2 2 2 4 2 2" xfId="46488"/>
    <cellStyle name="Normal 6 2 2 2 2 2 2 4 3" xfId="14765"/>
    <cellStyle name="Normal 6 2 2 2 2 2 2 4 4" xfId="35916"/>
    <cellStyle name="Normal 6 2 2 2 2 2 2 5" xfId="7077"/>
    <cellStyle name="Normal 6 2 2 2 2 2 2 5 2" xfId="28226"/>
    <cellStyle name="Normal 6 2 2 2 2 2 2 5 2 2" xfId="49377"/>
    <cellStyle name="Normal 6 2 2 2 2 2 2 5 3" xfId="17654"/>
    <cellStyle name="Normal 6 2 2 2 2 2 2 5 4" xfId="38805"/>
    <cellStyle name="Normal 6 2 2 2 2 2 2 6" xfId="9639"/>
    <cellStyle name="Normal 6 2 2 2 2 2 2 6 2" xfId="30788"/>
    <cellStyle name="Normal 6 2 2 2 2 2 2 6 2 2" xfId="51939"/>
    <cellStyle name="Normal 6 2 2 2 2 2 2 6 3" xfId="20216"/>
    <cellStyle name="Normal 6 2 2 2 2 2 2 6 4" xfId="41367"/>
    <cellStyle name="Normal 6 2 2 2 2 2 2 7" xfId="22773"/>
    <cellStyle name="Normal 6 2 2 2 2 2 2 7 2" xfId="43924"/>
    <cellStyle name="Normal 6 2 2 2 2 2 2 8" xfId="12201"/>
    <cellStyle name="Normal 6 2 2 2 2 2 2 9" xfId="33352"/>
    <cellStyle name="Normal 6 2 2 2 2 2 3" xfId="954"/>
    <cellStyle name="Normal 6 2 2 2 2 2 3 2" xfId="2234"/>
    <cellStyle name="Normal 6 2 2 2 2 2 3 2 2" xfId="4801"/>
    <cellStyle name="Normal 6 2 2 2 2 2 3 2 2 2" xfId="26937"/>
    <cellStyle name="Normal 6 2 2 2 2 2 3 2 2 2 2" xfId="48088"/>
    <cellStyle name="Normal 6 2 2 2 2 2 3 2 2 3" xfId="16365"/>
    <cellStyle name="Normal 6 2 2 2 2 2 3 2 2 4" xfId="37516"/>
    <cellStyle name="Normal 6 2 2 2 2 2 3 2 3" xfId="8677"/>
    <cellStyle name="Normal 6 2 2 2 2 2 3 2 3 2" xfId="29826"/>
    <cellStyle name="Normal 6 2 2 2 2 2 3 2 3 2 2" xfId="50977"/>
    <cellStyle name="Normal 6 2 2 2 2 2 3 2 3 3" xfId="19254"/>
    <cellStyle name="Normal 6 2 2 2 2 2 3 2 3 4" xfId="40405"/>
    <cellStyle name="Normal 6 2 2 2 2 2 3 2 4" xfId="11239"/>
    <cellStyle name="Normal 6 2 2 2 2 2 3 2 4 2" xfId="32388"/>
    <cellStyle name="Normal 6 2 2 2 2 2 3 2 4 2 2" xfId="53539"/>
    <cellStyle name="Normal 6 2 2 2 2 2 3 2 4 3" xfId="21816"/>
    <cellStyle name="Normal 6 2 2 2 2 2 3 2 4 4" xfId="42967"/>
    <cellStyle name="Normal 6 2 2 2 2 2 3 2 5" xfId="24373"/>
    <cellStyle name="Normal 6 2 2 2 2 2 3 2 5 2" xfId="45524"/>
    <cellStyle name="Normal 6 2 2 2 2 2 3 2 6" xfId="13801"/>
    <cellStyle name="Normal 6 2 2 2 2 2 3 2 7" xfId="34952"/>
    <cellStyle name="Normal 6 2 2 2 2 2 3 3" xfId="3521"/>
    <cellStyle name="Normal 6 2 2 2 2 2 3 3 2" xfId="25657"/>
    <cellStyle name="Normal 6 2 2 2 2 2 3 3 2 2" xfId="46808"/>
    <cellStyle name="Normal 6 2 2 2 2 2 3 3 3" xfId="15085"/>
    <cellStyle name="Normal 6 2 2 2 2 2 3 3 4" xfId="36236"/>
    <cellStyle name="Normal 6 2 2 2 2 2 3 4" xfId="7397"/>
    <cellStyle name="Normal 6 2 2 2 2 2 3 4 2" xfId="28546"/>
    <cellStyle name="Normal 6 2 2 2 2 2 3 4 2 2" xfId="49697"/>
    <cellStyle name="Normal 6 2 2 2 2 2 3 4 3" xfId="17974"/>
    <cellStyle name="Normal 6 2 2 2 2 2 3 4 4" xfId="39125"/>
    <cellStyle name="Normal 6 2 2 2 2 2 3 5" xfId="9959"/>
    <cellStyle name="Normal 6 2 2 2 2 2 3 5 2" xfId="31108"/>
    <cellStyle name="Normal 6 2 2 2 2 2 3 5 2 2" xfId="52259"/>
    <cellStyle name="Normal 6 2 2 2 2 2 3 5 3" xfId="20536"/>
    <cellStyle name="Normal 6 2 2 2 2 2 3 5 4" xfId="41687"/>
    <cellStyle name="Normal 6 2 2 2 2 2 3 6" xfId="23093"/>
    <cellStyle name="Normal 6 2 2 2 2 2 3 6 2" xfId="44244"/>
    <cellStyle name="Normal 6 2 2 2 2 2 3 7" xfId="12521"/>
    <cellStyle name="Normal 6 2 2 2 2 2 3 8" xfId="33672"/>
    <cellStyle name="Normal 6 2 2 2 2 2 4" xfId="1594"/>
    <cellStyle name="Normal 6 2 2 2 2 2 4 2" xfId="4161"/>
    <cellStyle name="Normal 6 2 2 2 2 2 4 2 2" xfId="26297"/>
    <cellStyle name="Normal 6 2 2 2 2 2 4 2 2 2" xfId="47448"/>
    <cellStyle name="Normal 6 2 2 2 2 2 4 2 3" xfId="15725"/>
    <cellStyle name="Normal 6 2 2 2 2 2 4 2 4" xfId="36876"/>
    <cellStyle name="Normal 6 2 2 2 2 2 4 3" xfId="8037"/>
    <cellStyle name="Normal 6 2 2 2 2 2 4 3 2" xfId="29186"/>
    <cellStyle name="Normal 6 2 2 2 2 2 4 3 2 2" xfId="50337"/>
    <cellStyle name="Normal 6 2 2 2 2 2 4 3 3" xfId="18614"/>
    <cellStyle name="Normal 6 2 2 2 2 2 4 3 4" xfId="39765"/>
    <cellStyle name="Normal 6 2 2 2 2 2 4 4" xfId="10599"/>
    <cellStyle name="Normal 6 2 2 2 2 2 4 4 2" xfId="31748"/>
    <cellStyle name="Normal 6 2 2 2 2 2 4 4 2 2" xfId="52899"/>
    <cellStyle name="Normal 6 2 2 2 2 2 4 4 3" xfId="21176"/>
    <cellStyle name="Normal 6 2 2 2 2 2 4 4 4" xfId="42327"/>
    <cellStyle name="Normal 6 2 2 2 2 2 4 5" xfId="23733"/>
    <cellStyle name="Normal 6 2 2 2 2 2 4 5 2" xfId="44884"/>
    <cellStyle name="Normal 6 2 2 2 2 2 4 6" xfId="13161"/>
    <cellStyle name="Normal 6 2 2 2 2 2 4 7" xfId="34312"/>
    <cellStyle name="Normal 6 2 2 2 2 2 5" xfId="2881"/>
    <cellStyle name="Normal 6 2 2 2 2 2 5 2" xfId="25017"/>
    <cellStyle name="Normal 6 2 2 2 2 2 5 2 2" xfId="46168"/>
    <cellStyle name="Normal 6 2 2 2 2 2 5 3" xfId="14445"/>
    <cellStyle name="Normal 6 2 2 2 2 2 5 4" xfId="35596"/>
    <cellStyle name="Normal 6 2 2 2 2 2 6" xfId="6757"/>
    <cellStyle name="Normal 6 2 2 2 2 2 6 2" xfId="27906"/>
    <cellStyle name="Normal 6 2 2 2 2 2 6 2 2" xfId="49057"/>
    <cellStyle name="Normal 6 2 2 2 2 2 6 3" xfId="17334"/>
    <cellStyle name="Normal 6 2 2 2 2 2 6 4" xfId="38485"/>
    <cellStyle name="Normal 6 2 2 2 2 2 7" xfId="9319"/>
    <cellStyle name="Normal 6 2 2 2 2 2 7 2" xfId="30468"/>
    <cellStyle name="Normal 6 2 2 2 2 2 7 2 2" xfId="51619"/>
    <cellStyle name="Normal 6 2 2 2 2 2 7 3" xfId="19896"/>
    <cellStyle name="Normal 6 2 2 2 2 2 7 4" xfId="41047"/>
    <cellStyle name="Normal 6 2 2 2 2 2 8" xfId="22453"/>
    <cellStyle name="Normal 6 2 2 2 2 2 8 2" xfId="43604"/>
    <cellStyle name="Normal 6 2 2 2 2 2 9" xfId="11881"/>
    <cellStyle name="Normal 6 2 2 2 2 3" xfId="474"/>
    <cellStyle name="Normal 6 2 2 2 2 3 2" xfId="1114"/>
    <cellStyle name="Normal 6 2 2 2 2 3 2 2" xfId="2394"/>
    <cellStyle name="Normal 6 2 2 2 2 3 2 2 2" xfId="4961"/>
    <cellStyle name="Normal 6 2 2 2 2 3 2 2 2 2" xfId="27097"/>
    <cellStyle name="Normal 6 2 2 2 2 3 2 2 2 2 2" xfId="48248"/>
    <cellStyle name="Normal 6 2 2 2 2 3 2 2 2 3" xfId="16525"/>
    <cellStyle name="Normal 6 2 2 2 2 3 2 2 2 4" xfId="37676"/>
    <cellStyle name="Normal 6 2 2 2 2 3 2 2 3" xfId="8837"/>
    <cellStyle name="Normal 6 2 2 2 2 3 2 2 3 2" xfId="29986"/>
    <cellStyle name="Normal 6 2 2 2 2 3 2 2 3 2 2" xfId="51137"/>
    <cellStyle name="Normal 6 2 2 2 2 3 2 2 3 3" xfId="19414"/>
    <cellStyle name="Normal 6 2 2 2 2 3 2 2 3 4" xfId="40565"/>
    <cellStyle name="Normal 6 2 2 2 2 3 2 2 4" xfId="11399"/>
    <cellStyle name="Normal 6 2 2 2 2 3 2 2 4 2" xfId="32548"/>
    <cellStyle name="Normal 6 2 2 2 2 3 2 2 4 2 2" xfId="53699"/>
    <cellStyle name="Normal 6 2 2 2 2 3 2 2 4 3" xfId="21976"/>
    <cellStyle name="Normal 6 2 2 2 2 3 2 2 4 4" xfId="43127"/>
    <cellStyle name="Normal 6 2 2 2 2 3 2 2 5" xfId="24533"/>
    <cellStyle name="Normal 6 2 2 2 2 3 2 2 5 2" xfId="45684"/>
    <cellStyle name="Normal 6 2 2 2 2 3 2 2 6" xfId="13961"/>
    <cellStyle name="Normal 6 2 2 2 2 3 2 2 7" xfId="35112"/>
    <cellStyle name="Normal 6 2 2 2 2 3 2 3" xfId="3681"/>
    <cellStyle name="Normal 6 2 2 2 2 3 2 3 2" xfId="25817"/>
    <cellStyle name="Normal 6 2 2 2 2 3 2 3 2 2" xfId="46968"/>
    <cellStyle name="Normal 6 2 2 2 2 3 2 3 3" xfId="15245"/>
    <cellStyle name="Normal 6 2 2 2 2 3 2 3 4" xfId="36396"/>
    <cellStyle name="Normal 6 2 2 2 2 3 2 4" xfId="7557"/>
    <cellStyle name="Normal 6 2 2 2 2 3 2 4 2" xfId="28706"/>
    <cellStyle name="Normal 6 2 2 2 2 3 2 4 2 2" xfId="49857"/>
    <cellStyle name="Normal 6 2 2 2 2 3 2 4 3" xfId="18134"/>
    <cellStyle name="Normal 6 2 2 2 2 3 2 4 4" xfId="39285"/>
    <cellStyle name="Normal 6 2 2 2 2 3 2 5" xfId="10119"/>
    <cellStyle name="Normal 6 2 2 2 2 3 2 5 2" xfId="31268"/>
    <cellStyle name="Normal 6 2 2 2 2 3 2 5 2 2" xfId="52419"/>
    <cellStyle name="Normal 6 2 2 2 2 3 2 5 3" xfId="20696"/>
    <cellStyle name="Normal 6 2 2 2 2 3 2 5 4" xfId="41847"/>
    <cellStyle name="Normal 6 2 2 2 2 3 2 6" xfId="23253"/>
    <cellStyle name="Normal 6 2 2 2 2 3 2 6 2" xfId="44404"/>
    <cellStyle name="Normal 6 2 2 2 2 3 2 7" xfId="12681"/>
    <cellStyle name="Normal 6 2 2 2 2 3 2 8" xfId="33832"/>
    <cellStyle name="Normal 6 2 2 2 2 3 3" xfId="1754"/>
    <cellStyle name="Normal 6 2 2 2 2 3 3 2" xfId="4321"/>
    <cellStyle name="Normal 6 2 2 2 2 3 3 2 2" xfId="26457"/>
    <cellStyle name="Normal 6 2 2 2 2 3 3 2 2 2" xfId="47608"/>
    <cellStyle name="Normal 6 2 2 2 2 3 3 2 3" xfId="15885"/>
    <cellStyle name="Normal 6 2 2 2 2 3 3 2 4" xfId="37036"/>
    <cellStyle name="Normal 6 2 2 2 2 3 3 3" xfId="8197"/>
    <cellStyle name="Normal 6 2 2 2 2 3 3 3 2" xfId="29346"/>
    <cellStyle name="Normal 6 2 2 2 2 3 3 3 2 2" xfId="50497"/>
    <cellStyle name="Normal 6 2 2 2 2 3 3 3 3" xfId="18774"/>
    <cellStyle name="Normal 6 2 2 2 2 3 3 3 4" xfId="39925"/>
    <cellStyle name="Normal 6 2 2 2 2 3 3 4" xfId="10759"/>
    <cellStyle name="Normal 6 2 2 2 2 3 3 4 2" xfId="31908"/>
    <cellStyle name="Normal 6 2 2 2 2 3 3 4 2 2" xfId="53059"/>
    <cellStyle name="Normal 6 2 2 2 2 3 3 4 3" xfId="21336"/>
    <cellStyle name="Normal 6 2 2 2 2 3 3 4 4" xfId="42487"/>
    <cellStyle name="Normal 6 2 2 2 2 3 3 5" xfId="23893"/>
    <cellStyle name="Normal 6 2 2 2 2 3 3 5 2" xfId="45044"/>
    <cellStyle name="Normal 6 2 2 2 2 3 3 6" xfId="13321"/>
    <cellStyle name="Normal 6 2 2 2 2 3 3 7" xfId="34472"/>
    <cellStyle name="Normal 6 2 2 2 2 3 4" xfId="3041"/>
    <cellStyle name="Normal 6 2 2 2 2 3 4 2" xfId="25177"/>
    <cellStyle name="Normal 6 2 2 2 2 3 4 2 2" xfId="46328"/>
    <cellStyle name="Normal 6 2 2 2 2 3 4 3" xfId="14605"/>
    <cellStyle name="Normal 6 2 2 2 2 3 4 4" xfId="35756"/>
    <cellStyle name="Normal 6 2 2 2 2 3 5" xfId="6917"/>
    <cellStyle name="Normal 6 2 2 2 2 3 5 2" xfId="28066"/>
    <cellStyle name="Normal 6 2 2 2 2 3 5 2 2" xfId="49217"/>
    <cellStyle name="Normal 6 2 2 2 2 3 5 3" xfId="17494"/>
    <cellStyle name="Normal 6 2 2 2 2 3 5 4" xfId="38645"/>
    <cellStyle name="Normal 6 2 2 2 2 3 6" xfId="9479"/>
    <cellStyle name="Normal 6 2 2 2 2 3 6 2" xfId="30628"/>
    <cellStyle name="Normal 6 2 2 2 2 3 6 2 2" xfId="51779"/>
    <cellStyle name="Normal 6 2 2 2 2 3 6 3" xfId="20056"/>
    <cellStyle name="Normal 6 2 2 2 2 3 6 4" xfId="41207"/>
    <cellStyle name="Normal 6 2 2 2 2 3 7" xfId="22613"/>
    <cellStyle name="Normal 6 2 2 2 2 3 7 2" xfId="43764"/>
    <cellStyle name="Normal 6 2 2 2 2 3 8" xfId="12041"/>
    <cellStyle name="Normal 6 2 2 2 2 3 9" xfId="33192"/>
    <cellStyle name="Normal 6 2 2 2 2 4" xfId="794"/>
    <cellStyle name="Normal 6 2 2 2 2 4 2" xfId="2074"/>
    <cellStyle name="Normal 6 2 2 2 2 4 2 2" xfId="4641"/>
    <cellStyle name="Normal 6 2 2 2 2 4 2 2 2" xfId="26777"/>
    <cellStyle name="Normal 6 2 2 2 2 4 2 2 2 2" xfId="47928"/>
    <cellStyle name="Normal 6 2 2 2 2 4 2 2 3" xfId="16205"/>
    <cellStyle name="Normal 6 2 2 2 2 4 2 2 4" xfId="37356"/>
    <cellStyle name="Normal 6 2 2 2 2 4 2 3" xfId="8517"/>
    <cellStyle name="Normal 6 2 2 2 2 4 2 3 2" xfId="29666"/>
    <cellStyle name="Normal 6 2 2 2 2 4 2 3 2 2" xfId="50817"/>
    <cellStyle name="Normal 6 2 2 2 2 4 2 3 3" xfId="19094"/>
    <cellStyle name="Normal 6 2 2 2 2 4 2 3 4" xfId="40245"/>
    <cellStyle name="Normal 6 2 2 2 2 4 2 4" xfId="11079"/>
    <cellStyle name="Normal 6 2 2 2 2 4 2 4 2" xfId="32228"/>
    <cellStyle name="Normal 6 2 2 2 2 4 2 4 2 2" xfId="53379"/>
    <cellStyle name="Normal 6 2 2 2 2 4 2 4 3" xfId="21656"/>
    <cellStyle name="Normal 6 2 2 2 2 4 2 4 4" xfId="42807"/>
    <cellStyle name="Normal 6 2 2 2 2 4 2 5" xfId="24213"/>
    <cellStyle name="Normal 6 2 2 2 2 4 2 5 2" xfId="45364"/>
    <cellStyle name="Normal 6 2 2 2 2 4 2 6" xfId="13641"/>
    <cellStyle name="Normal 6 2 2 2 2 4 2 7" xfId="34792"/>
    <cellStyle name="Normal 6 2 2 2 2 4 3" xfId="3361"/>
    <cellStyle name="Normal 6 2 2 2 2 4 3 2" xfId="25497"/>
    <cellStyle name="Normal 6 2 2 2 2 4 3 2 2" xfId="46648"/>
    <cellStyle name="Normal 6 2 2 2 2 4 3 3" xfId="14925"/>
    <cellStyle name="Normal 6 2 2 2 2 4 3 4" xfId="36076"/>
    <cellStyle name="Normal 6 2 2 2 2 4 4" xfId="7237"/>
    <cellStyle name="Normal 6 2 2 2 2 4 4 2" xfId="28386"/>
    <cellStyle name="Normal 6 2 2 2 2 4 4 2 2" xfId="49537"/>
    <cellStyle name="Normal 6 2 2 2 2 4 4 3" xfId="17814"/>
    <cellStyle name="Normal 6 2 2 2 2 4 4 4" xfId="38965"/>
    <cellStyle name="Normal 6 2 2 2 2 4 5" xfId="9799"/>
    <cellStyle name="Normal 6 2 2 2 2 4 5 2" xfId="30948"/>
    <cellStyle name="Normal 6 2 2 2 2 4 5 2 2" xfId="52099"/>
    <cellStyle name="Normal 6 2 2 2 2 4 5 3" xfId="20376"/>
    <cellStyle name="Normal 6 2 2 2 2 4 5 4" xfId="41527"/>
    <cellStyle name="Normal 6 2 2 2 2 4 6" xfId="22933"/>
    <cellStyle name="Normal 6 2 2 2 2 4 6 2" xfId="44084"/>
    <cellStyle name="Normal 6 2 2 2 2 4 7" xfId="12361"/>
    <cellStyle name="Normal 6 2 2 2 2 4 8" xfId="33512"/>
    <cellStyle name="Normal 6 2 2 2 2 5" xfId="1434"/>
    <cellStyle name="Normal 6 2 2 2 2 5 2" xfId="4001"/>
    <cellStyle name="Normal 6 2 2 2 2 5 2 2" xfId="26137"/>
    <cellStyle name="Normal 6 2 2 2 2 5 2 2 2" xfId="47288"/>
    <cellStyle name="Normal 6 2 2 2 2 5 2 3" xfId="15565"/>
    <cellStyle name="Normal 6 2 2 2 2 5 2 4" xfId="36716"/>
    <cellStyle name="Normal 6 2 2 2 2 5 3" xfId="7877"/>
    <cellStyle name="Normal 6 2 2 2 2 5 3 2" xfId="29026"/>
    <cellStyle name="Normal 6 2 2 2 2 5 3 2 2" xfId="50177"/>
    <cellStyle name="Normal 6 2 2 2 2 5 3 3" xfId="18454"/>
    <cellStyle name="Normal 6 2 2 2 2 5 3 4" xfId="39605"/>
    <cellStyle name="Normal 6 2 2 2 2 5 4" xfId="10439"/>
    <cellStyle name="Normal 6 2 2 2 2 5 4 2" xfId="31588"/>
    <cellStyle name="Normal 6 2 2 2 2 5 4 2 2" xfId="52739"/>
    <cellStyle name="Normal 6 2 2 2 2 5 4 3" xfId="21016"/>
    <cellStyle name="Normal 6 2 2 2 2 5 4 4" xfId="42167"/>
    <cellStyle name="Normal 6 2 2 2 2 5 5" xfId="23573"/>
    <cellStyle name="Normal 6 2 2 2 2 5 5 2" xfId="44724"/>
    <cellStyle name="Normal 6 2 2 2 2 5 6" xfId="13001"/>
    <cellStyle name="Normal 6 2 2 2 2 5 7" xfId="34152"/>
    <cellStyle name="Normal 6 2 2 2 2 6" xfId="2720"/>
    <cellStyle name="Normal 6 2 2 2 2 6 2" xfId="24856"/>
    <cellStyle name="Normal 6 2 2 2 2 6 2 2" xfId="46007"/>
    <cellStyle name="Normal 6 2 2 2 2 6 3" xfId="14284"/>
    <cellStyle name="Normal 6 2 2 2 2 6 4" xfId="35435"/>
    <cellStyle name="Normal 6 2 2 2 2 7" xfId="6597"/>
    <cellStyle name="Normal 6 2 2 2 2 7 2" xfId="27746"/>
    <cellStyle name="Normal 6 2 2 2 2 7 2 2" xfId="48897"/>
    <cellStyle name="Normal 6 2 2 2 2 7 3" xfId="17174"/>
    <cellStyle name="Normal 6 2 2 2 2 7 4" xfId="38325"/>
    <cellStyle name="Normal 6 2 2 2 2 8" xfId="9159"/>
    <cellStyle name="Normal 6 2 2 2 2 8 2" xfId="30308"/>
    <cellStyle name="Normal 6 2 2 2 2 8 2 2" xfId="51459"/>
    <cellStyle name="Normal 6 2 2 2 2 8 3" xfId="19736"/>
    <cellStyle name="Normal 6 2 2 2 2 8 4" xfId="40887"/>
    <cellStyle name="Normal 6 2 2 2 2 9" xfId="22293"/>
    <cellStyle name="Normal 6 2 2 2 2 9 2" xfId="43444"/>
    <cellStyle name="Normal 6 2 2 2 3" xfId="232"/>
    <cellStyle name="Normal 6 2 2 2 3 10" xfId="32952"/>
    <cellStyle name="Normal 6 2 2 2 3 2" xfId="554"/>
    <cellStyle name="Normal 6 2 2 2 3 2 2" xfId="1194"/>
    <cellStyle name="Normal 6 2 2 2 3 2 2 2" xfId="2474"/>
    <cellStyle name="Normal 6 2 2 2 3 2 2 2 2" xfId="5041"/>
    <cellStyle name="Normal 6 2 2 2 3 2 2 2 2 2" xfId="27177"/>
    <cellStyle name="Normal 6 2 2 2 3 2 2 2 2 2 2" xfId="48328"/>
    <cellStyle name="Normal 6 2 2 2 3 2 2 2 2 3" xfId="16605"/>
    <cellStyle name="Normal 6 2 2 2 3 2 2 2 2 4" xfId="37756"/>
    <cellStyle name="Normal 6 2 2 2 3 2 2 2 3" xfId="8917"/>
    <cellStyle name="Normal 6 2 2 2 3 2 2 2 3 2" xfId="30066"/>
    <cellStyle name="Normal 6 2 2 2 3 2 2 2 3 2 2" xfId="51217"/>
    <cellStyle name="Normal 6 2 2 2 3 2 2 2 3 3" xfId="19494"/>
    <cellStyle name="Normal 6 2 2 2 3 2 2 2 3 4" xfId="40645"/>
    <cellStyle name="Normal 6 2 2 2 3 2 2 2 4" xfId="11479"/>
    <cellStyle name="Normal 6 2 2 2 3 2 2 2 4 2" xfId="32628"/>
    <cellStyle name="Normal 6 2 2 2 3 2 2 2 4 2 2" xfId="53779"/>
    <cellStyle name="Normal 6 2 2 2 3 2 2 2 4 3" xfId="22056"/>
    <cellStyle name="Normal 6 2 2 2 3 2 2 2 4 4" xfId="43207"/>
    <cellStyle name="Normal 6 2 2 2 3 2 2 2 5" xfId="24613"/>
    <cellStyle name="Normal 6 2 2 2 3 2 2 2 5 2" xfId="45764"/>
    <cellStyle name="Normal 6 2 2 2 3 2 2 2 6" xfId="14041"/>
    <cellStyle name="Normal 6 2 2 2 3 2 2 2 7" xfId="35192"/>
    <cellStyle name="Normal 6 2 2 2 3 2 2 3" xfId="3761"/>
    <cellStyle name="Normal 6 2 2 2 3 2 2 3 2" xfId="25897"/>
    <cellStyle name="Normal 6 2 2 2 3 2 2 3 2 2" xfId="47048"/>
    <cellStyle name="Normal 6 2 2 2 3 2 2 3 3" xfId="15325"/>
    <cellStyle name="Normal 6 2 2 2 3 2 2 3 4" xfId="36476"/>
    <cellStyle name="Normal 6 2 2 2 3 2 2 4" xfId="7637"/>
    <cellStyle name="Normal 6 2 2 2 3 2 2 4 2" xfId="28786"/>
    <cellStyle name="Normal 6 2 2 2 3 2 2 4 2 2" xfId="49937"/>
    <cellStyle name="Normal 6 2 2 2 3 2 2 4 3" xfId="18214"/>
    <cellStyle name="Normal 6 2 2 2 3 2 2 4 4" xfId="39365"/>
    <cellStyle name="Normal 6 2 2 2 3 2 2 5" xfId="10199"/>
    <cellStyle name="Normal 6 2 2 2 3 2 2 5 2" xfId="31348"/>
    <cellStyle name="Normal 6 2 2 2 3 2 2 5 2 2" xfId="52499"/>
    <cellStyle name="Normal 6 2 2 2 3 2 2 5 3" xfId="20776"/>
    <cellStyle name="Normal 6 2 2 2 3 2 2 5 4" xfId="41927"/>
    <cellStyle name="Normal 6 2 2 2 3 2 2 6" xfId="23333"/>
    <cellStyle name="Normal 6 2 2 2 3 2 2 6 2" xfId="44484"/>
    <cellStyle name="Normal 6 2 2 2 3 2 2 7" xfId="12761"/>
    <cellStyle name="Normal 6 2 2 2 3 2 2 8" xfId="33912"/>
    <cellStyle name="Normal 6 2 2 2 3 2 3" xfId="1834"/>
    <cellStyle name="Normal 6 2 2 2 3 2 3 2" xfId="4401"/>
    <cellStyle name="Normal 6 2 2 2 3 2 3 2 2" xfId="26537"/>
    <cellStyle name="Normal 6 2 2 2 3 2 3 2 2 2" xfId="47688"/>
    <cellStyle name="Normal 6 2 2 2 3 2 3 2 3" xfId="15965"/>
    <cellStyle name="Normal 6 2 2 2 3 2 3 2 4" xfId="37116"/>
    <cellStyle name="Normal 6 2 2 2 3 2 3 3" xfId="8277"/>
    <cellStyle name="Normal 6 2 2 2 3 2 3 3 2" xfId="29426"/>
    <cellStyle name="Normal 6 2 2 2 3 2 3 3 2 2" xfId="50577"/>
    <cellStyle name="Normal 6 2 2 2 3 2 3 3 3" xfId="18854"/>
    <cellStyle name="Normal 6 2 2 2 3 2 3 3 4" xfId="40005"/>
    <cellStyle name="Normal 6 2 2 2 3 2 3 4" xfId="10839"/>
    <cellStyle name="Normal 6 2 2 2 3 2 3 4 2" xfId="31988"/>
    <cellStyle name="Normal 6 2 2 2 3 2 3 4 2 2" xfId="53139"/>
    <cellStyle name="Normal 6 2 2 2 3 2 3 4 3" xfId="21416"/>
    <cellStyle name="Normal 6 2 2 2 3 2 3 4 4" xfId="42567"/>
    <cellStyle name="Normal 6 2 2 2 3 2 3 5" xfId="23973"/>
    <cellStyle name="Normal 6 2 2 2 3 2 3 5 2" xfId="45124"/>
    <cellStyle name="Normal 6 2 2 2 3 2 3 6" xfId="13401"/>
    <cellStyle name="Normal 6 2 2 2 3 2 3 7" xfId="34552"/>
    <cellStyle name="Normal 6 2 2 2 3 2 4" xfId="3121"/>
    <cellStyle name="Normal 6 2 2 2 3 2 4 2" xfId="25257"/>
    <cellStyle name="Normal 6 2 2 2 3 2 4 2 2" xfId="46408"/>
    <cellStyle name="Normal 6 2 2 2 3 2 4 3" xfId="14685"/>
    <cellStyle name="Normal 6 2 2 2 3 2 4 4" xfId="35836"/>
    <cellStyle name="Normal 6 2 2 2 3 2 5" xfId="6997"/>
    <cellStyle name="Normal 6 2 2 2 3 2 5 2" xfId="28146"/>
    <cellStyle name="Normal 6 2 2 2 3 2 5 2 2" xfId="49297"/>
    <cellStyle name="Normal 6 2 2 2 3 2 5 3" xfId="17574"/>
    <cellStyle name="Normal 6 2 2 2 3 2 5 4" xfId="38725"/>
    <cellStyle name="Normal 6 2 2 2 3 2 6" xfId="9559"/>
    <cellStyle name="Normal 6 2 2 2 3 2 6 2" xfId="30708"/>
    <cellStyle name="Normal 6 2 2 2 3 2 6 2 2" xfId="51859"/>
    <cellStyle name="Normal 6 2 2 2 3 2 6 3" xfId="20136"/>
    <cellStyle name="Normal 6 2 2 2 3 2 6 4" xfId="41287"/>
    <cellStyle name="Normal 6 2 2 2 3 2 7" xfId="22693"/>
    <cellStyle name="Normal 6 2 2 2 3 2 7 2" xfId="43844"/>
    <cellStyle name="Normal 6 2 2 2 3 2 8" xfId="12121"/>
    <cellStyle name="Normal 6 2 2 2 3 2 9" xfId="33272"/>
    <cellStyle name="Normal 6 2 2 2 3 3" xfId="874"/>
    <cellStyle name="Normal 6 2 2 2 3 3 2" xfId="2154"/>
    <cellStyle name="Normal 6 2 2 2 3 3 2 2" xfId="4721"/>
    <cellStyle name="Normal 6 2 2 2 3 3 2 2 2" xfId="26857"/>
    <cellStyle name="Normal 6 2 2 2 3 3 2 2 2 2" xfId="48008"/>
    <cellStyle name="Normal 6 2 2 2 3 3 2 2 3" xfId="16285"/>
    <cellStyle name="Normal 6 2 2 2 3 3 2 2 4" xfId="37436"/>
    <cellStyle name="Normal 6 2 2 2 3 3 2 3" xfId="8597"/>
    <cellStyle name="Normal 6 2 2 2 3 3 2 3 2" xfId="29746"/>
    <cellStyle name="Normal 6 2 2 2 3 3 2 3 2 2" xfId="50897"/>
    <cellStyle name="Normal 6 2 2 2 3 3 2 3 3" xfId="19174"/>
    <cellStyle name="Normal 6 2 2 2 3 3 2 3 4" xfId="40325"/>
    <cellStyle name="Normal 6 2 2 2 3 3 2 4" xfId="11159"/>
    <cellStyle name="Normal 6 2 2 2 3 3 2 4 2" xfId="32308"/>
    <cellStyle name="Normal 6 2 2 2 3 3 2 4 2 2" xfId="53459"/>
    <cellStyle name="Normal 6 2 2 2 3 3 2 4 3" xfId="21736"/>
    <cellStyle name="Normal 6 2 2 2 3 3 2 4 4" xfId="42887"/>
    <cellStyle name="Normal 6 2 2 2 3 3 2 5" xfId="24293"/>
    <cellStyle name="Normal 6 2 2 2 3 3 2 5 2" xfId="45444"/>
    <cellStyle name="Normal 6 2 2 2 3 3 2 6" xfId="13721"/>
    <cellStyle name="Normal 6 2 2 2 3 3 2 7" xfId="34872"/>
    <cellStyle name="Normal 6 2 2 2 3 3 3" xfId="3441"/>
    <cellStyle name="Normal 6 2 2 2 3 3 3 2" xfId="25577"/>
    <cellStyle name="Normal 6 2 2 2 3 3 3 2 2" xfId="46728"/>
    <cellStyle name="Normal 6 2 2 2 3 3 3 3" xfId="15005"/>
    <cellStyle name="Normal 6 2 2 2 3 3 3 4" xfId="36156"/>
    <cellStyle name="Normal 6 2 2 2 3 3 4" xfId="7317"/>
    <cellStyle name="Normal 6 2 2 2 3 3 4 2" xfId="28466"/>
    <cellStyle name="Normal 6 2 2 2 3 3 4 2 2" xfId="49617"/>
    <cellStyle name="Normal 6 2 2 2 3 3 4 3" xfId="17894"/>
    <cellStyle name="Normal 6 2 2 2 3 3 4 4" xfId="39045"/>
    <cellStyle name="Normal 6 2 2 2 3 3 5" xfId="9879"/>
    <cellStyle name="Normal 6 2 2 2 3 3 5 2" xfId="31028"/>
    <cellStyle name="Normal 6 2 2 2 3 3 5 2 2" xfId="52179"/>
    <cellStyle name="Normal 6 2 2 2 3 3 5 3" xfId="20456"/>
    <cellStyle name="Normal 6 2 2 2 3 3 5 4" xfId="41607"/>
    <cellStyle name="Normal 6 2 2 2 3 3 6" xfId="23013"/>
    <cellStyle name="Normal 6 2 2 2 3 3 6 2" xfId="44164"/>
    <cellStyle name="Normal 6 2 2 2 3 3 7" xfId="12441"/>
    <cellStyle name="Normal 6 2 2 2 3 3 8" xfId="33592"/>
    <cellStyle name="Normal 6 2 2 2 3 4" xfId="1514"/>
    <cellStyle name="Normal 6 2 2 2 3 4 2" xfId="4081"/>
    <cellStyle name="Normal 6 2 2 2 3 4 2 2" xfId="26217"/>
    <cellStyle name="Normal 6 2 2 2 3 4 2 2 2" xfId="47368"/>
    <cellStyle name="Normal 6 2 2 2 3 4 2 3" xfId="15645"/>
    <cellStyle name="Normal 6 2 2 2 3 4 2 4" xfId="36796"/>
    <cellStyle name="Normal 6 2 2 2 3 4 3" xfId="7957"/>
    <cellStyle name="Normal 6 2 2 2 3 4 3 2" xfId="29106"/>
    <cellStyle name="Normal 6 2 2 2 3 4 3 2 2" xfId="50257"/>
    <cellStyle name="Normal 6 2 2 2 3 4 3 3" xfId="18534"/>
    <cellStyle name="Normal 6 2 2 2 3 4 3 4" xfId="39685"/>
    <cellStyle name="Normal 6 2 2 2 3 4 4" xfId="10519"/>
    <cellStyle name="Normal 6 2 2 2 3 4 4 2" xfId="31668"/>
    <cellStyle name="Normal 6 2 2 2 3 4 4 2 2" xfId="52819"/>
    <cellStyle name="Normal 6 2 2 2 3 4 4 3" xfId="21096"/>
    <cellStyle name="Normal 6 2 2 2 3 4 4 4" xfId="42247"/>
    <cellStyle name="Normal 6 2 2 2 3 4 5" xfId="23653"/>
    <cellStyle name="Normal 6 2 2 2 3 4 5 2" xfId="44804"/>
    <cellStyle name="Normal 6 2 2 2 3 4 6" xfId="13081"/>
    <cellStyle name="Normal 6 2 2 2 3 4 7" xfId="34232"/>
    <cellStyle name="Normal 6 2 2 2 3 5" xfId="2800"/>
    <cellStyle name="Normal 6 2 2 2 3 5 2" xfId="24936"/>
    <cellStyle name="Normal 6 2 2 2 3 5 2 2" xfId="46087"/>
    <cellStyle name="Normal 6 2 2 2 3 5 3" xfId="14364"/>
    <cellStyle name="Normal 6 2 2 2 3 5 4" xfId="35515"/>
    <cellStyle name="Normal 6 2 2 2 3 6" xfId="6677"/>
    <cellStyle name="Normal 6 2 2 2 3 6 2" xfId="27826"/>
    <cellStyle name="Normal 6 2 2 2 3 6 2 2" xfId="48977"/>
    <cellStyle name="Normal 6 2 2 2 3 6 3" xfId="17254"/>
    <cellStyle name="Normal 6 2 2 2 3 6 4" xfId="38405"/>
    <cellStyle name="Normal 6 2 2 2 3 7" xfId="9239"/>
    <cellStyle name="Normal 6 2 2 2 3 7 2" xfId="30388"/>
    <cellStyle name="Normal 6 2 2 2 3 7 2 2" xfId="51539"/>
    <cellStyle name="Normal 6 2 2 2 3 7 3" xfId="19816"/>
    <cellStyle name="Normal 6 2 2 2 3 7 4" xfId="40967"/>
    <cellStyle name="Normal 6 2 2 2 3 8" xfId="22373"/>
    <cellStyle name="Normal 6 2 2 2 3 8 2" xfId="43524"/>
    <cellStyle name="Normal 6 2 2 2 3 9" xfId="11801"/>
    <cellStyle name="Normal 6 2 2 2 4" xfId="394"/>
    <cellStyle name="Normal 6 2 2 2 4 2" xfId="1034"/>
    <cellStyle name="Normal 6 2 2 2 4 2 2" xfId="2314"/>
    <cellStyle name="Normal 6 2 2 2 4 2 2 2" xfId="4881"/>
    <cellStyle name="Normal 6 2 2 2 4 2 2 2 2" xfId="27017"/>
    <cellStyle name="Normal 6 2 2 2 4 2 2 2 2 2" xfId="48168"/>
    <cellStyle name="Normal 6 2 2 2 4 2 2 2 3" xfId="16445"/>
    <cellStyle name="Normal 6 2 2 2 4 2 2 2 4" xfId="37596"/>
    <cellStyle name="Normal 6 2 2 2 4 2 2 3" xfId="8757"/>
    <cellStyle name="Normal 6 2 2 2 4 2 2 3 2" xfId="29906"/>
    <cellStyle name="Normal 6 2 2 2 4 2 2 3 2 2" xfId="51057"/>
    <cellStyle name="Normal 6 2 2 2 4 2 2 3 3" xfId="19334"/>
    <cellStyle name="Normal 6 2 2 2 4 2 2 3 4" xfId="40485"/>
    <cellStyle name="Normal 6 2 2 2 4 2 2 4" xfId="11319"/>
    <cellStyle name="Normal 6 2 2 2 4 2 2 4 2" xfId="32468"/>
    <cellStyle name="Normal 6 2 2 2 4 2 2 4 2 2" xfId="53619"/>
    <cellStyle name="Normal 6 2 2 2 4 2 2 4 3" xfId="21896"/>
    <cellStyle name="Normal 6 2 2 2 4 2 2 4 4" xfId="43047"/>
    <cellStyle name="Normal 6 2 2 2 4 2 2 5" xfId="24453"/>
    <cellStyle name="Normal 6 2 2 2 4 2 2 5 2" xfId="45604"/>
    <cellStyle name="Normal 6 2 2 2 4 2 2 6" xfId="13881"/>
    <cellStyle name="Normal 6 2 2 2 4 2 2 7" xfId="35032"/>
    <cellStyle name="Normal 6 2 2 2 4 2 3" xfId="3601"/>
    <cellStyle name="Normal 6 2 2 2 4 2 3 2" xfId="25737"/>
    <cellStyle name="Normal 6 2 2 2 4 2 3 2 2" xfId="46888"/>
    <cellStyle name="Normal 6 2 2 2 4 2 3 3" xfId="15165"/>
    <cellStyle name="Normal 6 2 2 2 4 2 3 4" xfId="36316"/>
    <cellStyle name="Normal 6 2 2 2 4 2 4" xfId="7477"/>
    <cellStyle name="Normal 6 2 2 2 4 2 4 2" xfId="28626"/>
    <cellStyle name="Normal 6 2 2 2 4 2 4 2 2" xfId="49777"/>
    <cellStyle name="Normal 6 2 2 2 4 2 4 3" xfId="18054"/>
    <cellStyle name="Normal 6 2 2 2 4 2 4 4" xfId="39205"/>
    <cellStyle name="Normal 6 2 2 2 4 2 5" xfId="10039"/>
    <cellStyle name="Normal 6 2 2 2 4 2 5 2" xfId="31188"/>
    <cellStyle name="Normal 6 2 2 2 4 2 5 2 2" xfId="52339"/>
    <cellStyle name="Normal 6 2 2 2 4 2 5 3" xfId="20616"/>
    <cellStyle name="Normal 6 2 2 2 4 2 5 4" xfId="41767"/>
    <cellStyle name="Normal 6 2 2 2 4 2 6" xfId="23173"/>
    <cellStyle name="Normal 6 2 2 2 4 2 6 2" xfId="44324"/>
    <cellStyle name="Normal 6 2 2 2 4 2 7" xfId="12601"/>
    <cellStyle name="Normal 6 2 2 2 4 2 8" xfId="33752"/>
    <cellStyle name="Normal 6 2 2 2 4 3" xfId="1674"/>
    <cellStyle name="Normal 6 2 2 2 4 3 2" xfId="4241"/>
    <cellStyle name="Normal 6 2 2 2 4 3 2 2" xfId="26377"/>
    <cellStyle name="Normal 6 2 2 2 4 3 2 2 2" xfId="47528"/>
    <cellStyle name="Normal 6 2 2 2 4 3 2 3" xfId="15805"/>
    <cellStyle name="Normal 6 2 2 2 4 3 2 4" xfId="36956"/>
    <cellStyle name="Normal 6 2 2 2 4 3 3" xfId="8117"/>
    <cellStyle name="Normal 6 2 2 2 4 3 3 2" xfId="29266"/>
    <cellStyle name="Normal 6 2 2 2 4 3 3 2 2" xfId="50417"/>
    <cellStyle name="Normal 6 2 2 2 4 3 3 3" xfId="18694"/>
    <cellStyle name="Normal 6 2 2 2 4 3 3 4" xfId="39845"/>
    <cellStyle name="Normal 6 2 2 2 4 3 4" xfId="10679"/>
    <cellStyle name="Normal 6 2 2 2 4 3 4 2" xfId="31828"/>
    <cellStyle name="Normal 6 2 2 2 4 3 4 2 2" xfId="52979"/>
    <cellStyle name="Normal 6 2 2 2 4 3 4 3" xfId="21256"/>
    <cellStyle name="Normal 6 2 2 2 4 3 4 4" xfId="42407"/>
    <cellStyle name="Normal 6 2 2 2 4 3 5" xfId="23813"/>
    <cellStyle name="Normal 6 2 2 2 4 3 5 2" xfId="44964"/>
    <cellStyle name="Normal 6 2 2 2 4 3 6" xfId="13241"/>
    <cellStyle name="Normal 6 2 2 2 4 3 7" xfId="34392"/>
    <cellStyle name="Normal 6 2 2 2 4 4" xfId="2961"/>
    <cellStyle name="Normal 6 2 2 2 4 4 2" xfId="25097"/>
    <cellStyle name="Normal 6 2 2 2 4 4 2 2" xfId="46248"/>
    <cellStyle name="Normal 6 2 2 2 4 4 3" xfId="14525"/>
    <cellStyle name="Normal 6 2 2 2 4 4 4" xfId="35676"/>
    <cellStyle name="Normal 6 2 2 2 4 5" xfId="6837"/>
    <cellStyle name="Normal 6 2 2 2 4 5 2" xfId="27986"/>
    <cellStyle name="Normal 6 2 2 2 4 5 2 2" xfId="49137"/>
    <cellStyle name="Normal 6 2 2 2 4 5 3" xfId="17414"/>
    <cellStyle name="Normal 6 2 2 2 4 5 4" xfId="38565"/>
    <cellStyle name="Normal 6 2 2 2 4 6" xfId="9399"/>
    <cellStyle name="Normal 6 2 2 2 4 6 2" xfId="30548"/>
    <cellStyle name="Normal 6 2 2 2 4 6 2 2" xfId="51699"/>
    <cellStyle name="Normal 6 2 2 2 4 6 3" xfId="19976"/>
    <cellStyle name="Normal 6 2 2 2 4 6 4" xfId="41127"/>
    <cellStyle name="Normal 6 2 2 2 4 7" xfId="22533"/>
    <cellStyle name="Normal 6 2 2 2 4 7 2" xfId="43684"/>
    <cellStyle name="Normal 6 2 2 2 4 8" xfId="11961"/>
    <cellStyle name="Normal 6 2 2 2 4 9" xfId="33112"/>
    <cellStyle name="Normal 6 2 2 2 5" xfId="714"/>
    <cellStyle name="Normal 6 2 2 2 5 2" xfId="1994"/>
    <cellStyle name="Normal 6 2 2 2 5 2 2" xfId="4561"/>
    <cellStyle name="Normal 6 2 2 2 5 2 2 2" xfId="26697"/>
    <cellStyle name="Normal 6 2 2 2 5 2 2 2 2" xfId="47848"/>
    <cellStyle name="Normal 6 2 2 2 5 2 2 3" xfId="16125"/>
    <cellStyle name="Normal 6 2 2 2 5 2 2 4" xfId="37276"/>
    <cellStyle name="Normal 6 2 2 2 5 2 3" xfId="8437"/>
    <cellStyle name="Normal 6 2 2 2 5 2 3 2" xfId="29586"/>
    <cellStyle name="Normal 6 2 2 2 5 2 3 2 2" xfId="50737"/>
    <cellStyle name="Normal 6 2 2 2 5 2 3 3" xfId="19014"/>
    <cellStyle name="Normal 6 2 2 2 5 2 3 4" xfId="40165"/>
    <cellStyle name="Normal 6 2 2 2 5 2 4" xfId="10999"/>
    <cellStyle name="Normal 6 2 2 2 5 2 4 2" xfId="32148"/>
    <cellStyle name="Normal 6 2 2 2 5 2 4 2 2" xfId="53299"/>
    <cellStyle name="Normal 6 2 2 2 5 2 4 3" xfId="21576"/>
    <cellStyle name="Normal 6 2 2 2 5 2 4 4" xfId="42727"/>
    <cellStyle name="Normal 6 2 2 2 5 2 5" xfId="24133"/>
    <cellStyle name="Normal 6 2 2 2 5 2 5 2" xfId="45284"/>
    <cellStyle name="Normal 6 2 2 2 5 2 6" xfId="13561"/>
    <cellStyle name="Normal 6 2 2 2 5 2 7" xfId="34712"/>
    <cellStyle name="Normal 6 2 2 2 5 3" xfId="3281"/>
    <cellStyle name="Normal 6 2 2 2 5 3 2" xfId="25417"/>
    <cellStyle name="Normal 6 2 2 2 5 3 2 2" xfId="46568"/>
    <cellStyle name="Normal 6 2 2 2 5 3 3" xfId="14845"/>
    <cellStyle name="Normal 6 2 2 2 5 3 4" xfId="35996"/>
    <cellStyle name="Normal 6 2 2 2 5 4" xfId="7157"/>
    <cellStyle name="Normal 6 2 2 2 5 4 2" xfId="28306"/>
    <cellStyle name="Normal 6 2 2 2 5 4 2 2" xfId="49457"/>
    <cellStyle name="Normal 6 2 2 2 5 4 3" xfId="17734"/>
    <cellStyle name="Normal 6 2 2 2 5 4 4" xfId="38885"/>
    <cellStyle name="Normal 6 2 2 2 5 5" xfId="9719"/>
    <cellStyle name="Normal 6 2 2 2 5 5 2" xfId="30868"/>
    <cellStyle name="Normal 6 2 2 2 5 5 2 2" xfId="52019"/>
    <cellStyle name="Normal 6 2 2 2 5 5 3" xfId="20296"/>
    <cellStyle name="Normal 6 2 2 2 5 5 4" xfId="41447"/>
    <cellStyle name="Normal 6 2 2 2 5 6" xfId="22853"/>
    <cellStyle name="Normal 6 2 2 2 5 6 2" xfId="44004"/>
    <cellStyle name="Normal 6 2 2 2 5 7" xfId="12281"/>
    <cellStyle name="Normal 6 2 2 2 5 8" xfId="33432"/>
    <cellStyle name="Normal 6 2 2 2 6" xfId="1354"/>
    <cellStyle name="Normal 6 2 2 2 6 2" xfId="3921"/>
    <cellStyle name="Normal 6 2 2 2 6 2 2" xfId="26057"/>
    <cellStyle name="Normal 6 2 2 2 6 2 2 2" xfId="47208"/>
    <cellStyle name="Normal 6 2 2 2 6 2 3" xfId="15485"/>
    <cellStyle name="Normal 6 2 2 2 6 2 4" xfId="36636"/>
    <cellStyle name="Normal 6 2 2 2 6 3" xfId="7797"/>
    <cellStyle name="Normal 6 2 2 2 6 3 2" xfId="28946"/>
    <cellStyle name="Normal 6 2 2 2 6 3 2 2" xfId="50097"/>
    <cellStyle name="Normal 6 2 2 2 6 3 3" xfId="18374"/>
    <cellStyle name="Normal 6 2 2 2 6 3 4" xfId="39525"/>
    <cellStyle name="Normal 6 2 2 2 6 4" xfId="10359"/>
    <cellStyle name="Normal 6 2 2 2 6 4 2" xfId="31508"/>
    <cellStyle name="Normal 6 2 2 2 6 4 2 2" xfId="52659"/>
    <cellStyle name="Normal 6 2 2 2 6 4 3" xfId="20936"/>
    <cellStyle name="Normal 6 2 2 2 6 4 4" xfId="42087"/>
    <cellStyle name="Normal 6 2 2 2 6 5" xfId="23493"/>
    <cellStyle name="Normal 6 2 2 2 6 5 2" xfId="44644"/>
    <cellStyle name="Normal 6 2 2 2 6 6" xfId="12921"/>
    <cellStyle name="Normal 6 2 2 2 6 7" xfId="34072"/>
    <cellStyle name="Normal 6 2 2 2 7" xfId="2639"/>
    <cellStyle name="Normal 6 2 2 2 7 2" xfId="24775"/>
    <cellStyle name="Normal 6 2 2 2 7 2 2" xfId="45926"/>
    <cellStyle name="Normal 6 2 2 2 7 3" xfId="14203"/>
    <cellStyle name="Normal 6 2 2 2 7 4" xfId="35354"/>
    <cellStyle name="Normal 6 2 2 2 8" xfId="6517"/>
    <cellStyle name="Normal 6 2 2 2 8 2" xfId="27666"/>
    <cellStyle name="Normal 6 2 2 2 8 2 2" xfId="48817"/>
    <cellStyle name="Normal 6 2 2 2 8 3" xfId="17094"/>
    <cellStyle name="Normal 6 2 2 2 8 4" xfId="38245"/>
    <cellStyle name="Normal 6 2 2 2 9" xfId="9079"/>
    <cellStyle name="Normal 6 2 2 2 9 2" xfId="30228"/>
    <cellStyle name="Normal 6 2 2 2 9 2 2" xfId="51379"/>
    <cellStyle name="Normal 6 2 2 2 9 3" xfId="19656"/>
    <cellStyle name="Normal 6 2 2 2 9 4" xfId="40807"/>
    <cellStyle name="Normal 6 2 2 3" xfId="90"/>
    <cellStyle name="Normal 6 2 2 3 10" xfId="22235"/>
    <cellStyle name="Normal 6 2 2 3 10 2" xfId="43386"/>
    <cellStyle name="Normal 6 2 2 3 11" xfId="11663"/>
    <cellStyle name="Normal 6 2 2 3 12" xfId="32814"/>
    <cellStyle name="Normal 6 2 2 3 2" xfId="174"/>
    <cellStyle name="Normal 6 2 2 3 2 10" xfId="11743"/>
    <cellStyle name="Normal 6 2 2 3 2 11" xfId="32894"/>
    <cellStyle name="Normal 6 2 2 3 2 2" xfId="335"/>
    <cellStyle name="Normal 6 2 2 3 2 2 10" xfId="33054"/>
    <cellStyle name="Normal 6 2 2 3 2 2 2" xfId="656"/>
    <cellStyle name="Normal 6 2 2 3 2 2 2 2" xfId="1296"/>
    <cellStyle name="Normal 6 2 2 3 2 2 2 2 2" xfId="2576"/>
    <cellStyle name="Normal 6 2 2 3 2 2 2 2 2 2" xfId="5143"/>
    <cellStyle name="Normal 6 2 2 3 2 2 2 2 2 2 2" xfId="27279"/>
    <cellStyle name="Normal 6 2 2 3 2 2 2 2 2 2 2 2" xfId="48430"/>
    <cellStyle name="Normal 6 2 2 3 2 2 2 2 2 2 3" xfId="16707"/>
    <cellStyle name="Normal 6 2 2 3 2 2 2 2 2 2 4" xfId="37858"/>
    <cellStyle name="Normal 6 2 2 3 2 2 2 2 2 3" xfId="9019"/>
    <cellStyle name="Normal 6 2 2 3 2 2 2 2 2 3 2" xfId="30168"/>
    <cellStyle name="Normal 6 2 2 3 2 2 2 2 2 3 2 2" xfId="51319"/>
    <cellStyle name="Normal 6 2 2 3 2 2 2 2 2 3 3" xfId="19596"/>
    <cellStyle name="Normal 6 2 2 3 2 2 2 2 2 3 4" xfId="40747"/>
    <cellStyle name="Normal 6 2 2 3 2 2 2 2 2 4" xfId="11581"/>
    <cellStyle name="Normal 6 2 2 3 2 2 2 2 2 4 2" xfId="32730"/>
    <cellStyle name="Normal 6 2 2 3 2 2 2 2 2 4 2 2" xfId="53881"/>
    <cellStyle name="Normal 6 2 2 3 2 2 2 2 2 4 3" xfId="22158"/>
    <cellStyle name="Normal 6 2 2 3 2 2 2 2 2 4 4" xfId="43309"/>
    <cellStyle name="Normal 6 2 2 3 2 2 2 2 2 5" xfId="24715"/>
    <cellStyle name="Normal 6 2 2 3 2 2 2 2 2 5 2" xfId="45866"/>
    <cellStyle name="Normal 6 2 2 3 2 2 2 2 2 6" xfId="14143"/>
    <cellStyle name="Normal 6 2 2 3 2 2 2 2 2 7" xfId="35294"/>
    <cellStyle name="Normal 6 2 2 3 2 2 2 2 3" xfId="3863"/>
    <cellStyle name="Normal 6 2 2 3 2 2 2 2 3 2" xfId="25999"/>
    <cellStyle name="Normal 6 2 2 3 2 2 2 2 3 2 2" xfId="47150"/>
    <cellStyle name="Normal 6 2 2 3 2 2 2 2 3 3" xfId="15427"/>
    <cellStyle name="Normal 6 2 2 3 2 2 2 2 3 4" xfId="36578"/>
    <cellStyle name="Normal 6 2 2 3 2 2 2 2 4" xfId="7739"/>
    <cellStyle name="Normal 6 2 2 3 2 2 2 2 4 2" xfId="28888"/>
    <cellStyle name="Normal 6 2 2 3 2 2 2 2 4 2 2" xfId="50039"/>
    <cellStyle name="Normal 6 2 2 3 2 2 2 2 4 3" xfId="18316"/>
    <cellStyle name="Normal 6 2 2 3 2 2 2 2 4 4" xfId="39467"/>
    <cellStyle name="Normal 6 2 2 3 2 2 2 2 5" xfId="10301"/>
    <cellStyle name="Normal 6 2 2 3 2 2 2 2 5 2" xfId="31450"/>
    <cellStyle name="Normal 6 2 2 3 2 2 2 2 5 2 2" xfId="52601"/>
    <cellStyle name="Normal 6 2 2 3 2 2 2 2 5 3" xfId="20878"/>
    <cellStyle name="Normal 6 2 2 3 2 2 2 2 5 4" xfId="42029"/>
    <cellStyle name="Normal 6 2 2 3 2 2 2 2 6" xfId="23435"/>
    <cellStyle name="Normal 6 2 2 3 2 2 2 2 6 2" xfId="44586"/>
    <cellStyle name="Normal 6 2 2 3 2 2 2 2 7" xfId="12863"/>
    <cellStyle name="Normal 6 2 2 3 2 2 2 2 8" xfId="34014"/>
    <cellStyle name="Normal 6 2 2 3 2 2 2 3" xfId="1936"/>
    <cellStyle name="Normal 6 2 2 3 2 2 2 3 2" xfId="4503"/>
    <cellStyle name="Normal 6 2 2 3 2 2 2 3 2 2" xfId="26639"/>
    <cellStyle name="Normal 6 2 2 3 2 2 2 3 2 2 2" xfId="47790"/>
    <cellStyle name="Normal 6 2 2 3 2 2 2 3 2 3" xfId="16067"/>
    <cellStyle name="Normal 6 2 2 3 2 2 2 3 2 4" xfId="37218"/>
    <cellStyle name="Normal 6 2 2 3 2 2 2 3 3" xfId="8379"/>
    <cellStyle name="Normal 6 2 2 3 2 2 2 3 3 2" xfId="29528"/>
    <cellStyle name="Normal 6 2 2 3 2 2 2 3 3 2 2" xfId="50679"/>
    <cellStyle name="Normal 6 2 2 3 2 2 2 3 3 3" xfId="18956"/>
    <cellStyle name="Normal 6 2 2 3 2 2 2 3 3 4" xfId="40107"/>
    <cellStyle name="Normal 6 2 2 3 2 2 2 3 4" xfId="10941"/>
    <cellStyle name="Normal 6 2 2 3 2 2 2 3 4 2" xfId="32090"/>
    <cellStyle name="Normal 6 2 2 3 2 2 2 3 4 2 2" xfId="53241"/>
    <cellStyle name="Normal 6 2 2 3 2 2 2 3 4 3" xfId="21518"/>
    <cellStyle name="Normal 6 2 2 3 2 2 2 3 4 4" xfId="42669"/>
    <cellStyle name="Normal 6 2 2 3 2 2 2 3 5" xfId="24075"/>
    <cellStyle name="Normal 6 2 2 3 2 2 2 3 5 2" xfId="45226"/>
    <cellStyle name="Normal 6 2 2 3 2 2 2 3 6" xfId="13503"/>
    <cellStyle name="Normal 6 2 2 3 2 2 2 3 7" xfId="34654"/>
    <cellStyle name="Normal 6 2 2 3 2 2 2 4" xfId="3223"/>
    <cellStyle name="Normal 6 2 2 3 2 2 2 4 2" xfId="25359"/>
    <cellStyle name="Normal 6 2 2 3 2 2 2 4 2 2" xfId="46510"/>
    <cellStyle name="Normal 6 2 2 3 2 2 2 4 3" xfId="14787"/>
    <cellStyle name="Normal 6 2 2 3 2 2 2 4 4" xfId="35938"/>
    <cellStyle name="Normal 6 2 2 3 2 2 2 5" xfId="7099"/>
    <cellStyle name="Normal 6 2 2 3 2 2 2 5 2" xfId="28248"/>
    <cellStyle name="Normal 6 2 2 3 2 2 2 5 2 2" xfId="49399"/>
    <cellStyle name="Normal 6 2 2 3 2 2 2 5 3" xfId="17676"/>
    <cellStyle name="Normal 6 2 2 3 2 2 2 5 4" xfId="38827"/>
    <cellStyle name="Normal 6 2 2 3 2 2 2 6" xfId="9661"/>
    <cellStyle name="Normal 6 2 2 3 2 2 2 6 2" xfId="30810"/>
    <cellStyle name="Normal 6 2 2 3 2 2 2 6 2 2" xfId="51961"/>
    <cellStyle name="Normal 6 2 2 3 2 2 2 6 3" xfId="20238"/>
    <cellStyle name="Normal 6 2 2 3 2 2 2 6 4" xfId="41389"/>
    <cellStyle name="Normal 6 2 2 3 2 2 2 7" xfId="22795"/>
    <cellStyle name="Normal 6 2 2 3 2 2 2 7 2" xfId="43946"/>
    <cellStyle name="Normal 6 2 2 3 2 2 2 8" xfId="12223"/>
    <cellStyle name="Normal 6 2 2 3 2 2 2 9" xfId="33374"/>
    <cellStyle name="Normal 6 2 2 3 2 2 3" xfId="976"/>
    <cellStyle name="Normal 6 2 2 3 2 2 3 2" xfId="2256"/>
    <cellStyle name="Normal 6 2 2 3 2 2 3 2 2" xfId="4823"/>
    <cellStyle name="Normal 6 2 2 3 2 2 3 2 2 2" xfId="26959"/>
    <cellStyle name="Normal 6 2 2 3 2 2 3 2 2 2 2" xfId="48110"/>
    <cellStyle name="Normal 6 2 2 3 2 2 3 2 2 3" xfId="16387"/>
    <cellStyle name="Normal 6 2 2 3 2 2 3 2 2 4" xfId="37538"/>
    <cellStyle name="Normal 6 2 2 3 2 2 3 2 3" xfId="8699"/>
    <cellStyle name="Normal 6 2 2 3 2 2 3 2 3 2" xfId="29848"/>
    <cellStyle name="Normal 6 2 2 3 2 2 3 2 3 2 2" xfId="50999"/>
    <cellStyle name="Normal 6 2 2 3 2 2 3 2 3 3" xfId="19276"/>
    <cellStyle name="Normal 6 2 2 3 2 2 3 2 3 4" xfId="40427"/>
    <cellStyle name="Normal 6 2 2 3 2 2 3 2 4" xfId="11261"/>
    <cellStyle name="Normal 6 2 2 3 2 2 3 2 4 2" xfId="32410"/>
    <cellStyle name="Normal 6 2 2 3 2 2 3 2 4 2 2" xfId="53561"/>
    <cellStyle name="Normal 6 2 2 3 2 2 3 2 4 3" xfId="21838"/>
    <cellStyle name="Normal 6 2 2 3 2 2 3 2 4 4" xfId="42989"/>
    <cellStyle name="Normal 6 2 2 3 2 2 3 2 5" xfId="24395"/>
    <cellStyle name="Normal 6 2 2 3 2 2 3 2 5 2" xfId="45546"/>
    <cellStyle name="Normal 6 2 2 3 2 2 3 2 6" xfId="13823"/>
    <cellStyle name="Normal 6 2 2 3 2 2 3 2 7" xfId="34974"/>
    <cellStyle name="Normal 6 2 2 3 2 2 3 3" xfId="3543"/>
    <cellStyle name="Normal 6 2 2 3 2 2 3 3 2" xfId="25679"/>
    <cellStyle name="Normal 6 2 2 3 2 2 3 3 2 2" xfId="46830"/>
    <cellStyle name="Normal 6 2 2 3 2 2 3 3 3" xfId="15107"/>
    <cellStyle name="Normal 6 2 2 3 2 2 3 3 4" xfId="36258"/>
    <cellStyle name="Normal 6 2 2 3 2 2 3 4" xfId="7419"/>
    <cellStyle name="Normal 6 2 2 3 2 2 3 4 2" xfId="28568"/>
    <cellStyle name="Normal 6 2 2 3 2 2 3 4 2 2" xfId="49719"/>
    <cellStyle name="Normal 6 2 2 3 2 2 3 4 3" xfId="17996"/>
    <cellStyle name="Normal 6 2 2 3 2 2 3 4 4" xfId="39147"/>
    <cellStyle name="Normal 6 2 2 3 2 2 3 5" xfId="9981"/>
    <cellStyle name="Normal 6 2 2 3 2 2 3 5 2" xfId="31130"/>
    <cellStyle name="Normal 6 2 2 3 2 2 3 5 2 2" xfId="52281"/>
    <cellStyle name="Normal 6 2 2 3 2 2 3 5 3" xfId="20558"/>
    <cellStyle name="Normal 6 2 2 3 2 2 3 5 4" xfId="41709"/>
    <cellStyle name="Normal 6 2 2 3 2 2 3 6" xfId="23115"/>
    <cellStyle name="Normal 6 2 2 3 2 2 3 6 2" xfId="44266"/>
    <cellStyle name="Normal 6 2 2 3 2 2 3 7" xfId="12543"/>
    <cellStyle name="Normal 6 2 2 3 2 2 3 8" xfId="33694"/>
    <cellStyle name="Normal 6 2 2 3 2 2 4" xfId="1616"/>
    <cellStyle name="Normal 6 2 2 3 2 2 4 2" xfId="4183"/>
    <cellStyle name="Normal 6 2 2 3 2 2 4 2 2" xfId="26319"/>
    <cellStyle name="Normal 6 2 2 3 2 2 4 2 2 2" xfId="47470"/>
    <cellStyle name="Normal 6 2 2 3 2 2 4 2 3" xfId="15747"/>
    <cellStyle name="Normal 6 2 2 3 2 2 4 2 4" xfId="36898"/>
    <cellStyle name="Normal 6 2 2 3 2 2 4 3" xfId="8059"/>
    <cellStyle name="Normal 6 2 2 3 2 2 4 3 2" xfId="29208"/>
    <cellStyle name="Normal 6 2 2 3 2 2 4 3 2 2" xfId="50359"/>
    <cellStyle name="Normal 6 2 2 3 2 2 4 3 3" xfId="18636"/>
    <cellStyle name="Normal 6 2 2 3 2 2 4 3 4" xfId="39787"/>
    <cellStyle name="Normal 6 2 2 3 2 2 4 4" xfId="10621"/>
    <cellStyle name="Normal 6 2 2 3 2 2 4 4 2" xfId="31770"/>
    <cellStyle name="Normal 6 2 2 3 2 2 4 4 2 2" xfId="52921"/>
    <cellStyle name="Normal 6 2 2 3 2 2 4 4 3" xfId="21198"/>
    <cellStyle name="Normal 6 2 2 3 2 2 4 4 4" xfId="42349"/>
    <cellStyle name="Normal 6 2 2 3 2 2 4 5" xfId="23755"/>
    <cellStyle name="Normal 6 2 2 3 2 2 4 5 2" xfId="44906"/>
    <cellStyle name="Normal 6 2 2 3 2 2 4 6" xfId="13183"/>
    <cellStyle name="Normal 6 2 2 3 2 2 4 7" xfId="34334"/>
    <cellStyle name="Normal 6 2 2 3 2 2 5" xfId="2903"/>
    <cellStyle name="Normal 6 2 2 3 2 2 5 2" xfId="25039"/>
    <cellStyle name="Normal 6 2 2 3 2 2 5 2 2" xfId="46190"/>
    <cellStyle name="Normal 6 2 2 3 2 2 5 3" xfId="14467"/>
    <cellStyle name="Normal 6 2 2 3 2 2 5 4" xfId="35618"/>
    <cellStyle name="Normal 6 2 2 3 2 2 6" xfId="6779"/>
    <cellStyle name="Normal 6 2 2 3 2 2 6 2" xfId="27928"/>
    <cellStyle name="Normal 6 2 2 3 2 2 6 2 2" xfId="49079"/>
    <cellStyle name="Normal 6 2 2 3 2 2 6 3" xfId="17356"/>
    <cellStyle name="Normal 6 2 2 3 2 2 6 4" xfId="38507"/>
    <cellStyle name="Normal 6 2 2 3 2 2 7" xfId="9341"/>
    <cellStyle name="Normal 6 2 2 3 2 2 7 2" xfId="30490"/>
    <cellStyle name="Normal 6 2 2 3 2 2 7 2 2" xfId="51641"/>
    <cellStyle name="Normal 6 2 2 3 2 2 7 3" xfId="19918"/>
    <cellStyle name="Normal 6 2 2 3 2 2 7 4" xfId="41069"/>
    <cellStyle name="Normal 6 2 2 3 2 2 8" xfId="22475"/>
    <cellStyle name="Normal 6 2 2 3 2 2 8 2" xfId="43626"/>
    <cellStyle name="Normal 6 2 2 3 2 2 9" xfId="11903"/>
    <cellStyle name="Normal 6 2 2 3 2 3" xfId="496"/>
    <cellStyle name="Normal 6 2 2 3 2 3 2" xfId="1136"/>
    <cellStyle name="Normal 6 2 2 3 2 3 2 2" xfId="2416"/>
    <cellStyle name="Normal 6 2 2 3 2 3 2 2 2" xfId="4983"/>
    <cellStyle name="Normal 6 2 2 3 2 3 2 2 2 2" xfId="27119"/>
    <cellStyle name="Normal 6 2 2 3 2 3 2 2 2 2 2" xfId="48270"/>
    <cellStyle name="Normal 6 2 2 3 2 3 2 2 2 3" xfId="16547"/>
    <cellStyle name="Normal 6 2 2 3 2 3 2 2 2 4" xfId="37698"/>
    <cellStyle name="Normal 6 2 2 3 2 3 2 2 3" xfId="8859"/>
    <cellStyle name="Normal 6 2 2 3 2 3 2 2 3 2" xfId="30008"/>
    <cellStyle name="Normal 6 2 2 3 2 3 2 2 3 2 2" xfId="51159"/>
    <cellStyle name="Normal 6 2 2 3 2 3 2 2 3 3" xfId="19436"/>
    <cellStyle name="Normal 6 2 2 3 2 3 2 2 3 4" xfId="40587"/>
    <cellStyle name="Normal 6 2 2 3 2 3 2 2 4" xfId="11421"/>
    <cellStyle name="Normal 6 2 2 3 2 3 2 2 4 2" xfId="32570"/>
    <cellStyle name="Normal 6 2 2 3 2 3 2 2 4 2 2" xfId="53721"/>
    <cellStyle name="Normal 6 2 2 3 2 3 2 2 4 3" xfId="21998"/>
    <cellStyle name="Normal 6 2 2 3 2 3 2 2 4 4" xfId="43149"/>
    <cellStyle name="Normal 6 2 2 3 2 3 2 2 5" xfId="24555"/>
    <cellStyle name="Normal 6 2 2 3 2 3 2 2 5 2" xfId="45706"/>
    <cellStyle name="Normal 6 2 2 3 2 3 2 2 6" xfId="13983"/>
    <cellStyle name="Normal 6 2 2 3 2 3 2 2 7" xfId="35134"/>
    <cellStyle name="Normal 6 2 2 3 2 3 2 3" xfId="3703"/>
    <cellStyle name="Normal 6 2 2 3 2 3 2 3 2" xfId="25839"/>
    <cellStyle name="Normal 6 2 2 3 2 3 2 3 2 2" xfId="46990"/>
    <cellStyle name="Normal 6 2 2 3 2 3 2 3 3" xfId="15267"/>
    <cellStyle name="Normal 6 2 2 3 2 3 2 3 4" xfId="36418"/>
    <cellStyle name="Normal 6 2 2 3 2 3 2 4" xfId="7579"/>
    <cellStyle name="Normal 6 2 2 3 2 3 2 4 2" xfId="28728"/>
    <cellStyle name="Normal 6 2 2 3 2 3 2 4 2 2" xfId="49879"/>
    <cellStyle name="Normal 6 2 2 3 2 3 2 4 3" xfId="18156"/>
    <cellStyle name="Normal 6 2 2 3 2 3 2 4 4" xfId="39307"/>
    <cellStyle name="Normal 6 2 2 3 2 3 2 5" xfId="10141"/>
    <cellStyle name="Normal 6 2 2 3 2 3 2 5 2" xfId="31290"/>
    <cellStyle name="Normal 6 2 2 3 2 3 2 5 2 2" xfId="52441"/>
    <cellStyle name="Normal 6 2 2 3 2 3 2 5 3" xfId="20718"/>
    <cellStyle name="Normal 6 2 2 3 2 3 2 5 4" xfId="41869"/>
    <cellStyle name="Normal 6 2 2 3 2 3 2 6" xfId="23275"/>
    <cellStyle name="Normal 6 2 2 3 2 3 2 6 2" xfId="44426"/>
    <cellStyle name="Normal 6 2 2 3 2 3 2 7" xfId="12703"/>
    <cellStyle name="Normal 6 2 2 3 2 3 2 8" xfId="33854"/>
    <cellStyle name="Normal 6 2 2 3 2 3 3" xfId="1776"/>
    <cellStyle name="Normal 6 2 2 3 2 3 3 2" xfId="4343"/>
    <cellStyle name="Normal 6 2 2 3 2 3 3 2 2" xfId="26479"/>
    <cellStyle name="Normal 6 2 2 3 2 3 3 2 2 2" xfId="47630"/>
    <cellStyle name="Normal 6 2 2 3 2 3 3 2 3" xfId="15907"/>
    <cellStyle name="Normal 6 2 2 3 2 3 3 2 4" xfId="37058"/>
    <cellStyle name="Normal 6 2 2 3 2 3 3 3" xfId="8219"/>
    <cellStyle name="Normal 6 2 2 3 2 3 3 3 2" xfId="29368"/>
    <cellStyle name="Normal 6 2 2 3 2 3 3 3 2 2" xfId="50519"/>
    <cellStyle name="Normal 6 2 2 3 2 3 3 3 3" xfId="18796"/>
    <cellStyle name="Normal 6 2 2 3 2 3 3 3 4" xfId="39947"/>
    <cellStyle name="Normal 6 2 2 3 2 3 3 4" xfId="10781"/>
    <cellStyle name="Normal 6 2 2 3 2 3 3 4 2" xfId="31930"/>
    <cellStyle name="Normal 6 2 2 3 2 3 3 4 2 2" xfId="53081"/>
    <cellStyle name="Normal 6 2 2 3 2 3 3 4 3" xfId="21358"/>
    <cellStyle name="Normal 6 2 2 3 2 3 3 4 4" xfId="42509"/>
    <cellStyle name="Normal 6 2 2 3 2 3 3 5" xfId="23915"/>
    <cellStyle name="Normal 6 2 2 3 2 3 3 5 2" xfId="45066"/>
    <cellStyle name="Normal 6 2 2 3 2 3 3 6" xfId="13343"/>
    <cellStyle name="Normal 6 2 2 3 2 3 3 7" xfId="34494"/>
    <cellStyle name="Normal 6 2 2 3 2 3 4" xfId="3063"/>
    <cellStyle name="Normal 6 2 2 3 2 3 4 2" xfId="25199"/>
    <cellStyle name="Normal 6 2 2 3 2 3 4 2 2" xfId="46350"/>
    <cellStyle name="Normal 6 2 2 3 2 3 4 3" xfId="14627"/>
    <cellStyle name="Normal 6 2 2 3 2 3 4 4" xfId="35778"/>
    <cellStyle name="Normal 6 2 2 3 2 3 5" xfId="6939"/>
    <cellStyle name="Normal 6 2 2 3 2 3 5 2" xfId="28088"/>
    <cellStyle name="Normal 6 2 2 3 2 3 5 2 2" xfId="49239"/>
    <cellStyle name="Normal 6 2 2 3 2 3 5 3" xfId="17516"/>
    <cellStyle name="Normal 6 2 2 3 2 3 5 4" xfId="38667"/>
    <cellStyle name="Normal 6 2 2 3 2 3 6" xfId="9501"/>
    <cellStyle name="Normal 6 2 2 3 2 3 6 2" xfId="30650"/>
    <cellStyle name="Normal 6 2 2 3 2 3 6 2 2" xfId="51801"/>
    <cellStyle name="Normal 6 2 2 3 2 3 6 3" xfId="20078"/>
    <cellStyle name="Normal 6 2 2 3 2 3 6 4" xfId="41229"/>
    <cellStyle name="Normal 6 2 2 3 2 3 7" xfId="22635"/>
    <cellStyle name="Normal 6 2 2 3 2 3 7 2" xfId="43786"/>
    <cellStyle name="Normal 6 2 2 3 2 3 8" xfId="12063"/>
    <cellStyle name="Normal 6 2 2 3 2 3 9" xfId="33214"/>
    <cellStyle name="Normal 6 2 2 3 2 4" xfId="816"/>
    <cellStyle name="Normal 6 2 2 3 2 4 2" xfId="2096"/>
    <cellStyle name="Normal 6 2 2 3 2 4 2 2" xfId="4663"/>
    <cellStyle name="Normal 6 2 2 3 2 4 2 2 2" xfId="26799"/>
    <cellStyle name="Normal 6 2 2 3 2 4 2 2 2 2" xfId="47950"/>
    <cellStyle name="Normal 6 2 2 3 2 4 2 2 3" xfId="16227"/>
    <cellStyle name="Normal 6 2 2 3 2 4 2 2 4" xfId="37378"/>
    <cellStyle name="Normal 6 2 2 3 2 4 2 3" xfId="8539"/>
    <cellStyle name="Normal 6 2 2 3 2 4 2 3 2" xfId="29688"/>
    <cellStyle name="Normal 6 2 2 3 2 4 2 3 2 2" xfId="50839"/>
    <cellStyle name="Normal 6 2 2 3 2 4 2 3 3" xfId="19116"/>
    <cellStyle name="Normal 6 2 2 3 2 4 2 3 4" xfId="40267"/>
    <cellStyle name="Normal 6 2 2 3 2 4 2 4" xfId="11101"/>
    <cellStyle name="Normal 6 2 2 3 2 4 2 4 2" xfId="32250"/>
    <cellStyle name="Normal 6 2 2 3 2 4 2 4 2 2" xfId="53401"/>
    <cellStyle name="Normal 6 2 2 3 2 4 2 4 3" xfId="21678"/>
    <cellStyle name="Normal 6 2 2 3 2 4 2 4 4" xfId="42829"/>
    <cellStyle name="Normal 6 2 2 3 2 4 2 5" xfId="24235"/>
    <cellStyle name="Normal 6 2 2 3 2 4 2 5 2" xfId="45386"/>
    <cellStyle name="Normal 6 2 2 3 2 4 2 6" xfId="13663"/>
    <cellStyle name="Normal 6 2 2 3 2 4 2 7" xfId="34814"/>
    <cellStyle name="Normal 6 2 2 3 2 4 3" xfId="3383"/>
    <cellStyle name="Normal 6 2 2 3 2 4 3 2" xfId="25519"/>
    <cellStyle name="Normal 6 2 2 3 2 4 3 2 2" xfId="46670"/>
    <cellStyle name="Normal 6 2 2 3 2 4 3 3" xfId="14947"/>
    <cellStyle name="Normal 6 2 2 3 2 4 3 4" xfId="36098"/>
    <cellStyle name="Normal 6 2 2 3 2 4 4" xfId="7259"/>
    <cellStyle name="Normal 6 2 2 3 2 4 4 2" xfId="28408"/>
    <cellStyle name="Normal 6 2 2 3 2 4 4 2 2" xfId="49559"/>
    <cellStyle name="Normal 6 2 2 3 2 4 4 3" xfId="17836"/>
    <cellStyle name="Normal 6 2 2 3 2 4 4 4" xfId="38987"/>
    <cellStyle name="Normal 6 2 2 3 2 4 5" xfId="9821"/>
    <cellStyle name="Normal 6 2 2 3 2 4 5 2" xfId="30970"/>
    <cellStyle name="Normal 6 2 2 3 2 4 5 2 2" xfId="52121"/>
    <cellStyle name="Normal 6 2 2 3 2 4 5 3" xfId="20398"/>
    <cellStyle name="Normal 6 2 2 3 2 4 5 4" xfId="41549"/>
    <cellStyle name="Normal 6 2 2 3 2 4 6" xfId="22955"/>
    <cellStyle name="Normal 6 2 2 3 2 4 6 2" xfId="44106"/>
    <cellStyle name="Normal 6 2 2 3 2 4 7" xfId="12383"/>
    <cellStyle name="Normal 6 2 2 3 2 4 8" xfId="33534"/>
    <cellStyle name="Normal 6 2 2 3 2 5" xfId="1456"/>
    <cellStyle name="Normal 6 2 2 3 2 5 2" xfId="4023"/>
    <cellStyle name="Normal 6 2 2 3 2 5 2 2" xfId="26159"/>
    <cellStyle name="Normal 6 2 2 3 2 5 2 2 2" xfId="47310"/>
    <cellStyle name="Normal 6 2 2 3 2 5 2 3" xfId="15587"/>
    <cellStyle name="Normal 6 2 2 3 2 5 2 4" xfId="36738"/>
    <cellStyle name="Normal 6 2 2 3 2 5 3" xfId="7899"/>
    <cellStyle name="Normal 6 2 2 3 2 5 3 2" xfId="29048"/>
    <cellStyle name="Normal 6 2 2 3 2 5 3 2 2" xfId="50199"/>
    <cellStyle name="Normal 6 2 2 3 2 5 3 3" xfId="18476"/>
    <cellStyle name="Normal 6 2 2 3 2 5 3 4" xfId="39627"/>
    <cellStyle name="Normal 6 2 2 3 2 5 4" xfId="10461"/>
    <cellStyle name="Normal 6 2 2 3 2 5 4 2" xfId="31610"/>
    <cellStyle name="Normal 6 2 2 3 2 5 4 2 2" xfId="52761"/>
    <cellStyle name="Normal 6 2 2 3 2 5 4 3" xfId="21038"/>
    <cellStyle name="Normal 6 2 2 3 2 5 4 4" xfId="42189"/>
    <cellStyle name="Normal 6 2 2 3 2 5 5" xfId="23595"/>
    <cellStyle name="Normal 6 2 2 3 2 5 5 2" xfId="44746"/>
    <cellStyle name="Normal 6 2 2 3 2 5 6" xfId="13023"/>
    <cellStyle name="Normal 6 2 2 3 2 5 7" xfId="34174"/>
    <cellStyle name="Normal 6 2 2 3 2 6" xfId="2742"/>
    <cellStyle name="Normal 6 2 2 3 2 6 2" xfId="24878"/>
    <cellStyle name="Normal 6 2 2 3 2 6 2 2" xfId="46029"/>
    <cellStyle name="Normal 6 2 2 3 2 6 3" xfId="14306"/>
    <cellStyle name="Normal 6 2 2 3 2 6 4" xfId="35457"/>
    <cellStyle name="Normal 6 2 2 3 2 7" xfId="6619"/>
    <cellStyle name="Normal 6 2 2 3 2 7 2" xfId="27768"/>
    <cellStyle name="Normal 6 2 2 3 2 7 2 2" xfId="48919"/>
    <cellStyle name="Normal 6 2 2 3 2 7 3" xfId="17196"/>
    <cellStyle name="Normal 6 2 2 3 2 7 4" xfId="38347"/>
    <cellStyle name="Normal 6 2 2 3 2 8" xfId="9181"/>
    <cellStyle name="Normal 6 2 2 3 2 8 2" xfId="30330"/>
    <cellStyle name="Normal 6 2 2 3 2 8 2 2" xfId="51481"/>
    <cellStyle name="Normal 6 2 2 3 2 8 3" xfId="19758"/>
    <cellStyle name="Normal 6 2 2 3 2 8 4" xfId="40909"/>
    <cellStyle name="Normal 6 2 2 3 2 9" xfId="22315"/>
    <cellStyle name="Normal 6 2 2 3 2 9 2" xfId="43466"/>
    <cellStyle name="Normal 6 2 2 3 3" xfId="254"/>
    <cellStyle name="Normal 6 2 2 3 3 10" xfId="32974"/>
    <cellStyle name="Normal 6 2 2 3 3 2" xfId="576"/>
    <cellStyle name="Normal 6 2 2 3 3 2 2" xfId="1216"/>
    <cellStyle name="Normal 6 2 2 3 3 2 2 2" xfId="2496"/>
    <cellStyle name="Normal 6 2 2 3 3 2 2 2 2" xfId="5063"/>
    <cellStyle name="Normal 6 2 2 3 3 2 2 2 2 2" xfId="27199"/>
    <cellStyle name="Normal 6 2 2 3 3 2 2 2 2 2 2" xfId="48350"/>
    <cellStyle name="Normal 6 2 2 3 3 2 2 2 2 3" xfId="16627"/>
    <cellStyle name="Normal 6 2 2 3 3 2 2 2 2 4" xfId="37778"/>
    <cellStyle name="Normal 6 2 2 3 3 2 2 2 3" xfId="8939"/>
    <cellStyle name="Normal 6 2 2 3 3 2 2 2 3 2" xfId="30088"/>
    <cellStyle name="Normal 6 2 2 3 3 2 2 2 3 2 2" xfId="51239"/>
    <cellStyle name="Normal 6 2 2 3 3 2 2 2 3 3" xfId="19516"/>
    <cellStyle name="Normal 6 2 2 3 3 2 2 2 3 4" xfId="40667"/>
    <cellStyle name="Normal 6 2 2 3 3 2 2 2 4" xfId="11501"/>
    <cellStyle name="Normal 6 2 2 3 3 2 2 2 4 2" xfId="32650"/>
    <cellStyle name="Normal 6 2 2 3 3 2 2 2 4 2 2" xfId="53801"/>
    <cellStyle name="Normal 6 2 2 3 3 2 2 2 4 3" xfId="22078"/>
    <cellStyle name="Normal 6 2 2 3 3 2 2 2 4 4" xfId="43229"/>
    <cellStyle name="Normal 6 2 2 3 3 2 2 2 5" xfId="24635"/>
    <cellStyle name="Normal 6 2 2 3 3 2 2 2 5 2" xfId="45786"/>
    <cellStyle name="Normal 6 2 2 3 3 2 2 2 6" xfId="14063"/>
    <cellStyle name="Normal 6 2 2 3 3 2 2 2 7" xfId="35214"/>
    <cellStyle name="Normal 6 2 2 3 3 2 2 3" xfId="3783"/>
    <cellStyle name="Normal 6 2 2 3 3 2 2 3 2" xfId="25919"/>
    <cellStyle name="Normal 6 2 2 3 3 2 2 3 2 2" xfId="47070"/>
    <cellStyle name="Normal 6 2 2 3 3 2 2 3 3" xfId="15347"/>
    <cellStyle name="Normal 6 2 2 3 3 2 2 3 4" xfId="36498"/>
    <cellStyle name="Normal 6 2 2 3 3 2 2 4" xfId="7659"/>
    <cellStyle name="Normal 6 2 2 3 3 2 2 4 2" xfId="28808"/>
    <cellStyle name="Normal 6 2 2 3 3 2 2 4 2 2" xfId="49959"/>
    <cellStyle name="Normal 6 2 2 3 3 2 2 4 3" xfId="18236"/>
    <cellStyle name="Normal 6 2 2 3 3 2 2 4 4" xfId="39387"/>
    <cellStyle name="Normal 6 2 2 3 3 2 2 5" xfId="10221"/>
    <cellStyle name="Normal 6 2 2 3 3 2 2 5 2" xfId="31370"/>
    <cellStyle name="Normal 6 2 2 3 3 2 2 5 2 2" xfId="52521"/>
    <cellStyle name="Normal 6 2 2 3 3 2 2 5 3" xfId="20798"/>
    <cellStyle name="Normal 6 2 2 3 3 2 2 5 4" xfId="41949"/>
    <cellStyle name="Normal 6 2 2 3 3 2 2 6" xfId="23355"/>
    <cellStyle name="Normal 6 2 2 3 3 2 2 6 2" xfId="44506"/>
    <cellStyle name="Normal 6 2 2 3 3 2 2 7" xfId="12783"/>
    <cellStyle name="Normal 6 2 2 3 3 2 2 8" xfId="33934"/>
    <cellStyle name="Normal 6 2 2 3 3 2 3" xfId="1856"/>
    <cellStyle name="Normal 6 2 2 3 3 2 3 2" xfId="4423"/>
    <cellStyle name="Normal 6 2 2 3 3 2 3 2 2" xfId="26559"/>
    <cellStyle name="Normal 6 2 2 3 3 2 3 2 2 2" xfId="47710"/>
    <cellStyle name="Normal 6 2 2 3 3 2 3 2 3" xfId="15987"/>
    <cellStyle name="Normal 6 2 2 3 3 2 3 2 4" xfId="37138"/>
    <cellStyle name="Normal 6 2 2 3 3 2 3 3" xfId="8299"/>
    <cellStyle name="Normal 6 2 2 3 3 2 3 3 2" xfId="29448"/>
    <cellStyle name="Normal 6 2 2 3 3 2 3 3 2 2" xfId="50599"/>
    <cellStyle name="Normal 6 2 2 3 3 2 3 3 3" xfId="18876"/>
    <cellStyle name="Normal 6 2 2 3 3 2 3 3 4" xfId="40027"/>
    <cellStyle name="Normal 6 2 2 3 3 2 3 4" xfId="10861"/>
    <cellStyle name="Normal 6 2 2 3 3 2 3 4 2" xfId="32010"/>
    <cellStyle name="Normal 6 2 2 3 3 2 3 4 2 2" xfId="53161"/>
    <cellStyle name="Normal 6 2 2 3 3 2 3 4 3" xfId="21438"/>
    <cellStyle name="Normal 6 2 2 3 3 2 3 4 4" xfId="42589"/>
    <cellStyle name="Normal 6 2 2 3 3 2 3 5" xfId="23995"/>
    <cellStyle name="Normal 6 2 2 3 3 2 3 5 2" xfId="45146"/>
    <cellStyle name="Normal 6 2 2 3 3 2 3 6" xfId="13423"/>
    <cellStyle name="Normal 6 2 2 3 3 2 3 7" xfId="34574"/>
    <cellStyle name="Normal 6 2 2 3 3 2 4" xfId="3143"/>
    <cellStyle name="Normal 6 2 2 3 3 2 4 2" xfId="25279"/>
    <cellStyle name="Normal 6 2 2 3 3 2 4 2 2" xfId="46430"/>
    <cellStyle name="Normal 6 2 2 3 3 2 4 3" xfId="14707"/>
    <cellStyle name="Normal 6 2 2 3 3 2 4 4" xfId="35858"/>
    <cellStyle name="Normal 6 2 2 3 3 2 5" xfId="7019"/>
    <cellStyle name="Normal 6 2 2 3 3 2 5 2" xfId="28168"/>
    <cellStyle name="Normal 6 2 2 3 3 2 5 2 2" xfId="49319"/>
    <cellStyle name="Normal 6 2 2 3 3 2 5 3" xfId="17596"/>
    <cellStyle name="Normal 6 2 2 3 3 2 5 4" xfId="38747"/>
    <cellStyle name="Normal 6 2 2 3 3 2 6" xfId="9581"/>
    <cellStyle name="Normal 6 2 2 3 3 2 6 2" xfId="30730"/>
    <cellStyle name="Normal 6 2 2 3 3 2 6 2 2" xfId="51881"/>
    <cellStyle name="Normal 6 2 2 3 3 2 6 3" xfId="20158"/>
    <cellStyle name="Normal 6 2 2 3 3 2 6 4" xfId="41309"/>
    <cellStyle name="Normal 6 2 2 3 3 2 7" xfId="22715"/>
    <cellStyle name="Normal 6 2 2 3 3 2 7 2" xfId="43866"/>
    <cellStyle name="Normal 6 2 2 3 3 2 8" xfId="12143"/>
    <cellStyle name="Normal 6 2 2 3 3 2 9" xfId="33294"/>
    <cellStyle name="Normal 6 2 2 3 3 3" xfId="896"/>
    <cellStyle name="Normal 6 2 2 3 3 3 2" xfId="2176"/>
    <cellStyle name="Normal 6 2 2 3 3 3 2 2" xfId="4743"/>
    <cellStyle name="Normal 6 2 2 3 3 3 2 2 2" xfId="26879"/>
    <cellStyle name="Normal 6 2 2 3 3 3 2 2 2 2" xfId="48030"/>
    <cellStyle name="Normal 6 2 2 3 3 3 2 2 3" xfId="16307"/>
    <cellStyle name="Normal 6 2 2 3 3 3 2 2 4" xfId="37458"/>
    <cellStyle name="Normal 6 2 2 3 3 3 2 3" xfId="8619"/>
    <cellStyle name="Normal 6 2 2 3 3 3 2 3 2" xfId="29768"/>
    <cellStyle name="Normal 6 2 2 3 3 3 2 3 2 2" xfId="50919"/>
    <cellStyle name="Normal 6 2 2 3 3 3 2 3 3" xfId="19196"/>
    <cellStyle name="Normal 6 2 2 3 3 3 2 3 4" xfId="40347"/>
    <cellStyle name="Normal 6 2 2 3 3 3 2 4" xfId="11181"/>
    <cellStyle name="Normal 6 2 2 3 3 3 2 4 2" xfId="32330"/>
    <cellStyle name="Normal 6 2 2 3 3 3 2 4 2 2" xfId="53481"/>
    <cellStyle name="Normal 6 2 2 3 3 3 2 4 3" xfId="21758"/>
    <cellStyle name="Normal 6 2 2 3 3 3 2 4 4" xfId="42909"/>
    <cellStyle name="Normal 6 2 2 3 3 3 2 5" xfId="24315"/>
    <cellStyle name="Normal 6 2 2 3 3 3 2 5 2" xfId="45466"/>
    <cellStyle name="Normal 6 2 2 3 3 3 2 6" xfId="13743"/>
    <cellStyle name="Normal 6 2 2 3 3 3 2 7" xfId="34894"/>
    <cellStyle name="Normal 6 2 2 3 3 3 3" xfId="3463"/>
    <cellStyle name="Normal 6 2 2 3 3 3 3 2" xfId="25599"/>
    <cellStyle name="Normal 6 2 2 3 3 3 3 2 2" xfId="46750"/>
    <cellStyle name="Normal 6 2 2 3 3 3 3 3" xfId="15027"/>
    <cellStyle name="Normal 6 2 2 3 3 3 3 4" xfId="36178"/>
    <cellStyle name="Normal 6 2 2 3 3 3 4" xfId="7339"/>
    <cellStyle name="Normal 6 2 2 3 3 3 4 2" xfId="28488"/>
    <cellStyle name="Normal 6 2 2 3 3 3 4 2 2" xfId="49639"/>
    <cellStyle name="Normal 6 2 2 3 3 3 4 3" xfId="17916"/>
    <cellStyle name="Normal 6 2 2 3 3 3 4 4" xfId="39067"/>
    <cellStyle name="Normal 6 2 2 3 3 3 5" xfId="9901"/>
    <cellStyle name="Normal 6 2 2 3 3 3 5 2" xfId="31050"/>
    <cellStyle name="Normal 6 2 2 3 3 3 5 2 2" xfId="52201"/>
    <cellStyle name="Normal 6 2 2 3 3 3 5 3" xfId="20478"/>
    <cellStyle name="Normal 6 2 2 3 3 3 5 4" xfId="41629"/>
    <cellStyle name="Normal 6 2 2 3 3 3 6" xfId="23035"/>
    <cellStyle name="Normal 6 2 2 3 3 3 6 2" xfId="44186"/>
    <cellStyle name="Normal 6 2 2 3 3 3 7" xfId="12463"/>
    <cellStyle name="Normal 6 2 2 3 3 3 8" xfId="33614"/>
    <cellStyle name="Normal 6 2 2 3 3 4" xfId="1536"/>
    <cellStyle name="Normal 6 2 2 3 3 4 2" xfId="4103"/>
    <cellStyle name="Normal 6 2 2 3 3 4 2 2" xfId="26239"/>
    <cellStyle name="Normal 6 2 2 3 3 4 2 2 2" xfId="47390"/>
    <cellStyle name="Normal 6 2 2 3 3 4 2 3" xfId="15667"/>
    <cellStyle name="Normal 6 2 2 3 3 4 2 4" xfId="36818"/>
    <cellStyle name="Normal 6 2 2 3 3 4 3" xfId="7979"/>
    <cellStyle name="Normal 6 2 2 3 3 4 3 2" xfId="29128"/>
    <cellStyle name="Normal 6 2 2 3 3 4 3 2 2" xfId="50279"/>
    <cellStyle name="Normal 6 2 2 3 3 4 3 3" xfId="18556"/>
    <cellStyle name="Normal 6 2 2 3 3 4 3 4" xfId="39707"/>
    <cellStyle name="Normal 6 2 2 3 3 4 4" xfId="10541"/>
    <cellStyle name="Normal 6 2 2 3 3 4 4 2" xfId="31690"/>
    <cellStyle name="Normal 6 2 2 3 3 4 4 2 2" xfId="52841"/>
    <cellStyle name="Normal 6 2 2 3 3 4 4 3" xfId="21118"/>
    <cellStyle name="Normal 6 2 2 3 3 4 4 4" xfId="42269"/>
    <cellStyle name="Normal 6 2 2 3 3 4 5" xfId="23675"/>
    <cellStyle name="Normal 6 2 2 3 3 4 5 2" xfId="44826"/>
    <cellStyle name="Normal 6 2 2 3 3 4 6" xfId="13103"/>
    <cellStyle name="Normal 6 2 2 3 3 4 7" xfId="34254"/>
    <cellStyle name="Normal 6 2 2 3 3 5" xfId="2822"/>
    <cellStyle name="Normal 6 2 2 3 3 5 2" xfId="24958"/>
    <cellStyle name="Normal 6 2 2 3 3 5 2 2" xfId="46109"/>
    <cellStyle name="Normal 6 2 2 3 3 5 3" xfId="14386"/>
    <cellStyle name="Normal 6 2 2 3 3 5 4" xfId="35537"/>
    <cellStyle name="Normal 6 2 2 3 3 6" xfId="6699"/>
    <cellStyle name="Normal 6 2 2 3 3 6 2" xfId="27848"/>
    <cellStyle name="Normal 6 2 2 3 3 6 2 2" xfId="48999"/>
    <cellStyle name="Normal 6 2 2 3 3 6 3" xfId="17276"/>
    <cellStyle name="Normal 6 2 2 3 3 6 4" xfId="38427"/>
    <cellStyle name="Normal 6 2 2 3 3 7" xfId="9261"/>
    <cellStyle name="Normal 6 2 2 3 3 7 2" xfId="30410"/>
    <cellStyle name="Normal 6 2 2 3 3 7 2 2" xfId="51561"/>
    <cellStyle name="Normal 6 2 2 3 3 7 3" xfId="19838"/>
    <cellStyle name="Normal 6 2 2 3 3 7 4" xfId="40989"/>
    <cellStyle name="Normal 6 2 2 3 3 8" xfId="22395"/>
    <cellStyle name="Normal 6 2 2 3 3 8 2" xfId="43546"/>
    <cellStyle name="Normal 6 2 2 3 3 9" xfId="11823"/>
    <cellStyle name="Normal 6 2 2 3 4" xfId="416"/>
    <cellStyle name="Normal 6 2 2 3 4 2" xfId="1056"/>
    <cellStyle name="Normal 6 2 2 3 4 2 2" xfId="2336"/>
    <cellStyle name="Normal 6 2 2 3 4 2 2 2" xfId="4903"/>
    <cellStyle name="Normal 6 2 2 3 4 2 2 2 2" xfId="27039"/>
    <cellStyle name="Normal 6 2 2 3 4 2 2 2 2 2" xfId="48190"/>
    <cellStyle name="Normal 6 2 2 3 4 2 2 2 3" xfId="16467"/>
    <cellStyle name="Normal 6 2 2 3 4 2 2 2 4" xfId="37618"/>
    <cellStyle name="Normal 6 2 2 3 4 2 2 3" xfId="8779"/>
    <cellStyle name="Normal 6 2 2 3 4 2 2 3 2" xfId="29928"/>
    <cellStyle name="Normal 6 2 2 3 4 2 2 3 2 2" xfId="51079"/>
    <cellStyle name="Normal 6 2 2 3 4 2 2 3 3" xfId="19356"/>
    <cellStyle name="Normal 6 2 2 3 4 2 2 3 4" xfId="40507"/>
    <cellStyle name="Normal 6 2 2 3 4 2 2 4" xfId="11341"/>
    <cellStyle name="Normal 6 2 2 3 4 2 2 4 2" xfId="32490"/>
    <cellStyle name="Normal 6 2 2 3 4 2 2 4 2 2" xfId="53641"/>
    <cellStyle name="Normal 6 2 2 3 4 2 2 4 3" xfId="21918"/>
    <cellStyle name="Normal 6 2 2 3 4 2 2 4 4" xfId="43069"/>
    <cellStyle name="Normal 6 2 2 3 4 2 2 5" xfId="24475"/>
    <cellStyle name="Normal 6 2 2 3 4 2 2 5 2" xfId="45626"/>
    <cellStyle name="Normal 6 2 2 3 4 2 2 6" xfId="13903"/>
    <cellStyle name="Normal 6 2 2 3 4 2 2 7" xfId="35054"/>
    <cellStyle name="Normal 6 2 2 3 4 2 3" xfId="3623"/>
    <cellStyle name="Normal 6 2 2 3 4 2 3 2" xfId="25759"/>
    <cellStyle name="Normal 6 2 2 3 4 2 3 2 2" xfId="46910"/>
    <cellStyle name="Normal 6 2 2 3 4 2 3 3" xfId="15187"/>
    <cellStyle name="Normal 6 2 2 3 4 2 3 4" xfId="36338"/>
    <cellStyle name="Normal 6 2 2 3 4 2 4" xfId="7499"/>
    <cellStyle name="Normal 6 2 2 3 4 2 4 2" xfId="28648"/>
    <cellStyle name="Normal 6 2 2 3 4 2 4 2 2" xfId="49799"/>
    <cellStyle name="Normal 6 2 2 3 4 2 4 3" xfId="18076"/>
    <cellStyle name="Normal 6 2 2 3 4 2 4 4" xfId="39227"/>
    <cellStyle name="Normal 6 2 2 3 4 2 5" xfId="10061"/>
    <cellStyle name="Normal 6 2 2 3 4 2 5 2" xfId="31210"/>
    <cellStyle name="Normal 6 2 2 3 4 2 5 2 2" xfId="52361"/>
    <cellStyle name="Normal 6 2 2 3 4 2 5 3" xfId="20638"/>
    <cellStyle name="Normal 6 2 2 3 4 2 5 4" xfId="41789"/>
    <cellStyle name="Normal 6 2 2 3 4 2 6" xfId="23195"/>
    <cellStyle name="Normal 6 2 2 3 4 2 6 2" xfId="44346"/>
    <cellStyle name="Normal 6 2 2 3 4 2 7" xfId="12623"/>
    <cellStyle name="Normal 6 2 2 3 4 2 8" xfId="33774"/>
    <cellStyle name="Normal 6 2 2 3 4 3" xfId="1696"/>
    <cellStyle name="Normal 6 2 2 3 4 3 2" xfId="4263"/>
    <cellStyle name="Normal 6 2 2 3 4 3 2 2" xfId="26399"/>
    <cellStyle name="Normal 6 2 2 3 4 3 2 2 2" xfId="47550"/>
    <cellStyle name="Normal 6 2 2 3 4 3 2 3" xfId="15827"/>
    <cellStyle name="Normal 6 2 2 3 4 3 2 4" xfId="36978"/>
    <cellStyle name="Normal 6 2 2 3 4 3 3" xfId="8139"/>
    <cellStyle name="Normal 6 2 2 3 4 3 3 2" xfId="29288"/>
    <cellStyle name="Normal 6 2 2 3 4 3 3 2 2" xfId="50439"/>
    <cellStyle name="Normal 6 2 2 3 4 3 3 3" xfId="18716"/>
    <cellStyle name="Normal 6 2 2 3 4 3 3 4" xfId="39867"/>
    <cellStyle name="Normal 6 2 2 3 4 3 4" xfId="10701"/>
    <cellStyle name="Normal 6 2 2 3 4 3 4 2" xfId="31850"/>
    <cellStyle name="Normal 6 2 2 3 4 3 4 2 2" xfId="53001"/>
    <cellStyle name="Normal 6 2 2 3 4 3 4 3" xfId="21278"/>
    <cellStyle name="Normal 6 2 2 3 4 3 4 4" xfId="42429"/>
    <cellStyle name="Normal 6 2 2 3 4 3 5" xfId="23835"/>
    <cellStyle name="Normal 6 2 2 3 4 3 5 2" xfId="44986"/>
    <cellStyle name="Normal 6 2 2 3 4 3 6" xfId="13263"/>
    <cellStyle name="Normal 6 2 2 3 4 3 7" xfId="34414"/>
    <cellStyle name="Normal 6 2 2 3 4 4" xfId="2983"/>
    <cellStyle name="Normal 6 2 2 3 4 4 2" xfId="25119"/>
    <cellStyle name="Normal 6 2 2 3 4 4 2 2" xfId="46270"/>
    <cellStyle name="Normal 6 2 2 3 4 4 3" xfId="14547"/>
    <cellStyle name="Normal 6 2 2 3 4 4 4" xfId="35698"/>
    <cellStyle name="Normal 6 2 2 3 4 5" xfId="6859"/>
    <cellStyle name="Normal 6 2 2 3 4 5 2" xfId="28008"/>
    <cellStyle name="Normal 6 2 2 3 4 5 2 2" xfId="49159"/>
    <cellStyle name="Normal 6 2 2 3 4 5 3" xfId="17436"/>
    <cellStyle name="Normal 6 2 2 3 4 5 4" xfId="38587"/>
    <cellStyle name="Normal 6 2 2 3 4 6" xfId="9421"/>
    <cellStyle name="Normal 6 2 2 3 4 6 2" xfId="30570"/>
    <cellStyle name="Normal 6 2 2 3 4 6 2 2" xfId="51721"/>
    <cellStyle name="Normal 6 2 2 3 4 6 3" xfId="19998"/>
    <cellStyle name="Normal 6 2 2 3 4 6 4" xfId="41149"/>
    <cellStyle name="Normal 6 2 2 3 4 7" xfId="22555"/>
    <cellStyle name="Normal 6 2 2 3 4 7 2" xfId="43706"/>
    <cellStyle name="Normal 6 2 2 3 4 8" xfId="11983"/>
    <cellStyle name="Normal 6 2 2 3 4 9" xfId="33134"/>
    <cellStyle name="Normal 6 2 2 3 5" xfId="736"/>
    <cellStyle name="Normal 6 2 2 3 5 2" xfId="2016"/>
    <cellStyle name="Normal 6 2 2 3 5 2 2" xfId="4583"/>
    <cellStyle name="Normal 6 2 2 3 5 2 2 2" xfId="26719"/>
    <cellStyle name="Normal 6 2 2 3 5 2 2 2 2" xfId="47870"/>
    <cellStyle name="Normal 6 2 2 3 5 2 2 3" xfId="16147"/>
    <cellStyle name="Normal 6 2 2 3 5 2 2 4" xfId="37298"/>
    <cellStyle name="Normal 6 2 2 3 5 2 3" xfId="8459"/>
    <cellStyle name="Normal 6 2 2 3 5 2 3 2" xfId="29608"/>
    <cellStyle name="Normal 6 2 2 3 5 2 3 2 2" xfId="50759"/>
    <cellStyle name="Normal 6 2 2 3 5 2 3 3" xfId="19036"/>
    <cellStyle name="Normal 6 2 2 3 5 2 3 4" xfId="40187"/>
    <cellStyle name="Normal 6 2 2 3 5 2 4" xfId="11021"/>
    <cellStyle name="Normal 6 2 2 3 5 2 4 2" xfId="32170"/>
    <cellStyle name="Normal 6 2 2 3 5 2 4 2 2" xfId="53321"/>
    <cellStyle name="Normal 6 2 2 3 5 2 4 3" xfId="21598"/>
    <cellStyle name="Normal 6 2 2 3 5 2 4 4" xfId="42749"/>
    <cellStyle name="Normal 6 2 2 3 5 2 5" xfId="24155"/>
    <cellStyle name="Normal 6 2 2 3 5 2 5 2" xfId="45306"/>
    <cellStyle name="Normal 6 2 2 3 5 2 6" xfId="13583"/>
    <cellStyle name="Normal 6 2 2 3 5 2 7" xfId="34734"/>
    <cellStyle name="Normal 6 2 2 3 5 3" xfId="3303"/>
    <cellStyle name="Normal 6 2 2 3 5 3 2" xfId="25439"/>
    <cellStyle name="Normal 6 2 2 3 5 3 2 2" xfId="46590"/>
    <cellStyle name="Normal 6 2 2 3 5 3 3" xfId="14867"/>
    <cellStyle name="Normal 6 2 2 3 5 3 4" xfId="36018"/>
    <cellStyle name="Normal 6 2 2 3 5 4" xfId="7179"/>
    <cellStyle name="Normal 6 2 2 3 5 4 2" xfId="28328"/>
    <cellStyle name="Normal 6 2 2 3 5 4 2 2" xfId="49479"/>
    <cellStyle name="Normal 6 2 2 3 5 4 3" xfId="17756"/>
    <cellStyle name="Normal 6 2 2 3 5 4 4" xfId="38907"/>
    <cellStyle name="Normal 6 2 2 3 5 5" xfId="9741"/>
    <cellStyle name="Normal 6 2 2 3 5 5 2" xfId="30890"/>
    <cellStyle name="Normal 6 2 2 3 5 5 2 2" xfId="52041"/>
    <cellStyle name="Normal 6 2 2 3 5 5 3" xfId="20318"/>
    <cellStyle name="Normal 6 2 2 3 5 5 4" xfId="41469"/>
    <cellStyle name="Normal 6 2 2 3 5 6" xfId="22875"/>
    <cellStyle name="Normal 6 2 2 3 5 6 2" xfId="44026"/>
    <cellStyle name="Normal 6 2 2 3 5 7" xfId="12303"/>
    <cellStyle name="Normal 6 2 2 3 5 8" xfId="33454"/>
    <cellStyle name="Normal 6 2 2 3 6" xfId="1376"/>
    <cellStyle name="Normal 6 2 2 3 6 2" xfId="3943"/>
    <cellStyle name="Normal 6 2 2 3 6 2 2" xfId="26079"/>
    <cellStyle name="Normal 6 2 2 3 6 2 2 2" xfId="47230"/>
    <cellStyle name="Normal 6 2 2 3 6 2 3" xfId="15507"/>
    <cellStyle name="Normal 6 2 2 3 6 2 4" xfId="36658"/>
    <cellStyle name="Normal 6 2 2 3 6 3" xfId="7819"/>
    <cellStyle name="Normal 6 2 2 3 6 3 2" xfId="28968"/>
    <cellStyle name="Normal 6 2 2 3 6 3 2 2" xfId="50119"/>
    <cellStyle name="Normal 6 2 2 3 6 3 3" xfId="18396"/>
    <cellStyle name="Normal 6 2 2 3 6 3 4" xfId="39547"/>
    <cellStyle name="Normal 6 2 2 3 6 4" xfId="10381"/>
    <cellStyle name="Normal 6 2 2 3 6 4 2" xfId="31530"/>
    <cellStyle name="Normal 6 2 2 3 6 4 2 2" xfId="52681"/>
    <cellStyle name="Normal 6 2 2 3 6 4 3" xfId="20958"/>
    <cellStyle name="Normal 6 2 2 3 6 4 4" xfId="42109"/>
    <cellStyle name="Normal 6 2 2 3 6 5" xfId="23515"/>
    <cellStyle name="Normal 6 2 2 3 6 5 2" xfId="44666"/>
    <cellStyle name="Normal 6 2 2 3 6 6" xfId="12943"/>
    <cellStyle name="Normal 6 2 2 3 6 7" xfId="34094"/>
    <cellStyle name="Normal 6 2 2 3 7" xfId="2661"/>
    <cellStyle name="Normal 6 2 2 3 7 2" xfId="24797"/>
    <cellStyle name="Normal 6 2 2 3 7 2 2" xfId="45948"/>
    <cellStyle name="Normal 6 2 2 3 7 3" xfId="14225"/>
    <cellStyle name="Normal 6 2 2 3 7 4" xfId="35376"/>
    <cellStyle name="Normal 6 2 2 3 8" xfId="6539"/>
    <cellStyle name="Normal 6 2 2 3 8 2" xfId="27688"/>
    <cellStyle name="Normal 6 2 2 3 8 2 2" xfId="48839"/>
    <cellStyle name="Normal 6 2 2 3 8 3" xfId="17116"/>
    <cellStyle name="Normal 6 2 2 3 8 4" xfId="38267"/>
    <cellStyle name="Normal 6 2 2 3 9" xfId="9101"/>
    <cellStyle name="Normal 6 2 2 3 9 2" xfId="30250"/>
    <cellStyle name="Normal 6 2 2 3 9 2 2" xfId="51401"/>
    <cellStyle name="Normal 6 2 2 3 9 3" xfId="19678"/>
    <cellStyle name="Normal 6 2 2 3 9 4" xfId="40829"/>
    <cellStyle name="Normal 6 2 2 4" xfId="130"/>
    <cellStyle name="Normal 6 2 2 4 10" xfId="11699"/>
    <cellStyle name="Normal 6 2 2 4 11" xfId="32850"/>
    <cellStyle name="Normal 6 2 2 4 2" xfId="291"/>
    <cellStyle name="Normal 6 2 2 4 2 10" xfId="33010"/>
    <cellStyle name="Normal 6 2 2 4 2 2" xfId="612"/>
    <cellStyle name="Normal 6 2 2 4 2 2 2" xfId="1252"/>
    <cellStyle name="Normal 6 2 2 4 2 2 2 2" xfId="2532"/>
    <cellStyle name="Normal 6 2 2 4 2 2 2 2 2" xfId="5099"/>
    <cellStyle name="Normal 6 2 2 4 2 2 2 2 2 2" xfId="27235"/>
    <cellStyle name="Normal 6 2 2 4 2 2 2 2 2 2 2" xfId="48386"/>
    <cellStyle name="Normal 6 2 2 4 2 2 2 2 2 3" xfId="16663"/>
    <cellStyle name="Normal 6 2 2 4 2 2 2 2 2 4" xfId="37814"/>
    <cellStyle name="Normal 6 2 2 4 2 2 2 2 3" xfId="8975"/>
    <cellStyle name="Normal 6 2 2 4 2 2 2 2 3 2" xfId="30124"/>
    <cellStyle name="Normal 6 2 2 4 2 2 2 2 3 2 2" xfId="51275"/>
    <cellStyle name="Normal 6 2 2 4 2 2 2 2 3 3" xfId="19552"/>
    <cellStyle name="Normal 6 2 2 4 2 2 2 2 3 4" xfId="40703"/>
    <cellStyle name="Normal 6 2 2 4 2 2 2 2 4" xfId="11537"/>
    <cellStyle name="Normal 6 2 2 4 2 2 2 2 4 2" xfId="32686"/>
    <cellStyle name="Normal 6 2 2 4 2 2 2 2 4 2 2" xfId="53837"/>
    <cellStyle name="Normal 6 2 2 4 2 2 2 2 4 3" xfId="22114"/>
    <cellStyle name="Normal 6 2 2 4 2 2 2 2 4 4" xfId="43265"/>
    <cellStyle name="Normal 6 2 2 4 2 2 2 2 5" xfId="24671"/>
    <cellStyle name="Normal 6 2 2 4 2 2 2 2 5 2" xfId="45822"/>
    <cellStyle name="Normal 6 2 2 4 2 2 2 2 6" xfId="14099"/>
    <cellStyle name="Normal 6 2 2 4 2 2 2 2 7" xfId="35250"/>
    <cellStyle name="Normal 6 2 2 4 2 2 2 3" xfId="3819"/>
    <cellStyle name="Normal 6 2 2 4 2 2 2 3 2" xfId="25955"/>
    <cellStyle name="Normal 6 2 2 4 2 2 2 3 2 2" xfId="47106"/>
    <cellStyle name="Normal 6 2 2 4 2 2 2 3 3" xfId="15383"/>
    <cellStyle name="Normal 6 2 2 4 2 2 2 3 4" xfId="36534"/>
    <cellStyle name="Normal 6 2 2 4 2 2 2 4" xfId="7695"/>
    <cellStyle name="Normal 6 2 2 4 2 2 2 4 2" xfId="28844"/>
    <cellStyle name="Normal 6 2 2 4 2 2 2 4 2 2" xfId="49995"/>
    <cellStyle name="Normal 6 2 2 4 2 2 2 4 3" xfId="18272"/>
    <cellStyle name="Normal 6 2 2 4 2 2 2 4 4" xfId="39423"/>
    <cellStyle name="Normal 6 2 2 4 2 2 2 5" xfId="10257"/>
    <cellStyle name="Normal 6 2 2 4 2 2 2 5 2" xfId="31406"/>
    <cellStyle name="Normal 6 2 2 4 2 2 2 5 2 2" xfId="52557"/>
    <cellStyle name="Normal 6 2 2 4 2 2 2 5 3" xfId="20834"/>
    <cellStyle name="Normal 6 2 2 4 2 2 2 5 4" xfId="41985"/>
    <cellStyle name="Normal 6 2 2 4 2 2 2 6" xfId="23391"/>
    <cellStyle name="Normal 6 2 2 4 2 2 2 6 2" xfId="44542"/>
    <cellStyle name="Normal 6 2 2 4 2 2 2 7" xfId="12819"/>
    <cellStyle name="Normal 6 2 2 4 2 2 2 8" xfId="33970"/>
    <cellStyle name="Normal 6 2 2 4 2 2 3" xfId="1892"/>
    <cellStyle name="Normal 6 2 2 4 2 2 3 2" xfId="4459"/>
    <cellStyle name="Normal 6 2 2 4 2 2 3 2 2" xfId="26595"/>
    <cellStyle name="Normal 6 2 2 4 2 2 3 2 2 2" xfId="47746"/>
    <cellStyle name="Normal 6 2 2 4 2 2 3 2 3" xfId="16023"/>
    <cellStyle name="Normal 6 2 2 4 2 2 3 2 4" xfId="37174"/>
    <cellStyle name="Normal 6 2 2 4 2 2 3 3" xfId="8335"/>
    <cellStyle name="Normal 6 2 2 4 2 2 3 3 2" xfId="29484"/>
    <cellStyle name="Normal 6 2 2 4 2 2 3 3 2 2" xfId="50635"/>
    <cellStyle name="Normal 6 2 2 4 2 2 3 3 3" xfId="18912"/>
    <cellStyle name="Normal 6 2 2 4 2 2 3 3 4" xfId="40063"/>
    <cellStyle name="Normal 6 2 2 4 2 2 3 4" xfId="10897"/>
    <cellStyle name="Normal 6 2 2 4 2 2 3 4 2" xfId="32046"/>
    <cellStyle name="Normal 6 2 2 4 2 2 3 4 2 2" xfId="53197"/>
    <cellStyle name="Normal 6 2 2 4 2 2 3 4 3" xfId="21474"/>
    <cellStyle name="Normal 6 2 2 4 2 2 3 4 4" xfId="42625"/>
    <cellStyle name="Normal 6 2 2 4 2 2 3 5" xfId="24031"/>
    <cellStyle name="Normal 6 2 2 4 2 2 3 5 2" xfId="45182"/>
    <cellStyle name="Normal 6 2 2 4 2 2 3 6" xfId="13459"/>
    <cellStyle name="Normal 6 2 2 4 2 2 3 7" xfId="34610"/>
    <cellStyle name="Normal 6 2 2 4 2 2 4" xfId="3179"/>
    <cellStyle name="Normal 6 2 2 4 2 2 4 2" xfId="25315"/>
    <cellStyle name="Normal 6 2 2 4 2 2 4 2 2" xfId="46466"/>
    <cellStyle name="Normal 6 2 2 4 2 2 4 3" xfId="14743"/>
    <cellStyle name="Normal 6 2 2 4 2 2 4 4" xfId="35894"/>
    <cellStyle name="Normal 6 2 2 4 2 2 5" xfId="7055"/>
    <cellStyle name="Normal 6 2 2 4 2 2 5 2" xfId="28204"/>
    <cellStyle name="Normal 6 2 2 4 2 2 5 2 2" xfId="49355"/>
    <cellStyle name="Normal 6 2 2 4 2 2 5 3" xfId="17632"/>
    <cellStyle name="Normal 6 2 2 4 2 2 5 4" xfId="38783"/>
    <cellStyle name="Normal 6 2 2 4 2 2 6" xfId="9617"/>
    <cellStyle name="Normal 6 2 2 4 2 2 6 2" xfId="30766"/>
    <cellStyle name="Normal 6 2 2 4 2 2 6 2 2" xfId="51917"/>
    <cellStyle name="Normal 6 2 2 4 2 2 6 3" xfId="20194"/>
    <cellStyle name="Normal 6 2 2 4 2 2 6 4" xfId="41345"/>
    <cellStyle name="Normal 6 2 2 4 2 2 7" xfId="22751"/>
    <cellStyle name="Normal 6 2 2 4 2 2 7 2" xfId="43902"/>
    <cellStyle name="Normal 6 2 2 4 2 2 8" xfId="12179"/>
    <cellStyle name="Normal 6 2 2 4 2 2 9" xfId="33330"/>
    <cellStyle name="Normal 6 2 2 4 2 3" xfId="932"/>
    <cellStyle name="Normal 6 2 2 4 2 3 2" xfId="2212"/>
    <cellStyle name="Normal 6 2 2 4 2 3 2 2" xfId="4779"/>
    <cellStyle name="Normal 6 2 2 4 2 3 2 2 2" xfId="26915"/>
    <cellStyle name="Normal 6 2 2 4 2 3 2 2 2 2" xfId="48066"/>
    <cellStyle name="Normal 6 2 2 4 2 3 2 2 3" xfId="16343"/>
    <cellStyle name="Normal 6 2 2 4 2 3 2 2 4" xfId="37494"/>
    <cellStyle name="Normal 6 2 2 4 2 3 2 3" xfId="8655"/>
    <cellStyle name="Normal 6 2 2 4 2 3 2 3 2" xfId="29804"/>
    <cellStyle name="Normal 6 2 2 4 2 3 2 3 2 2" xfId="50955"/>
    <cellStyle name="Normal 6 2 2 4 2 3 2 3 3" xfId="19232"/>
    <cellStyle name="Normal 6 2 2 4 2 3 2 3 4" xfId="40383"/>
    <cellStyle name="Normal 6 2 2 4 2 3 2 4" xfId="11217"/>
    <cellStyle name="Normal 6 2 2 4 2 3 2 4 2" xfId="32366"/>
    <cellStyle name="Normal 6 2 2 4 2 3 2 4 2 2" xfId="53517"/>
    <cellStyle name="Normal 6 2 2 4 2 3 2 4 3" xfId="21794"/>
    <cellStyle name="Normal 6 2 2 4 2 3 2 4 4" xfId="42945"/>
    <cellStyle name="Normal 6 2 2 4 2 3 2 5" xfId="24351"/>
    <cellStyle name="Normal 6 2 2 4 2 3 2 5 2" xfId="45502"/>
    <cellStyle name="Normal 6 2 2 4 2 3 2 6" xfId="13779"/>
    <cellStyle name="Normal 6 2 2 4 2 3 2 7" xfId="34930"/>
    <cellStyle name="Normal 6 2 2 4 2 3 3" xfId="3499"/>
    <cellStyle name="Normal 6 2 2 4 2 3 3 2" xfId="25635"/>
    <cellStyle name="Normal 6 2 2 4 2 3 3 2 2" xfId="46786"/>
    <cellStyle name="Normal 6 2 2 4 2 3 3 3" xfId="15063"/>
    <cellStyle name="Normal 6 2 2 4 2 3 3 4" xfId="36214"/>
    <cellStyle name="Normal 6 2 2 4 2 3 4" xfId="7375"/>
    <cellStyle name="Normal 6 2 2 4 2 3 4 2" xfId="28524"/>
    <cellStyle name="Normal 6 2 2 4 2 3 4 2 2" xfId="49675"/>
    <cellStyle name="Normal 6 2 2 4 2 3 4 3" xfId="17952"/>
    <cellStyle name="Normal 6 2 2 4 2 3 4 4" xfId="39103"/>
    <cellStyle name="Normal 6 2 2 4 2 3 5" xfId="9937"/>
    <cellStyle name="Normal 6 2 2 4 2 3 5 2" xfId="31086"/>
    <cellStyle name="Normal 6 2 2 4 2 3 5 2 2" xfId="52237"/>
    <cellStyle name="Normal 6 2 2 4 2 3 5 3" xfId="20514"/>
    <cellStyle name="Normal 6 2 2 4 2 3 5 4" xfId="41665"/>
    <cellStyle name="Normal 6 2 2 4 2 3 6" xfId="23071"/>
    <cellStyle name="Normal 6 2 2 4 2 3 6 2" xfId="44222"/>
    <cellStyle name="Normal 6 2 2 4 2 3 7" xfId="12499"/>
    <cellStyle name="Normal 6 2 2 4 2 3 8" xfId="33650"/>
    <cellStyle name="Normal 6 2 2 4 2 4" xfId="1572"/>
    <cellStyle name="Normal 6 2 2 4 2 4 2" xfId="4139"/>
    <cellStyle name="Normal 6 2 2 4 2 4 2 2" xfId="26275"/>
    <cellStyle name="Normal 6 2 2 4 2 4 2 2 2" xfId="47426"/>
    <cellStyle name="Normal 6 2 2 4 2 4 2 3" xfId="15703"/>
    <cellStyle name="Normal 6 2 2 4 2 4 2 4" xfId="36854"/>
    <cellStyle name="Normal 6 2 2 4 2 4 3" xfId="8015"/>
    <cellStyle name="Normal 6 2 2 4 2 4 3 2" xfId="29164"/>
    <cellStyle name="Normal 6 2 2 4 2 4 3 2 2" xfId="50315"/>
    <cellStyle name="Normal 6 2 2 4 2 4 3 3" xfId="18592"/>
    <cellStyle name="Normal 6 2 2 4 2 4 3 4" xfId="39743"/>
    <cellStyle name="Normal 6 2 2 4 2 4 4" xfId="10577"/>
    <cellStyle name="Normal 6 2 2 4 2 4 4 2" xfId="31726"/>
    <cellStyle name="Normal 6 2 2 4 2 4 4 2 2" xfId="52877"/>
    <cellStyle name="Normal 6 2 2 4 2 4 4 3" xfId="21154"/>
    <cellStyle name="Normal 6 2 2 4 2 4 4 4" xfId="42305"/>
    <cellStyle name="Normal 6 2 2 4 2 4 5" xfId="23711"/>
    <cellStyle name="Normal 6 2 2 4 2 4 5 2" xfId="44862"/>
    <cellStyle name="Normal 6 2 2 4 2 4 6" xfId="13139"/>
    <cellStyle name="Normal 6 2 2 4 2 4 7" xfId="34290"/>
    <cellStyle name="Normal 6 2 2 4 2 5" xfId="2859"/>
    <cellStyle name="Normal 6 2 2 4 2 5 2" xfId="24995"/>
    <cellStyle name="Normal 6 2 2 4 2 5 2 2" xfId="46146"/>
    <cellStyle name="Normal 6 2 2 4 2 5 3" xfId="14423"/>
    <cellStyle name="Normal 6 2 2 4 2 5 4" xfId="35574"/>
    <cellStyle name="Normal 6 2 2 4 2 6" xfId="6735"/>
    <cellStyle name="Normal 6 2 2 4 2 6 2" xfId="27884"/>
    <cellStyle name="Normal 6 2 2 4 2 6 2 2" xfId="49035"/>
    <cellStyle name="Normal 6 2 2 4 2 6 3" xfId="17312"/>
    <cellStyle name="Normal 6 2 2 4 2 6 4" xfId="38463"/>
    <cellStyle name="Normal 6 2 2 4 2 7" xfId="9297"/>
    <cellStyle name="Normal 6 2 2 4 2 7 2" xfId="30446"/>
    <cellStyle name="Normal 6 2 2 4 2 7 2 2" xfId="51597"/>
    <cellStyle name="Normal 6 2 2 4 2 7 3" xfId="19874"/>
    <cellStyle name="Normal 6 2 2 4 2 7 4" xfId="41025"/>
    <cellStyle name="Normal 6 2 2 4 2 8" xfId="22431"/>
    <cellStyle name="Normal 6 2 2 4 2 8 2" xfId="43582"/>
    <cellStyle name="Normal 6 2 2 4 2 9" xfId="11859"/>
    <cellStyle name="Normal 6 2 2 4 3" xfId="452"/>
    <cellStyle name="Normal 6 2 2 4 3 2" xfId="1092"/>
    <cellStyle name="Normal 6 2 2 4 3 2 2" xfId="2372"/>
    <cellStyle name="Normal 6 2 2 4 3 2 2 2" xfId="4939"/>
    <cellStyle name="Normal 6 2 2 4 3 2 2 2 2" xfId="27075"/>
    <cellStyle name="Normal 6 2 2 4 3 2 2 2 2 2" xfId="48226"/>
    <cellStyle name="Normal 6 2 2 4 3 2 2 2 3" xfId="16503"/>
    <cellStyle name="Normal 6 2 2 4 3 2 2 2 4" xfId="37654"/>
    <cellStyle name="Normal 6 2 2 4 3 2 2 3" xfId="8815"/>
    <cellStyle name="Normal 6 2 2 4 3 2 2 3 2" xfId="29964"/>
    <cellStyle name="Normal 6 2 2 4 3 2 2 3 2 2" xfId="51115"/>
    <cellStyle name="Normal 6 2 2 4 3 2 2 3 3" xfId="19392"/>
    <cellStyle name="Normal 6 2 2 4 3 2 2 3 4" xfId="40543"/>
    <cellStyle name="Normal 6 2 2 4 3 2 2 4" xfId="11377"/>
    <cellStyle name="Normal 6 2 2 4 3 2 2 4 2" xfId="32526"/>
    <cellStyle name="Normal 6 2 2 4 3 2 2 4 2 2" xfId="53677"/>
    <cellStyle name="Normal 6 2 2 4 3 2 2 4 3" xfId="21954"/>
    <cellStyle name="Normal 6 2 2 4 3 2 2 4 4" xfId="43105"/>
    <cellStyle name="Normal 6 2 2 4 3 2 2 5" xfId="24511"/>
    <cellStyle name="Normal 6 2 2 4 3 2 2 5 2" xfId="45662"/>
    <cellStyle name="Normal 6 2 2 4 3 2 2 6" xfId="13939"/>
    <cellStyle name="Normal 6 2 2 4 3 2 2 7" xfId="35090"/>
    <cellStyle name="Normal 6 2 2 4 3 2 3" xfId="3659"/>
    <cellStyle name="Normal 6 2 2 4 3 2 3 2" xfId="25795"/>
    <cellStyle name="Normal 6 2 2 4 3 2 3 2 2" xfId="46946"/>
    <cellStyle name="Normal 6 2 2 4 3 2 3 3" xfId="15223"/>
    <cellStyle name="Normal 6 2 2 4 3 2 3 4" xfId="36374"/>
    <cellStyle name="Normal 6 2 2 4 3 2 4" xfId="7535"/>
    <cellStyle name="Normal 6 2 2 4 3 2 4 2" xfId="28684"/>
    <cellStyle name="Normal 6 2 2 4 3 2 4 2 2" xfId="49835"/>
    <cellStyle name="Normal 6 2 2 4 3 2 4 3" xfId="18112"/>
    <cellStyle name="Normal 6 2 2 4 3 2 4 4" xfId="39263"/>
    <cellStyle name="Normal 6 2 2 4 3 2 5" xfId="10097"/>
    <cellStyle name="Normal 6 2 2 4 3 2 5 2" xfId="31246"/>
    <cellStyle name="Normal 6 2 2 4 3 2 5 2 2" xfId="52397"/>
    <cellStyle name="Normal 6 2 2 4 3 2 5 3" xfId="20674"/>
    <cellStyle name="Normal 6 2 2 4 3 2 5 4" xfId="41825"/>
    <cellStyle name="Normal 6 2 2 4 3 2 6" xfId="23231"/>
    <cellStyle name="Normal 6 2 2 4 3 2 6 2" xfId="44382"/>
    <cellStyle name="Normal 6 2 2 4 3 2 7" xfId="12659"/>
    <cellStyle name="Normal 6 2 2 4 3 2 8" xfId="33810"/>
    <cellStyle name="Normal 6 2 2 4 3 3" xfId="1732"/>
    <cellStyle name="Normal 6 2 2 4 3 3 2" xfId="4299"/>
    <cellStyle name="Normal 6 2 2 4 3 3 2 2" xfId="26435"/>
    <cellStyle name="Normal 6 2 2 4 3 3 2 2 2" xfId="47586"/>
    <cellStyle name="Normal 6 2 2 4 3 3 2 3" xfId="15863"/>
    <cellStyle name="Normal 6 2 2 4 3 3 2 4" xfId="37014"/>
    <cellStyle name="Normal 6 2 2 4 3 3 3" xfId="8175"/>
    <cellStyle name="Normal 6 2 2 4 3 3 3 2" xfId="29324"/>
    <cellStyle name="Normal 6 2 2 4 3 3 3 2 2" xfId="50475"/>
    <cellStyle name="Normal 6 2 2 4 3 3 3 3" xfId="18752"/>
    <cellStyle name="Normal 6 2 2 4 3 3 3 4" xfId="39903"/>
    <cellStyle name="Normal 6 2 2 4 3 3 4" xfId="10737"/>
    <cellStyle name="Normal 6 2 2 4 3 3 4 2" xfId="31886"/>
    <cellStyle name="Normal 6 2 2 4 3 3 4 2 2" xfId="53037"/>
    <cellStyle name="Normal 6 2 2 4 3 3 4 3" xfId="21314"/>
    <cellStyle name="Normal 6 2 2 4 3 3 4 4" xfId="42465"/>
    <cellStyle name="Normal 6 2 2 4 3 3 5" xfId="23871"/>
    <cellStyle name="Normal 6 2 2 4 3 3 5 2" xfId="45022"/>
    <cellStyle name="Normal 6 2 2 4 3 3 6" xfId="13299"/>
    <cellStyle name="Normal 6 2 2 4 3 3 7" xfId="34450"/>
    <cellStyle name="Normal 6 2 2 4 3 4" xfId="3019"/>
    <cellStyle name="Normal 6 2 2 4 3 4 2" xfId="25155"/>
    <cellStyle name="Normal 6 2 2 4 3 4 2 2" xfId="46306"/>
    <cellStyle name="Normal 6 2 2 4 3 4 3" xfId="14583"/>
    <cellStyle name="Normal 6 2 2 4 3 4 4" xfId="35734"/>
    <cellStyle name="Normal 6 2 2 4 3 5" xfId="6895"/>
    <cellStyle name="Normal 6 2 2 4 3 5 2" xfId="28044"/>
    <cellStyle name="Normal 6 2 2 4 3 5 2 2" xfId="49195"/>
    <cellStyle name="Normal 6 2 2 4 3 5 3" xfId="17472"/>
    <cellStyle name="Normal 6 2 2 4 3 5 4" xfId="38623"/>
    <cellStyle name="Normal 6 2 2 4 3 6" xfId="9457"/>
    <cellStyle name="Normal 6 2 2 4 3 6 2" xfId="30606"/>
    <cellStyle name="Normal 6 2 2 4 3 6 2 2" xfId="51757"/>
    <cellStyle name="Normal 6 2 2 4 3 6 3" xfId="20034"/>
    <cellStyle name="Normal 6 2 2 4 3 6 4" xfId="41185"/>
    <cellStyle name="Normal 6 2 2 4 3 7" xfId="22591"/>
    <cellStyle name="Normal 6 2 2 4 3 7 2" xfId="43742"/>
    <cellStyle name="Normal 6 2 2 4 3 8" xfId="12019"/>
    <cellStyle name="Normal 6 2 2 4 3 9" xfId="33170"/>
    <cellStyle name="Normal 6 2 2 4 4" xfId="772"/>
    <cellStyle name="Normal 6 2 2 4 4 2" xfId="2052"/>
    <cellStyle name="Normal 6 2 2 4 4 2 2" xfId="4619"/>
    <cellStyle name="Normal 6 2 2 4 4 2 2 2" xfId="26755"/>
    <cellStyle name="Normal 6 2 2 4 4 2 2 2 2" xfId="47906"/>
    <cellStyle name="Normal 6 2 2 4 4 2 2 3" xfId="16183"/>
    <cellStyle name="Normal 6 2 2 4 4 2 2 4" xfId="37334"/>
    <cellStyle name="Normal 6 2 2 4 4 2 3" xfId="8495"/>
    <cellStyle name="Normal 6 2 2 4 4 2 3 2" xfId="29644"/>
    <cellStyle name="Normal 6 2 2 4 4 2 3 2 2" xfId="50795"/>
    <cellStyle name="Normal 6 2 2 4 4 2 3 3" xfId="19072"/>
    <cellStyle name="Normal 6 2 2 4 4 2 3 4" xfId="40223"/>
    <cellStyle name="Normal 6 2 2 4 4 2 4" xfId="11057"/>
    <cellStyle name="Normal 6 2 2 4 4 2 4 2" xfId="32206"/>
    <cellStyle name="Normal 6 2 2 4 4 2 4 2 2" xfId="53357"/>
    <cellStyle name="Normal 6 2 2 4 4 2 4 3" xfId="21634"/>
    <cellStyle name="Normal 6 2 2 4 4 2 4 4" xfId="42785"/>
    <cellStyle name="Normal 6 2 2 4 4 2 5" xfId="24191"/>
    <cellStyle name="Normal 6 2 2 4 4 2 5 2" xfId="45342"/>
    <cellStyle name="Normal 6 2 2 4 4 2 6" xfId="13619"/>
    <cellStyle name="Normal 6 2 2 4 4 2 7" xfId="34770"/>
    <cellStyle name="Normal 6 2 2 4 4 3" xfId="3339"/>
    <cellStyle name="Normal 6 2 2 4 4 3 2" xfId="25475"/>
    <cellStyle name="Normal 6 2 2 4 4 3 2 2" xfId="46626"/>
    <cellStyle name="Normal 6 2 2 4 4 3 3" xfId="14903"/>
    <cellStyle name="Normal 6 2 2 4 4 3 4" xfId="36054"/>
    <cellStyle name="Normal 6 2 2 4 4 4" xfId="7215"/>
    <cellStyle name="Normal 6 2 2 4 4 4 2" xfId="28364"/>
    <cellStyle name="Normal 6 2 2 4 4 4 2 2" xfId="49515"/>
    <cellStyle name="Normal 6 2 2 4 4 4 3" xfId="17792"/>
    <cellStyle name="Normal 6 2 2 4 4 4 4" xfId="38943"/>
    <cellStyle name="Normal 6 2 2 4 4 5" xfId="9777"/>
    <cellStyle name="Normal 6 2 2 4 4 5 2" xfId="30926"/>
    <cellStyle name="Normal 6 2 2 4 4 5 2 2" xfId="52077"/>
    <cellStyle name="Normal 6 2 2 4 4 5 3" xfId="20354"/>
    <cellStyle name="Normal 6 2 2 4 4 5 4" xfId="41505"/>
    <cellStyle name="Normal 6 2 2 4 4 6" xfId="22911"/>
    <cellStyle name="Normal 6 2 2 4 4 6 2" xfId="44062"/>
    <cellStyle name="Normal 6 2 2 4 4 7" xfId="12339"/>
    <cellStyle name="Normal 6 2 2 4 4 8" xfId="33490"/>
    <cellStyle name="Normal 6 2 2 4 5" xfId="1412"/>
    <cellStyle name="Normal 6 2 2 4 5 2" xfId="3979"/>
    <cellStyle name="Normal 6 2 2 4 5 2 2" xfId="26115"/>
    <cellStyle name="Normal 6 2 2 4 5 2 2 2" xfId="47266"/>
    <cellStyle name="Normal 6 2 2 4 5 2 3" xfId="15543"/>
    <cellStyle name="Normal 6 2 2 4 5 2 4" xfId="36694"/>
    <cellStyle name="Normal 6 2 2 4 5 3" xfId="7855"/>
    <cellStyle name="Normal 6 2 2 4 5 3 2" xfId="29004"/>
    <cellStyle name="Normal 6 2 2 4 5 3 2 2" xfId="50155"/>
    <cellStyle name="Normal 6 2 2 4 5 3 3" xfId="18432"/>
    <cellStyle name="Normal 6 2 2 4 5 3 4" xfId="39583"/>
    <cellStyle name="Normal 6 2 2 4 5 4" xfId="10417"/>
    <cellStyle name="Normal 6 2 2 4 5 4 2" xfId="31566"/>
    <cellStyle name="Normal 6 2 2 4 5 4 2 2" xfId="52717"/>
    <cellStyle name="Normal 6 2 2 4 5 4 3" xfId="20994"/>
    <cellStyle name="Normal 6 2 2 4 5 4 4" xfId="42145"/>
    <cellStyle name="Normal 6 2 2 4 5 5" xfId="23551"/>
    <cellStyle name="Normal 6 2 2 4 5 5 2" xfId="44702"/>
    <cellStyle name="Normal 6 2 2 4 5 6" xfId="12979"/>
    <cellStyle name="Normal 6 2 2 4 5 7" xfId="34130"/>
    <cellStyle name="Normal 6 2 2 4 6" xfId="2698"/>
    <cellStyle name="Normal 6 2 2 4 6 2" xfId="24834"/>
    <cellStyle name="Normal 6 2 2 4 6 2 2" xfId="45985"/>
    <cellStyle name="Normal 6 2 2 4 6 3" xfId="14262"/>
    <cellStyle name="Normal 6 2 2 4 6 4" xfId="35413"/>
    <cellStyle name="Normal 6 2 2 4 7" xfId="6575"/>
    <cellStyle name="Normal 6 2 2 4 7 2" xfId="27724"/>
    <cellStyle name="Normal 6 2 2 4 7 2 2" xfId="48875"/>
    <cellStyle name="Normal 6 2 2 4 7 3" xfId="17152"/>
    <cellStyle name="Normal 6 2 2 4 7 4" xfId="38303"/>
    <cellStyle name="Normal 6 2 2 4 8" xfId="9137"/>
    <cellStyle name="Normal 6 2 2 4 8 2" xfId="30286"/>
    <cellStyle name="Normal 6 2 2 4 8 2 2" xfId="51437"/>
    <cellStyle name="Normal 6 2 2 4 8 3" xfId="19714"/>
    <cellStyle name="Normal 6 2 2 4 8 4" xfId="40865"/>
    <cellStyle name="Normal 6 2 2 4 9" xfId="22271"/>
    <cellStyle name="Normal 6 2 2 4 9 2" xfId="43422"/>
    <cellStyle name="Normal 6 2 2 5" xfId="210"/>
    <cellStyle name="Normal 6 2 2 5 10" xfId="32930"/>
    <cellStyle name="Normal 6 2 2 5 2" xfId="532"/>
    <cellStyle name="Normal 6 2 2 5 2 2" xfId="1172"/>
    <cellStyle name="Normal 6 2 2 5 2 2 2" xfId="2452"/>
    <cellStyle name="Normal 6 2 2 5 2 2 2 2" xfId="5019"/>
    <cellStyle name="Normal 6 2 2 5 2 2 2 2 2" xfId="27155"/>
    <cellStyle name="Normal 6 2 2 5 2 2 2 2 2 2" xfId="48306"/>
    <cellStyle name="Normal 6 2 2 5 2 2 2 2 3" xfId="16583"/>
    <cellStyle name="Normal 6 2 2 5 2 2 2 2 4" xfId="37734"/>
    <cellStyle name="Normal 6 2 2 5 2 2 2 3" xfId="8895"/>
    <cellStyle name="Normal 6 2 2 5 2 2 2 3 2" xfId="30044"/>
    <cellStyle name="Normal 6 2 2 5 2 2 2 3 2 2" xfId="51195"/>
    <cellStyle name="Normal 6 2 2 5 2 2 2 3 3" xfId="19472"/>
    <cellStyle name="Normal 6 2 2 5 2 2 2 3 4" xfId="40623"/>
    <cellStyle name="Normal 6 2 2 5 2 2 2 4" xfId="11457"/>
    <cellStyle name="Normal 6 2 2 5 2 2 2 4 2" xfId="32606"/>
    <cellStyle name="Normal 6 2 2 5 2 2 2 4 2 2" xfId="53757"/>
    <cellStyle name="Normal 6 2 2 5 2 2 2 4 3" xfId="22034"/>
    <cellStyle name="Normal 6 2 2 5 2 2 2 4 4" xfId="43185"/>
    <cellStyle name="Normal 6 2 2 5 2 2 2 5" xfId="24591"/>
    <cellStyle name="Normal 6 2 2 5 2 2 2 5 2" xfId="45742"/>
    <cellStyle name="Normal 6 2 2 5 2 2 2 6" xfId="14019"/>
    <cellStyle name="Normal 6 2 2 5 2 2 2 7" xfId="35170"/>
    <cellStyle name="Normal 6 2 2 5 2 2 3" xfId="3739"/>
    <cellStyle name="Normal 6 2 2 5 2 2 3 2" xfId="25875"/>
    <cellStyle name="Normal 6 2 2 5 2 2 3 2 2" xfId="47026"/>
    <cellStyle name="Normal 6 2 2 5 2 2 3 3" xfId="15303"/>
    <cellStyle name="Normal 6 2 2 5 2 2 3 4" xfId="36454"/>
    <cellStyle name="Normal 6 2 2 5 2 2 4" xfId="7615"/>
    <cellStyle name="Normal 6 2 2 5 2 2 4 2" xfId="28764"/>
    <cellStyle name="Normal 6 2 2 5 2 2 4 2 2" xfId="49915"/>
    <cellStyle name="Normal 6 2 2 5 2 2 4 3" xfId="18192"/>
    <cellStyle name="Normal 6 2 2 5 2 2 4 4" xfId="39343"/>
    <cellStyle name="Normal 6 2 2 5 2 2 5" xfId="10177"/>
    <cellStyle name="Normal 6 2 2 5 2 2 5 2" xfId="31326"/>
    <cellStyle name="Normal 6 2 2 5 2 2 5 2 2" xfId="52477"/>
    <cellStyle name="Normal 6 2 2 5 2 2 5 3" xfId="20754"/>
    <cellStyle name="Normal 6 2 2 5 2 2 5 4" xfId="41905"/>
    <cellStyle name="Normal 6 2 2 5 2 2 6" xfId="23311"/>
    <cellStyle name="Normal 6 2 2 5 2 2 6 2" xfId="44462"/>
    <cellStyle name="Normal 6 2 2 5 2 2 7" xfId="12739"/>
    <cellStyle name="Normal 6 2 2 5 2 2 8" xfId="33890"/>
    <cellStyle name="Normal 6 2 2 5 2 3" xfId="1812"/>
    <cellStyle name="Normal 6 2 2 5 2 3 2" xfId="4379"/>
    <cellStyle name="Normal 6 2 2 5 2 3 2 2" xfId="26515"/>
    <cellStyle name="Normal 6 2 2 5 2 3 2 2 2" xfId="47666"/>
    <cellStyle name="Normal 6 2 2 5 2 3 2 3" xfId="15943"/>
    <cellStyle name="Normal 6 2 2 5 2 3 2 4" xfId="37094"/>
    <cellStyle name="Normal 6 2 2 5 2 3 3" xfId="8255"/>
    <cellStyle name="Normal 6 2 2 5 2 3 3 2" xfId="29404"/>
    <cellStyle name="Normal 6 2 2 5 2 3 3 2 2" xfId="50555"/>
    <cellStyle name="Normal 6 2 2 5 2 3 3 3" xfId="18832"/>
    <cellStyle name="Normal 6 2 2 5 2 3 3 4" xfId="39983"/>
    <cellStyle name="Normal 6 2 2 5 2 3 4" xfId="10817"/>
    <cellStyle name="Normal 6 2 2 5 2 3 4 2" xfId="31966"/>
    <cellStyle name="Normal 6 2 2 5 2 3 4 2 2" xfId="53117"/>
    <cellStyle name="Normal 6 2 2 5 2 3 4 3" xfId="21394"/>
    <cellStyle name="Normal 6 2 2 5 2 3 4 4" xfId="42545"/>
    <cellStyle name="Normal 6 2 2 5 2 3 5" xfId="23951"/>
    <cellStyle name="Normal 6 2 2 5 2 3 5 2" xfId="45102"/>
    <cellStyle name="Normal 6 2 2 5 2 3 6" xfId="13379"/>
    <cellStyle name="Normal 6 2 2 5 2 3 7" xfId="34530"/>
    <cellStyle name="Normal 6 2 2 5 2 4" xfId="3099"/>
    <cellStyle name="Normal 6 2 2 5 2 4 2" xfId="25235"/>
    <cellStyle name="Normal 6 2 2 5 2 4 2 2" xfId="46386"/>
    <cellStyle name="Normal 6 2 2 5 2 4 3" xfId="14663"/>
    <cellStyle name="Normal 6 2 2 5 2 4 4" xfId="35814"/>
    <cellStyle name="Normal 6 2 2 5 2 5" xfId="6975"/>
    <cellStyle name="Normal 6 2 2 5 2 5 2" xfId="28124"/>
    <cellStyle name="Normal 6 2 2 5 2 5 2 2" xfId="49275"/>
    <cellStyle name="Normal 6 2 2 5 2 5 3" xfId="17552"/>
    <cellStyle name="Normal 6 2 2 5 2 5 4" xfId="38703"/>
    <cellStyle name="Normal 6 2 2 5 2 6" xfId="9537"/>
    <cellStyle name="Normal 6 2 2 5 2 6 2" xfId="30686"/>
    <cellStyle name="Normal 6 2 2 5 2 6 2 2" xfId="51837"/>
    <cellStyle name="Normal 6 2 2 5 2 6 3" xfId="20114"/>
    <cellStyle name="Normal 6 2 2 5 2 6 4" xfId="41265"/>
    <cellStyle name="Normal 6 2 2 5 2 7" xfId="22671"/>
    <cellStyle name="Normal 6 2 2 5 2 7 2" xfId="43822"/>
    <cellStyle name="Normal 6 2 2 5 2 8" xfId="12099"/>
    <cellStyle name="Normal 6 2 2 5 2 9" xfId="33250"/>
    <cellStyle name="Normal 6 2 2 5 3" xfId="852"/>
    <cellStyle name="Normal 6 2 2 5 3 2" xfId="2132"/>
    <cellStyle name="Normal 6 2 2 5 3 2 2" xfId="4699"/>
    <cellStyle name="Normal 6 2 2 5 3 2 2 2" xfId="26835"/>
    <cellStyle name="Normal 6 2 2 5 3 2 2 2 2" xfId="47986"/>
    <cellStyle name="Normal 6 2 2 5 3 2 2 3" xfId="16263"/>
    <cellStyle name="Normal 6 2 2 5 3 2 2 4" xfId="37414"/>
    <cellStyle name="Normal 6 2 2 5 3 2 3" xfId="8575"/>
    <cellStyle name="Normal 6 2 2 5 3 2 3 2" xfId="29724"/>
    <cellStyle name="Normal 6 2 2 5 3 2 3 2 2" xfId="50875"/>
    <cellStyle name="Normal 6 2 2 5 3 2 3 3" xfId="19152"/>
    <cellStyle name="Normal 6 2 2 5 3 2 3 4" xfId="40303"/>
    <cellStyle name="Normal 6 2 2 5 3 2 4" xfId="11137"/>
    <cellStyle name="Normal 6 2 2 5 3 2 4 2" xfId="32286"/>
    <cellStyle name="Normal 6 2 2 5 3 2 4 2 2" xfId="53437"/>
    <cellStyle name="Normal 6 2 2 5 3 2 4 3" xfId="21714"/>
    <cellStyle name="Normal 6 2 2 5 3 2 4 4" xfId="42865"/>
    <cellStyle name="Normal 6 2 2 5 3 2 5" xfId="24271"/>
    <cellStyle name="Normal 6 2 2 5 3 2 5 2" xfId="45422"/>
    <cellStyle name="Normal 6 2 2 5 3 2 6" xfId="13699"/>
    <cellStyle name="Normal 6 2 2 5 3 2 7" xfId="34850"/>
    <cellStyle name="Normal 6 2 2 5 3 3" xfId="3419"/>
    <cellStyle name="Normal 6 2 2 5 3 3 2" xfId="25555"/>
    <cellStyle name="Normal 6 2 2 5 3 3 2 2" xfId="46706"/>
    <cellStyle name="Normal 6 2 2 5 3 3 3" xfId="14983"/>
    <cellStyle name="Normal 6 2 2 5 3 3 4" xfId="36134"/>
    <cellStyle name="Normal 6 2 2 5 3 4" xfId="7295"/>
    <cellStyle name="Normal 6 2 2 5 3 4 2" xfId="28444"/>
    <cellStyle name="Normal 6 2 2 5 3 4 2 2" xfId="49595"/>
    <cellStyle name="Normal 6 2 2 5 3 4 3" xfId="17872"/>
    <cellStyle name="Normal 6 2 2 5 3 4 4" xfId="39023"/>
    <cellStyle name="Normal 6 2 2 5 3 5" xfId="9857"/>
    <cellStyle name="Normal 6 2 2 5 3 5 2" xfId="31006"/>
    <cellStyle name="Normal 6 2 2 5 3 5 2 2" xfId="52157"/>
    <cellStyle name="Normal 6 2 2 5 3 5 3" xfId="20434"/>
    <cellStyle name="Normal 6 2 2 5 3 5 4" xfId="41585"/>
    <cellStyle name="Normal 6 2 2 5 3 6" xfId="22991"/>
    <cellStyle name="Normal 6 2 2 5 3 6 2" xfId="44142"/>
    <cellStyle name="Normal 6 2 2 5 3 7" xfId="12419"/>
    <cellStyle name="Normal 6 2 2 5 3 8" xfId="33570"/>
    <cellStyle name="Normal 6 2 2 5 4" xfId="1492"/>
    <cellStyle name="Normal 6 2 2 5 4 2" xfId="4059"/>
    <cellStyle name="Normal 6 2 2 5 4 2 2" xfId="26195"/>
    <cellStyle name="Normal 6 2 2 5 4 2 2 2" xfId="47346"/>
    <cellStyle name="Normal 6 2 2 5 4 2 3" xfId="15623"/>
    <cellStyle name="Normal 6 2 2 5 4 2 4" xfId="36774"/>
    <cellStyle name="Normal 6 2 2 5 4 3" xfId="7935"/>
    <cellStyle name="Normal 6 2 2 5 4 3 2" xfId="29084"/>
    <cellStyle name="Normal 6 2 2 5 4 3 2 2" xfId="50235"/>
    <cellStyle name="Normal 6 2 2 5 4 3 3" xfId="18512"/>
    <cellStyle name="Normal 6 2 2 5 4 3 4" xfId="39663"/>
    <cellStyle name="Normal 6 2 2 5 4 4" xfId="10497"/>
    <cellStyle name="Normal 6 2 2 5 4 4 2" xfId="31646"/>
    <cellStyle name="Normal 6 2 2 5 4 4 2 2" xfId="52797"/>
    <cellStyle name="Normal 6 2 2 5 4 4 3" xfId="21074"/>
    <cellStyle name="Normal 6 2 2 5 4 4 4" xfId="42225"/>
    <cellStyle name="Normal 6 2 2 5 4 5" xfId="23631"/>
    <cellStyle name="Normal 6 2 2 5 4 5 2" xfId="44782"/>
    <cellStyle name="Normal 6 2 2 5 4 6" xfId="13059"/>
    <cellStyle name="Normal 6 2 2 5 4 7" xfId="34210"/>
    <cellStyle name="Normal 6 2 2 5 5" xfId="2778"/>
    <cellStyle name="Normal 6 2 2 5 5 2" xfId="24914"/>
    <cellStyle name="Normal 6 2 2 5 5 2 2" xfId="46065"/>
    <cellStyle name="Normal 6 2 2 5 5 3" xfId="14342"/>
    <cellStyle name="Normal 6 2 2 5 5 4" xfId="35493"/>
    <cellStyle name="Normal 6 2 2 5 6" xfId="6655"/>
    <cellStyle name="Normal 6 2 2 5 6 2" xfId="27804"/>
    <cellStyle name="Normal 6 2 2 5 6 2 2" xfId="48955"/>
    <cellStyle name="Normal 6 2 2 5 6 3" xfId="17232"/>
    <cellStyle name="Normal 6 2 2 5 6 4" xfId="38383"/>
    <cellStyle name="Normal 6 2 2 5 7" xfId="9217"/>
    <cellStyle name="Normal 6 2 2 5 7 2" xfId="30366"/>
    <cellStyle name="Normal 6 2 2 5 7 2 2" xfId="51517"/>
    <cellStyle name="Normal 6 2 2 5 7 3" xfId="19794"/>
    <cellStyle name="Normal 6 2 2 5 7 4" xfId="40945"/>
    <cellStyle name="Normal 6 2 2 5 8" xfId="22351"/>
    <cellStyle name="Normal 6 2 2 5 8 2" xfId="43502"/>
    <cellStyle name="Normal 6 2 2 5 9" xfId="11779"/>
    <cellStyle name="Normal 6 2 2 6" xfId="372"/>
    <cellStyle name="Normal 6 2 2 6 2" xfId="1012"/>
    <cellStyle name="Normal 6 2 2 6 2 2" xfId="2292"/>
    <cellStyle name="Normal 6 2 2 6 2 2 2" xfId="4859"/>
    <cellStyle name="Normal 6 2 2 6 2 2 2 2" xfId="26995"/>
    <cellStyle name="Normal 6 2 2 6 2 2 2 2 2" xfId="48146"/>
    <cellStyle name="Normal 6 2 2 6 2 2 2 3" xfId="16423"/>
    <cellStyle name="Normal 6 2 2 6 2 2 2 4" xfId="37574"/>
    <cellStyle name="Normal 6 2 2 6 2 2 3" xfId="8735"/>
    <cellStyle name="Normal 6 2 2 6 2 2 3 2" xfId="29884"/>
    <cellStyle name="Normal 6 2 2 6 2 2 3 2 2" xfId="51035"/>
    <cellStyle name="Normal 6 2 2 6 2 2 3 3" xfId="19312"/>
    <cellStyle name="Normal 6 2 2 6 2 2 3 4" xfId="40463"/>
    <cellStyle name="Normal 6 2 2 6 2 2 4" xfId="11297"/>
    <cellStyle name="Normal 6 2 2 6 2 2 4 2" xfId="32446"/>
    <cellStyle name="Normal 6 2 2 6 2 2 4 2 2" xfId="53597"/>
    <cellStyle name="Normal 6 2 2 6 2 2 4 3" xfId="21874"/>
    <cellStyle name="Normal 6 2 2 6 2 2 4 4" xfId="43025"/>
    <cellStyle name="Normal 6 2 2 6 2 2 5" xfId="24431"/>
    <cellStyle name="Normal 6 2 2 6 2 2 5 2" xfId="45582"/>
    <cellStyle name="Normal 6 2 2 6 2 2 6" xfId="13859"/>
    <cellStyle name="Normal 6 2 2 6 2 2 7" xfId="35010"/>
    <cellStyle name="Normal 6 2 2 6 2 3" xfId="3579"/>
    <cellStyle name="Normal 6 2 2 6 2 3 2" xfId="25715"/>
    <cellStyle name="Normal 6 2 2 6 2 3 2 2" xfId="46866"/>
    <cellStyle name="Normal 6 2 2 6 2 3 3" xfId="15143"/>
    <cellStyle name="Normal 6 2 2 6 2 3 4" xfId="36294"/>
    <cellStyle name="Normal 6 2 2 6 2 4" xfId="7455"/>
    <cellStyle name="Normal 6 2 2 6 2 4 2" xfId="28604"/>
    <cellStyle name="Normal 6 2 2 6 2 4 2 2" xfId="49755"/>
    <cellStyle name="Normal 6 2 2 6 2 4 3" xfId="18032"/>
    <cellStyle name="Normal 6 2 2 6 2 4 4" xfId="39183"/>
    <cellStyle name="Normal 6 2 2 6 2 5" xfId="10017"/>
    <cellStyle name="Normal 6 2 2 6 2 5 2" xfId="31166"/>
    <cellStyle name="Normal 6 2 2 6 2 5 2 2" xfId="52317"/>
    <cellStyle name="Normal 6 2 2 6 2 5 3" xfId="20594"/>
    <cellStyle name="Normal 6 2 2 6 2 5 4" xfId="41745"/>
    <cellStyle name="Normal 6 2 2 6 2 6" xfId="23151"/>
    <cellStyle name="Normal 6 2 2 6 2 6 2" xfId="44302"/>
    <cellStyle name="Normal 6 2 2 6 2 7" xfId="12579"/>
    <cellStyle name="Normal 6 2 2 6 2 8" xfId="33730"/>
    <cellStyle name="Normal 6 2 2 6 3" xfId="1652"/>
    <cellStyle name="Normal 6 2 2 6 3 2" xfId="4219"/>
    <cellStyle name="Normal 6 2 2 6 3 2 2" xfId="26355"/>
    <cellStyle name="Normal 6 2 2 6 3 2 2 2" xfId="47506"/>
    <cellStyle name="Normal 6 2 2 6 3 2 3" xfId="15783"/>
    <cellStyle name="Normal 6 2 2 6 3 2 4" xfId="36934"/>
    <cellStyle name="Normal 6 2 2 6 3 3" xfId="8095"/>
    <cellStyle name="Normal 6 2 2 6 3 3 2" xfId="29244"/>
    <cellStyle name="Normal 6 2 2 6 3 3 2 2" xfId="50395"/>
    <cellStyle name="Normal 6 2 2 6 3 3 3" xfId="18672"/>
    <cellStyle name="Normal 6 2 2 6 3 3 4" xfId="39823"/>
    <cellStyle name="Normal 6 2 2 6 3 4" xfId="10657"/>
    <cellStyle name="Normal 6 2 2 6 3 4 2" xfId="31806"/>
    <cellStyle name="Normal 6 2 2 6 3 4 2 2" xfId="52957"/>
    <cellStyle name="Normal 6 2 2 6 3 4 3" xfId="21234"/>
    <cellStyle name="Normal 6 2 2 6 3 4 4" xfId="42385"/>
    <cellStyle name="Normal 6 2 2 6 3 5" xfId="23791"/>
    <cellStyle name="Normal 6 2 2 6 3 5 2" xfId="44942"/>
    <cellStyle name="Normal 6 2 2 6 3 6" xfId="13219"/>
    <cellStyle name="Normal 6 2 2 6 3 7" xfId="34370"/>
    <cellStyle name="Normal 6 2 2 6 4" xfId="2939"/>
    <cellStyle name="Normal 6 2 2 6 4 2" xfId="25075"/>
    <cellStyle name="Normal 6 2 2 6 4 2 2" xfId="46226"/>
    <cellStyle name="Normal 6 2 2 6 4 3" xfId="14503"/>
    <cellStyle name="Normal 6 2 2 6 4 4" xfId="35654"/>
    <cellStyle name="Normal 6 2 2 6 5" xfId="6815"/>
    <cellStyle name="Normal 6 2 2 6 5 2" xfId="27964"/>
    <cellStyle name="Normal 6 2 2 6 5 2 2" xfId="49115"/>
    <cellStyle name="Normal 6 2 2 6 5 3" xfId="17392"/>
    <cellStyle name="Normal 6 2 2 6 5 4" xfId="38543"/>
    <cellStyle name="Normal 6 2 2 6 6" xfId="9377"/>
    <cellStyle name="Normal 6 2 2 6 6 2" xfId="30526"/>
    <cellStyle name="Normal 6 2 2 6 6 2 2" xfId="51677"/>
    <cellStyle name="Normal 6 2 2 6 6 3" xfId="19954"/>
    <cellStyle name="Normal 6 2 2 6 6 4" xfId="41105"/>
    <cellStyle name="Normal 6 2 2 6 7" xfId="22511"/>
    <cellStyle name="Normal 6 2 2 6 7 2" xfId="43662"/>
    <cellStyle name="Normal 6 2 2 6 8" xfId="11939"/>
    <cellStyle name="Normal 6 2 2 6 9" xfId="33090"/>
    <cellStyle name="Normal 6 2 2 7" xfId="692"/>
    <cellStyle name="Normal 6 2 2 7 2" xfId="1972"/>
    <cellStyle name="Normal 6 2 2 7 2 2" xfId="4539"/>
    <cellStyle name="Normal 6 2 2 7 2 2 2" xfId="26675"/>
    <cellStyle name="Normal 6 2 2 7 2 2 2 2" xfId="47826"/>
    <cellStyle name="Normal 6 2 2 7 2 2 3" xfId="16103"/>
    <cellStyle name="Normal 6 2 2 7 2 2 4" xfId="37254"/>
    <cellStyle name="Normal 6 2 2 7 2 3" xfId="8415"/>
    <cellStyle name="Normal 6 2 2 7 2 3 2" xfId="29564"/>
    <cellStyle name="Normal 6 2 2 7 2 3 2 2" xfId="50715"/>
    <cellStyle name="Normal 6 2 2 7 2 3 3" xfId="18992"/>
    <cellStyle name="Normal 6 2 2 7 2 3 4" xfId="40143"/>
    <cellStyle name="Normal 6 2 2 7 2 4" xfId="10977"/>
    <cellStyle name="Normal 6 2 2 7 2 4 2" xfId="32126"/>
    <cellStyle name="Normal 6 2 2 7 2 4 2 2" xfId="53277"/>
    <cellStyle name="Normal 6 2 2 7 2 4 3" xfId="21554"/>
    <cellStyle name="Normal 6 2 2 7 2 4 4" xfId="42705"/>
    <cellStyle name="Normal 6 2 2 7 2 5" xfId="24111"/>
    <cellStyle name="Normal 6 2 2 7 2 5 2" xfId="45262"/>
    <cellStyle name="Normal 6 2 2 7 2 6" xfId="13539"/>
    <cellStyle name="Normal 6 2 2 7 2 7" xfId="34690"/>
    <cellStyle name="Normal 6 2 2 7 3" xfId="3259"/>
    <cellStyle name="Normal 6 2 2 7 3 2" xfId="25395"/>
    <cellStyle name="Normal 6 2 2 7 3 2 2" xfId="46546"/>
    <cellStyle name="Normal 6 2 2 7 3 3" xfId="14823"/>
    <cellStyle name="Normal 6 2 2 7 3 4" xfId="35974"/>
    <cellStyle name="Normal 6 2 2 7 4" xfId="7135"/>
    <cellStyle name="Normal 6 2 2 7 4 2" xfId="28284"/>
    <cellStyle name="Normal 6 2 2 7 4 2 2" xfId="49435"/>
    <cellStyle name="Normal 6 2 2 7 4 3" xfId="17712"/>
    <cellStyle name="Normal 6 2 2 7 4 4" xfId="38863"/>
    <cellStyle name="Normal 6 2 2 7 5" xfId="9697"/>
    <cellStyle name="Normal 6 2 2 7 5 2" xfId="30846"/>
    <cellStyle name="Normal 6 2 2 7 5 2 2" xfId="51997"/>
    <cellStyle name="Normal 6 2 2 7 5 3" xfId="20274"/>
    <cellStyle name="Normal 6 2 2 7 5 4" xfId="41425"/>
    <cellStyle name="Normal 6 2 2 7 6" xfId="22831"/>
    <cellStyle name="Normal 6 2 2 7 6 2" xfId="43982"/>
    <cellStyle name="Normal 6 2 2 7 7" xfId="12259"/>
    <cellStyle name="Normal 6 2 2 7 8" xfId="33410"/>
    <cellStyle name="Normal 6 2 2 8" xfId="1332"/>
    <cellStyle name="Normal 6 2 2 8 2" xfId="3899"/>
    <cellStyle name="Normal 6 2 2 8 2 2" xfId="26035"/>
    <cellStyle name="Normal 6 2 2 8 2 2 2" xfId="47186"/>
    <cellStyle name="Normal 6 2 2 8 2 3" xfId="15463"/>
    <cellStyle name="Normal 6 2 2 8 2 4" xfId="36614"/>
    <cellStyle name="Normal 6 2 2 8 3" xfId="7775"/>
    <cellStyle name="Normal 6 2 2 8 3 2" xfId="28924"/>
    <cellStyle name="Normal 6 2 2 8 3 2 2" xfId="50075"/>
    <cellStyle name="Normal 6 2 2 8 3 3" xfId="18352"/>
    <cellStyle name="Normal 6 2 2 8 3 4" xfId="39503"/>
    <cellStyle name="Normal 6 2 2 8 4" xfId="10337"/>
    <cellStyle name="Normal 6 2 2 8 4 2" xfId="31486"/>
    <cellStyle name="Normal 6 2 2 8 4 2 2" xfId="52637"/>
    <cellStyle name="Normal 6 2 2 8 4 3" xfId="20914"/>
    <cellStyle name="Normal 6 2 2 8 4 4" xfId="42065"/>
    <cellStyle name="Normal 6 2 2 8 5" xfId="23471"/>
    <cellStyle name="Normal 6 2 2 8 5 2" xfId="44622"/>
    <cellStyle name="Normal 6 2 2 8 6" xfId="12899"/>
    <cellStyle name="Normal 6 2 2 8 7" xfId="34050"/>
    <cellStyle name="Normal 6 2 2 9" xfId="2617"/>
    <cellStyle name="Normal 6 2 2 9 2" xfId="24753"/>
    <cellStyle name="Normal 6 2 2 9 2 2" xfId="45904"/>
    <cellStyle name="Normal 6 2 2 9 3" xfId="14181"/>
    <cellStyle name="Normal 6 2 2 9 4" xfId="35332"/>
    <cellStyle name="Normal 6 2 3" xfId="35"/>
    <cellStyle name="Normal 6 2 3 10" xfId="22180"/>
    <cellStyle name="Normal 6 2 3 10 2" xfId="43331"/>
    <cellStyle name="Normal 6 2 3 11" xfId="11608"/>
    <cellStyle name="Normal 6 2 3 12" xfId="32759"/>
    <cellStyle name="Normal 6 2 3 2" xfId="119"/>
    <cellStyle name="Normal 6 2 3 2 10" xfId="11688"/>
    <cellStyle name="Normal 6 2 3 2 11" xfId="32839"/>
    <cellStyle name="Normal 6 2 3 2 2" xfId="280"/>
    <cellStyle name="Normal 6 2 3 2 2 10" xfId="32999"/>
    <cellStyle name="Normal 6 2 3 2 2 2" xfId="601"/>
    <cellStyle name="Normal 6 2 3 2 2 2 2" xfId="1241"/>
    <cellStyle name="Normal 6 2 3 2 2 2 2 2" xfId="2521"/>
    <cellStyle name="Normal 6 2 3 2 2 2 2 2 2" xfId="5088"/>
    <cellStyle name="Normal 6 2 3 2 2 2 2 2 2 2" xfId="27224"/>
    <cellStyle name="Normal 6 2 3 2 2 2 2 2 2 2 2" xfId="48375"/>
    <cellStyle name="Normal 6 2 3 2 2 2 2 2 2 3" xfId="16652"/>
    <cellStyle name="Normal 6 2 3 2 2 2 2 2 2 4" xfId="37803"/>
    <cellStyle name="Normal 6 2 3 2 2 2 2 2 3" xfId="8964"/>
    <cellStyle name="Normal 6 2 3 2 2 2 2 2 3 2" xfId="30113"/>
    <cellStyle name="Normal 6 2 3 2 2 2 2 2 3 2 2" xfId="51264"/>
    <cellStyle name="Normal 6 2 3 2 2 2 2 2 3 3" xfId="19541"/>
    <cellStyle name="Normal 6 2 3 2 2 2 2 2 3 4" xfId="40692"/>
    <cellStyle name="Normal 6 2 3 2 2 2 2 2 4" xfId="11526"/>
    <cellStyle name="Normal 6 2 3 2 2 2 2 2 4 2" xfId="32675"/>
    <cellStyle name="Normal 6 2 3 2 2 2 2 2 4 2 2" xfId="53826"/>
    <cellStyle name="Normal 6 2 3 2 2 2 2 2 4 3" xfId="22103"/>
    <cellStyle name="Normal 6 2 3 2 2 2 2 2 4 4" xfId="43254"/>
    <cellStyle name="Normal 6 2 3 2 2 2 2 2 5" xfId="24660"/>
    <cellStyle name="Normal 6 2 3 2 2 2 2 2 5 2" xfId="45811"/>
    <cellStyle name="Normal 6 2 3 2 2 2 2 2 6" xfId="14088"/>
    <cellStyle name="Normal 6 2 3 2 2 2 2 2 7" xfId="35239"/>
    <cellStyle name="Normal 6 2 3 2 2 2 2 3" xfId="3808"/>
    <cellStyle name="Normal 6 2 3 2 2 2 2 3 2" xfId="25944"/>
    <cellStyle name="Normal 6 2 3 2 2 2 2 3 2 2" xfId="47095"/>
    <cellStyle name="Normal 6 2 3 2 2 2 2 3 3" xfId="15372"/>
    <cellStyle name="Normal 6 2 3 2 2 2 2 3 4" xfId="36523"/>
    <cellStyle name="Normal 6 2 3 2 2 2 2 4" xfId="7684"/>
    <cellStyle name="Normal 6 2 3 2 2 2 2 4 2" xfId="28833"/>
    <cellStyle name="Normal 6 2 3 2 2 2 2 4 2 2" xfId="49984"/>
    <cellStyle name="Normal 6 2 3 2 2 2 2 4 3" xfId="18261"/>
    <cellStyle name="Normal 6 2 3 2 2 2 2 4 4" xfId="39412"/>
    <cellStyle name="Normal 6 2 3 2 2 2 2 5" xfId="10246"/>
    <cellStyle name="Normal 6 2 3 2 2 2 2 5 2" xfId="31395"/>
    <cellStyle name="Normal 6 2 3 2 2 2 2 5 2 2" xfId="52546"/>
    <cellStyle name="Normal 6 2 3 2 2 2 2 5 3" xfId="20823"/>
    <cellStyle name="Normal 6 2 3 2 2 2 2 5 4" xfId="41974"/>
    <cellStyle name="Normal 6 2 3 2 2 2 2 6" xfId="23380"/>
    <cellStyle name="Normal 6 2 3 2 2 2 2 6 2" xfId="44531"/>
    <cellStyle name="Normal 6 2 3 2 2 2 2 7" xfId="12808"/>
    <cellStyle name="Normal 6 2 3 2 2 2 2 8" xfId="33959"/>
    <cellStyle name="Normal 6 2 3 2 2 2 3" xfId="1881"/>
    <cellStyle name="Normal 6 2 3 2 2 2 3 2" xfId="4448"/>
    <cellStyle name="Normal 6 2 3 2 2 2 3 2 2" xfId="26584"/>
    <cellStyle name="Normal 6 2 3 2 2 2 3 2 2 2" xfId="47735"/>
    <cellStyle name="Normal 6 2 3 2 2 2 3 2 3" xfId="16012"/>
    <cellStyle name="Normal 6 2 3 2 2 2 3 2 4" xfId="37163"/>
    <cellStyle name="Normal 6 2 3 2 2 2 3 3" xfId="8324"/>
    <cellStyle name="Normal 6 2 3 2 2 2 3 3 2" xfId="29473"/>
    <cellStyle name="Normal 6 2 3 2 2 2 3 3 2 2" xfId="50624"/>
    <cellStyle name="Normal 6 2 3 2 2 2 3 3 3" xfId="18901"/>
    <cellStyle name="Normal 6 2 3 2 2 2 3 3 4" xfId="40052"/>
    <cellStyle name="Normal 6 2 3 2 2 2 3 4" xfId="10886"/>
    <cellStyle name="Normal 6 2 3 2 2 2 3 4 2" xfId="32035"/>
    <cellStyle name="Normal 6 2 3 2 2 2 3 4 2 2" xfId="53186"/>
    <cellStyle name="Normal 6 2 3 2 2 2 3 4 3" xfId="21463"/>
    <cellStyle name="Normal 6 2 3 2 2 2 3 4 4" xfId="42614"/>
    <cellStyle name="Normal 6 2 3 2 2 2 3 5" xfId="24020"/>
    <cellStyle name="Normal 6 2 3 2 2 2 3 5 2" xfId="45171"/>
    <cellStyle name="Normal 6 2 3 2 2 2 3 6" xfId="13448"/>
    <cellStyle name="Normal 6 2 3 2 2 2 3 7" xfId="34599"/>
    <cellStyle name="Normal 6 2 3 2 2 2 4" xfId="3168"/>
    <cellStyle name="Normal 6 2 3 2 2 2 4 2" xfId="25304"/>
    <cellStyle name="Normal 6 2 3 2 2 2 4 2 2" xfId="46455"/>
    <cellStyle name="Normal 6 2 3 2 2 2 4 3" xfId="14732"/>
    <cellStyle name="Normal 6 2 3 2 2 2 4 4" xfId="35883"/>
    <cellStyle name="Normal 6 2 3 2 2 2 5" xfId="7044"/>
    <cellStyle name="Normal 6 2 3 2 2 2 5 2" xfId="28193"/>
    <cellStyle name="Normal 6 2 3 2 2 2 5 2 2" xfId="49344"/>
    <cellStyle name="Normal 6 2 3 2 2 2 5 3" xfId="17621"/>
    <cellStyle name="Normal 6 2 3 2 2 2 5 4" xfId="38772"/>
    <cellStyle name="Normal 6 2 3 2 2 2 6" xfId="9606"/>
    <cellStyle name="Normal 6 2 3 2 2 2 6 2" xfId="30755"/>
    <cellStyle name="Normal 6 2 3 2 2 2 6 2 2" xfId="51906"/>
    <cellStyle name="Normal 6 2 3 2 2 2 6 3" xfId="20183"/>
    <cellStyle name="Normal 6 2 3 2 2 2 6 4" xfId="41334"/>
    <cellStyle name="Normal 6 2 3 2 2 2 7" xfId="22740"/>
    <cellStyle name="Normal 6 2 3 2 2 2 7 2" xfId="43891"/>
    <cellStyle name="Normal 6 2 3 2 2 2 8" xfId="12168"/>
    <cellStyle name="Normal 6 2 3 2 2 2 9" xfId="33319"/>
    <cellStyle name="Normal 6 2 3 2 2 3" xfId="921"/>
    <cellStyle name="Normal 6 2 3 2 2 3 2" xfId="2201"/>
    <cellStyle name="Normal 6 2 3 2 2 3 2 2" xfId="4768"/>
    <cellStyle name="Normal 6 2 3 2 2 3 2 2 2" xfId="26904"/>
    <cellStyle name="Normal 6 2 3 2 2 3 2 2 2 2" xfId="48055"/>
    <cellStyle name="Normal 6 2 3 2 2 3 2 2 3" xfId="16332"/>
    <cellStyle name="Normal 6 2 3 2 2 3 2 2 4" xfId="37483"/>
    <cellStyle name="Normal 6 2 3 2 2 3 2 3" xfId="8644"/>
    <cellStyle name="Normal 6 2 3 2 2 3 2 3 2" xfId="29793"/>
    <cellStyle name="Normal 6 2 3 2 2 3 2 3 2 2" xfId="50944"/>
    <cellStyle name="Normal 6 2 3 2 2 3 2 3 3" xfId="19221"/>
    <cellStyle name="Normal 6 2 3 2 2 3 2 3 4" xfId="40372"/>
    <cellStyle name="Normal 6 2 3 2 2 3 2 4" xfId="11206"/>
    <cellStyle name="Normal 6 2 3 2 2 3 2 4 2" xfId="32355"/>
    <cellStyle name="Normal 6 2 3 2 2 3 2 4 2 2" xfId="53506"/>
    <cellStyle name="Normal 6 2 3 2 2 3 2 4 3" xfId="21783"/>
    <cellStyle name="Normal 6 2 3 2 2 3 2 4 4" xfId="42934"/>
    <cellStyle name="Normal 6 2 3 2 2 3 2 5" xfId="24340"/>
    <cellStyle name="Normal 6 2 3 2 2 3 2 5 2" xfId="45491"/>
    <cellStyle name="Normal 6 2 3 2 2 3 2 6" xfId="13768"/>
    <cellStyle name="Normal 6 2 3 2 2 3 2 7" xfId="34919"/>
    <cellStyle name="Normal 6 2 3 2 2 3 3" xfId="3488"/>
    <cellStyle name="Normal 6 2 3 2 2 3 3 2" xfId="25624"/>
    <cellStyle name="Normal 6 2 3 2 2 3 3 2 2" xfId="46775"/>
    <cellStyle name="Normal 6 2 3 2 2 3 3 3" xfId="15052"/>
    <cellStyle name="Normal 6 2 3 2 2 3 3 4" xfId="36203"/>
    <cellStyle name="Normal 6 2 3 2 2 3 4" xfId="7364"/>
    <cellStyle name="Normal 6 2 3 2 2 3 4 2" xfId="28513"/>
    <cellStyle name="Normal 6 2 3 2 2 3 4 2 2" xfId="49664"/>
    <cellStyle name="Normal 6 2 3 2 2 3 4 3" xfId="17941"/>
    <cellStyle name="Normal 6 2 3 2 2 3 4 4" xfId="39092"/>
    <cellStyle name="Normal 6 2 3 2 2 3 5" xfId="9926"/>
    <cellStyle name="Normal 6 2 3 2 2 3 5 2" xfId="31075"/>
    <cellStyle name="Normal 6 2 3 2 2 3 5 2 2" xfId="52226"/>
    <cellStyle name="Normal 6 2 3 2 2 3 5 3" xfId="20503"/>
    <cellStyle name="Normal 6 2 3 2 2 3 5 4" xfId="41654"/>
    <cellStyle name="Normal 6 2 3 2 2 3 6" xfId="23060"/>
    <cellStyle name="Normal 6 2 3 2 2 3 6 2" xfId="44211"/>
    <cellStyle name="Normal 6 2 3 2 2 3 7" xfId="12488"/>
    <cellStyle name="Normal 6 2 3 2 2 3 8" xfId="33639"/>
    <cellStyle name="Normal 6 2 3 2 2 4" xfId="1561"/>
    <cellStyle name="Normal 6 2 3 2 2 4 2" xfId="4128"/>
    <cellStyle name="Normal 6 2 3 2 2 4 2 2" xfId="26264"/>
    <cellStyle name="Normal 6 2 3 2 2 4 2 2 2" xfId="47415"/>
    <cellStyle name="Normal 6 2 3 2 2 4 2 3" xfId="15692"/>
    <cellStyle name="Normal 6 2 3 2 2 4 2 4" xfId="36843"/>
    <cellStyle name="Normal 6 2 3 2 2 4 3" xfId="8004"/>
    <cellStyle name="Normal 6 2 3 2 2 4 3 2" xfId="29153"/>
    <cellStyle name="Normal 6 2 3 2 2 4 3 2 2" xfId="50304"/>
    <cellStyle name="Normal 6 2 3 2 2 4 3 3" xfId="18581"/>
    <cellStyle name="Normal 6 2 3 2 2 4 3 4" xfId="39732"/>
    <cellStyle name="Normal 6 2 3 2 2 4 4" xfId="10566"/>
    <cellStyle name="Normal 6 2 3 2 2 4 4 2" xfId="31715"/>
    <cellStyle name="Normal 6 2 3 2 2 4 4 2 2" xfId="52866"/>
    <cellStyle name="Normal 6 2 3 2 2 4 4 3" xfId="21143"/>
    <cellStyle name="Normal 6 2 3 2 2 4 4 4" xfId="42294"/>
    <cellStyle name="Normal 6 2 3 2 2 4 5" xfId="23700"/>
    <cellStyle name="Normal 6 2 3 2 2 4 5 2" xfId="44851"/>
    <cellStyle name="Normal 6 2 3 2 2 4 6" xfId="13128"/>
    <cellStyle name="Normal 6 2 3 2 2 4 7" xfId="34279"/>
    <cellStyle name="Normal 6 2 3 2 2 5" xfId="2848"/>
    <cellStyle name="Normal 6 2 3 2 2 5 2" xfId="24984"/>
    <cellStyle name="Normal 6 2 3 2 2 5 2 2" xfId="46135"/>
    <cellStyle name="Normal 6 2 3 2 2 5 3" xfId="14412"/>
    <cellStyle name="Normal 6 2 3 2 2 5 4" xfId="35563"/>
    <cellStyle name="Normal 6 2 3 2 2 6" xfId="6724"/>
    <cellStyle name="Normal 6 2 3 2 2 6 2" xfId="27873"/>
    <cellStyle name="Normal 6 2 3 2 2 6 2 2" xfId="49024"/>
    <cellStyle name="Normal 6 2 3 2 2 6 3" xfId="17301"/>
    <cellStyle name="Normal 6 2 3 2 2 6 4" xfId="38452"/>
    <cellStyle name="Normal 6 2 3 2 2 7" xfId="9286"/>
    <cellStyle name="Normal 6 2 3 2 2 7 2" xfId="30435"/>
    <cellStyle name="Normal 6 2 3 2 2 7 2 2" xfId="51586"/>
    <cellStyle name="Normal 6 2 3 2 2 7 3" xfId="19863"/>
    <cellStyle name="Normal 6 2 3 2 2 7 4" xfId="41014"/>
    <cellStyle name="Normal 6 2 3 2 2 8" xfId="22420"/>
    <cellStyle name="Normal 6 2 3 2 2 8 2" xfId="43571"/>
    <cellStyle name="Normal 6 2 3 2 2 9" xfId="11848"/>
    <cellStyle name="Normal 6 2 3 2 3" xfId="441"/>
    <cellStyle name="Normal 6 2 3 2 3 2" xfId="1081"/>
    <cellStyle name="Normal 6 2 3 2 3 2 2" xfId="2361"/>
    <cellStyle name="Normal 6 2 3 2 3 2 2 2" xfId="4928"/>
    <cellStyle name="Normal 6 2 3 2 3 2 2 2 2" xfId="27064"/>
    <cellStyle name="Normal 6 2 3 2 3 2 2 2 2 2" xfId="48215"/>
    <cellStyle name="Normal 6 2 3 2 3 2 2 2 3" xfId="16492"/>
    <cellStyle name="Normal 6 2 3 2 3 2 2 2 4" xfId="37643"/>
    <cellStyle name="Normal 6 2 3 2 3 2 2 3" xfId="8804"/>
    <cellStyle name="Normal 6 2 3 2 3 2 2 3 2" xfId="29953"/>
    <cellStyle name="Normal 6 2 3 2 3 2 2 3 2 2" xfId="51104"/>
    <cellStyle name="Normal 6 2 3 2 3 2 2 3 3" xfId="19381"/>
    <cellStyle name="Normal 6 2 3 2 3 2 2 3 4" xfId="40532"/>
    <cellStyle name="Normal 6 2 3 2 3 2 2 4" xfId="11366"/>
    <cellStyle name="Normal 6 2 3 2 3 2 2 4 2" xfId="32515"/>
    <cellStyle name="Normal 6 2 3 2 3 2 2 4 2 2" xfId="53666"/>
    <cellStyle name="Normal 6 2 3 2 3 2 2 4 3" xfId="21943"/>
    <cellStyle name="Normal 6 2 3 2 3 2 2 4 4" xfId="43094"/>
    <cellStyle name="Normal 6 2 3 2 3 2 2 5" xfId="24500"/>
    <cellStyle name="Normal 6 2 3 2 3 2 2 5 2" xfId="45651"/>
    <cellStyle name="Normal 6 2 3 2 3 2 2 6" xfId="13928"/>
    <cellStyle name="Normal 6 2 3 2 3 2 2 7" xfId="35079"/>
    <cellStyle name="Normal 6 2 3 2 3 2 3" xfId="3648"/>
    <cellStyle name="Normal 6 2 3 2 3 2 3 2" xfId="25784"/>
    <cellStyle name="Normal 6 2 3 2 3 2 3 2 2" xfId="46935"/>
    <cellStyle name="Normal 6 2 3 2 3 2 3 3" xfId="15212"/>
    <cellStyle name="Normal 6 2 3 2 3 2 3 4" xfId="36363"/>
    <cellStyle name="Normal 6 2 3 2 3 2 4" xfId="7524"/>
    <cellStyle name="Normal 6 2 3 2 3 2 4 2" xfId="28673"/>
    <cellStyle name="Normal 6 2 3 2 3 2 4 2 2" xfId="49824"/>
    <cellStyle name="Normal 6 2 3 2 3 2 4 3" xfId="18101"/>
    <cellStyle name="Normal 6 2 3 2 3 2 4 4" xfId="39252"/>
    <cellStyle name="Normal 6 2 3 2 3 2 5" xfId="10086"/>
    <cellStyle name="Normal 6 2 3 2 3 2 5 2" xfId="31235"/>
    <cellStyle name="Normal 6 2 3 2 3 2 5 2 2" xfId="52386"/>
    <cellStyle name="Normal 6 2 3 2 3 2 5 3" xfId="20663"/>
    <cellStyle name="Normal 6 2 3 2 3 2 5 4" xfId="41814"/>
    <cellStyle name="Normal 6 2 3 2 3 2 6" xfId="23220"/>
    <cellStyle name="Normal 6 2 3 2 3 2 6 2" xfId="44371"/>
    <cellStyle name="Normal 6 2 3 2 3 2 7" xfId="12648"/>
    <cellStyle name="Normal 6 2 3 2 3 2 8" xfId="33799"/>
    <cellStyle name="Normal 6 2 3 2 3 3" xfId="1721"/>
    <cellStyle name="Normal 6 2 3 2 3 3 2" xfId="4288"/>
    <cellStyle name="Normal 6 2 3 2 3 3 2 2" xfId="26424"/>
    <cellStyle name="Normal 6 2 3 2 3 3 2 2 2" xfId="47575"/>
    <cellStyle name="Normal 6 2 3 2 3 3 2 3" xfId="15852"/>
    <cellStyle name="Normal 6 2 3 2 3 3 2 4" xfId="37003"/>
    <cellStyle name="Normal 6 2 3 2 3 3 3" xfId="8164"/>
    <cellStyle name="Normal 6 2 3 2 3 3 3 2" xfId="29313"/>
    <cellStyle name="Normal 6 2 3 2 3 3 3 2 2" xfId="50464"/>
    <cellStyle name="Normal 6 2 3 2 3 3 3 3" xfId="18741"/>
    <cellStyle name="Normal 6 2 3 2 3 3 3 4" xfId="39892"/>
    <cellStyle name="Normal 6 2 3 2 3 3 4" xfId="10726"/>
    <cellStyle name="Normal 6 2 3 2 3 3 4 2" xfId="31875"/>
    <cellStyle name="Normal 6 2 3 2 3 3 4 2 2" xfId="53026"/>
    <cellStyle name="Normal 6 2 3 2 3 3 4 3" xfId="21303"/>
    <cellStyle name="Normal 6 2 3 2 3 3 4 4" xfId="42454"/>
    <cellStyle name="Normal 6 2 3 2 3 3 5" xfId="23860"/>
    <cellStyle name="Normal 6 2 3 2 3 3 5 2" xfId="45011"/>
    <cellStyle name="Normal 6 2 3 2 3 3 6" xfId="13288"/>
    <cellStyle name="Normal 6 2 3 2 3 3 7" xfId="34439"/>
    <cellStyle name="Normal 6 2 3 2 3 4" xfId="3008"/>
    <cellStyle name="Normal 6 2 3 2 3 4 2" xfId="25144"/>
    <cellStyle name="Normal 6 2 3 2 3 4 2 2" xfId="46295"/>
    <cellStyle name="Normal 6 2 3 2 3 4 3" xfId="14572"/>
    <cellStyle name="Normal 6 2 3 2 3 4 4" xfId="35723"/>
    <cellStyle name="Normal 6 2 3 2 3 5" xfId="6884"/>
    <cellStyle name="Normal 6 2 3 2 3 5 2" xfId="28033"/>
    <cellStyle name="Normal 6 2 3 2 3 5 2 2" xfId="49184"/>
    <cellStyle name="Normal 6 2 3 2 3 5 3" xfId="17461"/>
    <cellStyle name="Normal 6 2 3 2 3 5 4" xfId="38612"/>
    <cellStyle name="Normal 6 2 3 2 3 6" xfId="9446"/>
    <cellStyle name="Normal 6 2 3 2 3 6 2" xfId="30595"/>
    <cellStyle name="Normal 6 2 3 2 3 6 2 2" xfId="51746"/>
    <cellStyle name="Normal 6 2 3 2 3 6 3" xfId="20023"/>
    <cellStyle name="Normal 6 2 3 2 3 6 4" xfId="41174"/>
    <cellStyle name="Normal 6 2 3 2 3 7" xfId="22580"/>
    <cellStyle name="Normal 6 2 3 2 3 7 2" xfId="43731"/>
    <cellStyle name="Normal 6 2 3 2 3 8" xfId="12008"/>
    <cellStyle name="Normal 6 2 3 2 3 9" xfId="33159"/>
    <cellStyle name="Normal 6 2 3 2 4" xfId="761"/>
    <cellStyle name="Normal 6 2 3 2 4 2" xfId="2041"/>
    <cellStyle name="Normal 6 2 3 2 4 2 2" xfId="4608"/>
    <cellStyle name="Normal 6 2 3 2 4 2 2 2" xfId="26744"/>
    <cellStyle name="Normal 6 2 3 2 4 2 2 2 2" xfId="47895"/>
    <cellStyle name="Normal 6 2 3 2 4 2 2 3" xfId="16172"/>
    <cellStyle name="Normal 6 2 3 2 4 2 2 4" xfId="37323"/>
    <cellStyle name="Normal 6 2 3 2 4 2 3" xfId="8484"/>
    <cellStyle name="Normal 6 2 3 2 4 2 3 2" xfId="29633"/>
    <cellStyle name="Normal 6 2 3 2 4 2 3 2 2" xfId="50784"/>
    <cellStyle name="Normal 6 2 3 2 4 2 3 3" xfId="19061"/>
    <cellStyle name="Normal 6 2 3 2 4 2 3 4" xfId="40212"/>
    <cellStyle name="Normal 6 2 3 2 4 2 4" xfId="11046"/>
    <cellStyle name="Normal 6 2 3 2 4 2 4 2" xfId="32195"/>
    <cellStyle name="Normal 6 2 3 2 4 2 4 2 2" xfId="53346"/>
    <cellStyle name="Normal 6 2 3 2 4 2 4 3" xfId="21623"/>
    <cellStyle name="Normal 6 2 3 2 4 2 4 4" xfId="42774"/>
    <cellStyle name="Normal 6 2 3 2 4 2 5" xfId="24180"/>
    <cellStyle name="Normal 6 2 3 2 4 2 5 2" xfId="45331"/>
    <cellStyle name="Normal 6 2 3 2 4 2 6" xfId="13608"/>
    <cellStyle name="Normal 6 2 3 2 4 2 7" xfId="34759"/>
    <cellStyle name="Normal 6 2 3 2 4 3" xfId="3328"/>
    <cellStyle name="Normal 6 2 3 2 4 3 2" xfId="25464"/>
    <cellStyle name="Normal 6 2 3 2 4 3 2 2" xfId="46615"/>
    <cellStyle name="Normal 6 2 3 2 4 3 3" xfId="14892"/>
    <cellStyle name="Normal 6 2 3 2 4 3 4" xfId="36043"/>
    <cellStyle name="Normal 6 2 3 2 4 4" xfId="7204"/>
    <cellStyle name="Normal 6 2 3 2 4 4 2" xfId="28353"/>
    <cellStyle name="Normal 6 2 3 2 4 4 2 2" xfId="49504"/>
    <cellStyle name="Normal 6 2 3 2 4 4 3" xfId="17781"/>
    <cellStyle name="Normal 6 2 3 2 4 4 4" xfId="38932"/>
    <cellStyle name="Normal 6 2 3 2 4 5" xfId="9766"/>
    <cellStyle name="Normal 6 2 3 2 4 5 2" xfId="30915"/>
    <cellStyle name="Normal 6 2 3 2 4 5 2 2" xfId="52066"/>
    <cellStyle name="Normal 6 2 3 2 4 5 3" xfId="20343"/>
    <cellStyle name="Normal 6 2 3 2 4 5 4" xfId="41494"/>
    <cellStyle name="Normal 6 2 3 2 4 6" xfId="22900"/>
    <cellStyle name="Normal 6 2 3 2 4 6 2" xfId="44051"/>
    <cellStyle name="Normal 6 2 3 2 4 7" xfId="12328"/>
    <cellStyle name="Normal 6 2 3 2 4 8" xfId="33479"/>
    <cellStyle name="Normal 6 2 3 2 5" xfId="1401"/>
    <cellStyle name="Normal 6 2 3 2 5 2" xfId="3968"/>
    <cellStyle name="Normal 6 2 3 2 5 2 2" xfId="26104"/>
    <cellStyle name="Normal 6 2 3 2 5 2 2 2" xfId="47255"/>
    <cellStyle name="Normal 6 2 3 2 5 2 3" xfId="15532"/>
    <cellStyle name="Normal 6 2 3 2 5 2 4" xfId="36683"/>
    <cellStyle name="Normal 6 2 3 2 5 3" xfId="7844"/>
    <cellStyle name="Normal 6 2 3 2 5 3 2" xfId="28993"/>
    <cellStyle name="Normal 6 2 3 2 5 3 2 2" xfId="50144"/>
    <cellStyle name="Normal 6 2 3 2 5 3 3" xfId="18421"/>
    <cellStyle name="Normal 6 2 3 2 5 3 4" xfId="39572"/>
    <cellStyle name="Normal 6 2 3 2 5 4" xfId="10406"/>
    <cellStyle name="Normal 6 2 3 2 5 4 2" xfId="31555"/>
    <cellStyle name="Normal 6 2 3 2 5 4 2 2" xfId="52706"/>
    <cellStyle name="Normal 6 2 3 2 5 4 3" xfId="20983"/>
    <cellStyle name="Normal 6 2 3 2 5 4 4" xfId="42134"/>
    <cellStyle name="Normal 6 2 3 2 5 5" xfId="23540"/>
    <cellStyle name="Normal 6 2 3 2 5 5 2" xfId="44691"/>
    <cellStyle name="Normal 6 2 3 2 5 6" xfId="12968"/>
    <cellStyle name="Normal 6 2 3 2 5 7" xfId="34119"/>
    <cellStyle name="Normal 6 2 3 2 6" xfId="2687"/>
    <cellStyle name="Normal 6 2 3 2 6 2" xfId="24823"/>
    <cellStyle name="Normal 6 2 3 2 6 2 2" xfId="45974"/>
    <cellStyle name="Normal 6 2 3 2 6 3" xfId="14251"/>
    <cellStyle name="Normal 6 2 3 2 6 4" xfId="35402"/>
    <cellStyle name="Normal 6 2 3 2 7" xfId="6564"/>
    <cellStyle name="Normal 6 2 3 2 7 2" xfId="27713"/>
    <cellStyle name="Normal 6 2 3 2 7 2 2" xfId="48864"/>
    <cellStyle name="Normal 6 2 3 2 7 3" xfId="17141"/>
    <cellStyle name="Normal 6 2 3 2 7 4" xfId="38292"/>
    <cellStyle name="Normal 6 2 3 2 8" xfId="9126"/>
    <cellStyle name="Normal 6 2 3 2 8 2" xfId="30275"/>
    <cellStyle name="Normal 6 2 3 2 8 2 2" xfId="51426"/>
    <cellStyle name="Normal 6 2 3 2 8 3" xfId="19703"/>
    <cellStyle name="Normal 6 2 3 2 8 4" xfId="40854"/>
    <cellStyle name="Normal 6 2 3 2 9" xfId="22260"/>
    <cellStyle name="Normal 6 2 3 2 9 2" xfId="43411"/>
    <cellStyle name="Normal 6 2 3 3" xfId="199"/>
    <cellStyle name="Normal 6 2 3 3 10" xfId="32919"/>
    <cellStyle name="Normal 6 2 3 3 2" xfId="521"/>
    <cellStyle name="Normal 6 2 3 3 2 2" xfId="1161"/>
    <cellStyle name="Normal 6 2 3 3 2 2 2" xfId="2441"/>
    <cellStyle name="Normal 6 2 3 3 2 2 2 2" xfId="5008"/>
    <cellStyle name="Normal 6 2 3 3 2 2 2 2 2" xfId="27144"/>
    <cellStyle name="Normal 6 2 3 3 2 2 2 2 2 2" xfId="48295"/>
    <cellStyle name="Normal 6 2 3 3 2 2 2 2 3" xfId="16572"/>
    <cellStyle name="Normal 6 2 3 3 2 2 2 2 4" xfId="37723"/>
    <cellStyle name="Normal 6 2 3 3 2 2 2 3" xfId="8884"/>
    <cellStyle name="Normal 6 2 3 3 2 2 2 3 2" xfId="30033"/>
    <cellStyle name="Normal 6 2 3 3 2 2 2 3 2 2" xfId="51184"/>
    <cellStyle name="Normal 6 2 3 3 2 2 2 3 3" xfId="19461"/>
    <cellStyle name="Normal 6 2 3 3 2 2 2 3 4" xfId="40612"/>
    <cellStyle name="Normal 6 2 3 3 2 2 2 4" xfId="11446"/>
    <cellStyle name="Normal 6 2 3 3 2 2 2 4 2" xfId="32595"/>
    <cellStyle name="Normal 6 2 3 3 2 2 2 4 2 2" xfId="53746"/>
    <cellStyle name="Normal 6 2 3 3 2 2 2 4 3" xfId="22023"/>
    <cellStyle name="Normal 6 2 3 3 2 2 2 4 4" xfId="43174"/>
    <cellStyle name="Normal 6 2 3 3 2 2 2 5" xfId="24580"/>
    <cellStyle name="Normal 6 2 3 3 2 2 2 5 2" xfId="45731"/>
    <cellStyle name="Normal 6 2 3 3 2 2 2 6" xfId="14008"/>
    <cellStyle name="Normal 6 2 3 3 2 2 2 7" xfId="35159"/>
    <cellStyle name="Normal 6 2 3 3 2 2 3" xfId="3728"/>
    <cellStyle name="Normal 6 2 3 3 2 2 3 2" xfId="25864"/>
    <cellStyle name="Normal 6 2 3 3 2 2 3 2 2" xfId="47015"/>
    <cellStyle name="Normal 6 2 3 3 2 2 3 3" xfId="15292"/>
    <cellStyle name="Normal 6 2 3 3 2 2 3 4" xfId="36443"/>
    <cellStyle name="Normal 6 2 3 3 2 2 4" xfId="7604"/>
    <cellStyle name="Normal 6 2 3 3 2 2 4 2" xfId="28753"/>
    <cellStyle name="Normal 6 2 3 3 2 2 4 2 2" xfId="49904"/>
    <cellStyle name="Normal 6 2 3 3 2 2 4 3" xfId="18181"/>
    <cellStyle name="Normal 6 2 3 3 2 2 4 4" xfId="39332"/>
    <cellStyle name="Normal 6 2 3 3 2 2 5" xfId="10166"/>
    <cellStyle name="Normal 6 2 3 3 2 2 5 2" xfId="31315"/>
    <cellStyle name="Normal 6 2 3 3 2 2 5 2 2" xfId="52466"/>
    <cellStyle name="Normal 6 2 3 3 2 2 5 3" xfId="20743"/>
    <cellStyle name="Normal 6 2 3 3 2 2 5 4" xfId="41894"/>
    <cellStyle name="Normal 6 2 3 3 2 2 6" xfId="23300"/>
    <cellStyle name="Normal 6 2 3 3 2 2 6 2" xfId="44451"/>
    <cellStyle name="Normal 6 2 3 3 2 2 7" xfId="12728"/>
    <cellStyle name="Normal 6 2 3 3 2 2 8" xfId="33879"/>
    <cellStyle name="Normal 6 2 3 3 2 3" xfId="1801"/>
    <cellStyle name="Normal 6 2 3 3 2 3 2" xfId="4368"/>
    <cellStyle name="Normal 6 2 3 3 2 3 2 2" xfId="26504"/>
    <cellStyle name="Normal 6 2 3 3 2 3 2 2 2" xfId="47655"/>
    <cellStyle name="Normal 6 2 3 3 2 3 2 3" xfId="15932"/>
    <cellStyle name="Normal 6 2 3 3 2 3 2 4" xfId="37083"/>
    <cellStyle name="Normal 6 2 3 3 2 3 3" xfId="8244"/>
    <cellStyle name="Normal 6 2 3 3 2 3 3 2" xfId="29393"/>
    <cellStyle name="Normal 6 2 3 3 2 3 3 2 2" xfId="50544"/>
    <cellStyle name="Normal 6 2 3 3 2 3 3 3" xfId="18821"/>
    <cellStyle name="Normal 6 2 3 3 2 3 3 4" xfId="39972"/>
    <cellStyle name="Normal 6 2 3 3 2 3 4" xfId="10806"/>
    <cellStyle name="Normal 6 2 3 3 2 3 4 2" xfId="31955"/>
    <cellStyle name="Normal 6 2 3 3 2 3 4 2 2" xfId="53106"/>
    <cellStyle name="Normal 6 2 3 3 2 3 4 3" xfId="21383"/>
    <cellStyle name="Normal 6 2 3 3 2 3 4 4" xfId="42534"/>
    <cellStyle name="Normal 6 2 3 3 2 3 5" xfId="23940"/>
    <cellStyle name="Normal 6 2 3 3 2 3 5 2" xfId="45091"/>
    <cellStyle name="Normal 6 2 3 3 2 3 6" xfId="13368"/>
    <cellStyle name="Normal 6 2 3 3 2 3 7" xfId="34519"/>
    <cellStyle name="Normal 6 2 3 3 2 4" xfId="3088"/>
    <cellStyle name="Normal 6 2 3 3 2 4 2" xfId="25224"/>
    <cellStyle name="Normal 6 2 3 3 2 4 2 2" xfId="46375"/>
    <cellStyle name="Normal 6 2 3 3 2 4 3" xfId="14652"/>
    <cellStyle name="Normal 6 2 3 3 2 4 4" xfId="35803"/>
    <cellStyle name="Normal 6 2 3 3 2 5" xfId="6964"/>
    <cellStyle name="Normal 6 2 3 3 2 5 2" xfId="28113"/>
    <cellStyle name="Normal 6 2 3 3 2 5 2 2" xfId="49264"/>
    <cellStyle name="Normal 6 2 3 3 2 5 3" xfId="17541"/>
    <cellStyle name="Normal 6 2 3 3 2 5 4" xfId="38692"/>
    <cellStyle name="Normal 6 2 3 3 2 6" xfId="9526"/>
    <cellStyle name="Normal 6 2 3 3 2 6 2" xfId="30675"/>
    <cellStyle name="Normal 6 2 3 3 2 6 2 2" xfId="51826"/>
    <cellStyle name="Normal 6 2 3 3 2 6 3" xfId="20103"/>
    <cellStyle name="Normal 6 2 3 3 2 6 4" xfId="41254"/>
    <cellStyle name="Normal 6 2 3 3 2 7" xfId="22660"/>
    <cellStyle name="Normal 6 2 3 3 2 7 2" xfId="43811"/>
    <cellStyle name="Normal 6 2 3 3 2 8" xfId="12088"/>
    <cellStyle name="Normal 6 2 3 3 2 9" xfId="33239"/>
    <cellStyle name="Normal 6 2 3 3 3" xfId="841"/>
    <cellStyle name="Normal 6 2 3 3 3 2" xfId="2121"/>
    <cellStyle name="Normal 6 2 3 3 3 2 2" xfId="4688"/>
    <cellStyle name="Normal 6 2 3 3 3 2 2 2" xfId="26824"/>
    <cellStyle name="Normal 6 2 3 3 3 2 2 2 2" xfId="47975"/>
    <cellStyle name="Normal 6 2 3 3 3 2 2 3" xfId="16252"/>
    <cellStyle name="Normal 6 2 3 3 3 2 2 4" xfId="37403"/>
    <cellStyle name="Normal 6 2 3 3 3 2 3" xfId="8564"/>
    <cellStyle name="Normal 6 2 3 3 3 2 3 2" xfId="29713"/>
    <cellStyle name="Normal 6 2 3 3 3 2 3 2 2" xfId="50864"/>
    <cellStyle name="Normal 6 2 3 3 3 2 3 3" xfId="19141"/>
    <cellStyle name="Normal 6 2 3 3 3 2 3 4" xfId="40292"/>
    <cellStyle name="Normal 6 2 3 3 3 2 4" xfId="11126"/>
    <cellStyle name="Normal 6 2 3 3 3 2 4 2" xfId="32275"/>
    <cellStyle name="Normal 6 2 3 3 3 2 4 2 2" xfId="53426"/>
    <cellStyle name="Normal 6 2 3 3 3 2 4 3" xfId="21703"/>
    <cellStyle name="Normal 6 2 3 3 3 2 4 4" xfId="42854"/>
    <cellStyle name="Normal 6 2 3 3 3 2 5" xfId="24260"/>
    <cellStyle name="Normal 6 2 3 3 3 2 5 2" xfId="45411"/>
    <cellStyle name="Normal 6 2 3 3 3 2 6" xfId="13688"/>
    <cellStyle name="Normal 6 2 3 3 3 2 7" xfId="34839"/>
    <cellStyle name="Normal 6 2 3 3 3 3" xfId="3408"/>
    <cellStyle name="Normal 6 2 3 3 3 3 2" xfId="25544"/>
    <cellStyle name="Normal 6 2 3 3 3 3 2 2" xfId="46695"/>
    <cellStyle name="Normal 6 2 3 3 3 3 3" xfId="14972"/>
    <cellStyle name="Normal 6 2 3 3 3 3 4" xfId="36123"/>
    <cellStyle name="Normal 6 2 3 3 3 4" xfId="7284"/>
    <cellStyle name="Normal 6 2 3 3 3 4 2" xfId="28433"/>
    <cellStyle name="Normal 6 2 3 3 3 4 2 2" xfId="49584"/>
    <cellStyle name="Normal 6 2 3 3 3 4 3" xfId="17861"/>
    <cellStyle name="Normal 6 2 3 3 3 4 4" xfId="39012"/>
    <cellStyle name="Normal 6 2 3 3 3 5" xfId="9846"/>
    <cellStyle name="Normal 6 2 3 3 3 5 2" xfId="30995"/>
    <cellStyle name="Normal 6 2 3 3 3 5 2 2" xfId="52146"/>
    <cellStyle name="Normal 6 2 3 3 3 5 3" xfId="20423"/>
    <cellStyle name="Normal 6 2 3 3 3 5 4" xfId="41574"/>
    <cellStyle name="Normal 6 2 3 3 3 6" xfId="22980"/>
    <cellStyle name="Normal 6 2 3 3 3 6 2" xfId="44131"/>
    <cellStyle name="Normal 6 2 3 3 3 7" xfId="12408"/>
    <cellStyle name="Normal 6 2 3 3 3 8" xfId="33559"/>
    <cellStyle name="Normal 6 2 3 3 4" xfId="1481"/>
    <cellStyle name="Normal 6 2 3 3 4 2" xfId="4048"/>
    <cellStyle name="Normal 6 2 3 3 4 2 2" xfId="26184"/>
    <cellStyle name="Normal 6 2 3 3 4 2 2 2" xfId="47335"/>
    <cellStyle name="Normal 6 2 3 3 4 2 3" xfId="15612"/>
    <cellStyle name="Normal 6 2 3 3 4 2 4" xfId="36763"/>
    <cellStyle name="Normal 6 2 3 3 4 3" xfId="7924"/>
    <cellStyle name="Normal 6 2 3 3 4 3 2" xfId="29073"/>
    <cellStyle name="Normal 6 2 3 3 4 3 2 2" xfId="50224"/>
    <cellStyle name="Normal 6 2 3 3 4 3 3" xfId="18501"/>
    <cellStyle name="Normal 6 2 3 3 4 3 4" xfId="39652"/>
    <cellStyle name="Normal 6 2 3 3 4 4" xfId="10486"/>
    <cellStyle name="Normal 6 2 3 3 4 4 2" xfId="31635"/>
    <cellStyle name="Normal 6 2 3 3 4 4 2 2" xfId="52786"/>
    <cellStyle name="Normal 6 2 3 3 4 4 3" xfId="21063"/>
    <cellStyle name="Normal 6 2 3 3 4 4 4" xfId="42214"/>
    <cellStyle name="Normal 6 2 3 3 4 5" xfId="23620"/>
    <cellStyle name="Normal 6 2 3 3 4 5 2" xfId="44771"/>
    <cellStyle name="Normal 6 2 3 3 4 6" xfId="13048"/>
    <cellStyle name="Normal 6 2 3 3 4 7" xfId="34199"/>
    <cellStyle name="Normal 6 2 3 3 5" xfId="2767"/>
    <cellStyle name="Normal 6 2 3 3 5 2" xfId="24903"/>
    <cellStyle name="Normal 6 2 3 3 5 2 2" xfId="46054"/>
    <cellStyle name="Normal 6 2 3 3 5 3" xfId="14331"/>
    <cellStyle name="Normal 6 2 3 3 5 4" xfId="35482"/>
    <cellStyle name="Normal 6 2 3 3 6" xfId="6644"/>
    <cellStyle name="Normal 6 2 3 3 6 2" xfId="27793"/>
    <cellStyle name="Normal 6 2 3 3 6 2 2" xfId="48944"/>
    <cellStyle name="Normal 6 2 3 3 6 3" xfId="17221"/>
    <cellStyle name="Normal 6 2 3 3 6 4" xfId="38372"/>
    <cellStyle name="Normal 6 2 3 3 7" xfId="9206"/>
    <cellStyle name="Normal 6 2 3 3 7 2" xfId="30355"/>
    <cellStyle name="Normal 6 2 3 3 7 2 2" xfId="51506"/>
    <cellStyle name="Normal 6 2 3 3 7 3" xfId="19783"/>
    <cellStyle name="Normal 6 2 3 3 7 4" xfId="40934"/>
    <cellStyle name="Normal 6 2 3 3 8" xfId="22340"/>
    <cellStyle name="Normal 6 2 3 3 8 2" xfId="43491"/>
    <cellStyle name="Normal 6 2 3 3 9" xfId="11768"/>
    <cellStyle name="Normal 6 2 3 4" xfId="361"/>
    <cellStyle name="Normal 6 2 3 4 2" xfId="1001"/>
    <cellStyle name="Normal 6 2 3 4 2 2" xfId="2281"/>
    <cellStyle name="Normal 6 2 3 4 2 2 2" xfId="4848"/>
    <cellStyle name="Normal 6 2 3 4 2 2 2 2" xfId="26984"/>
    <cellStyle name="Normal 6 2 3 4 2 2 2 2 2" xfId="48135"/>
    <cellStyle name="Normal 6 2 3 4 2 2 2 3" xfId="16412"/>
    <cellStyle name="Normal 6 2 3 4 2 2 2 4" xfId="37563"/>
    <cellStyle name="Normal 6 2 3 4 2 2 3" xfId="8724"/>
    <cellStyle name="Normal 6 2 3 4 2 2 3 2" xfId="29873"/>
    <cellStyle name="Normal 6 2 3 4 2 2 3 2 2" xfId="51024"/>
    <cellStyle name="Normal 6 2 3 4 2 2 3 3" xfId="19301"/>
    <cellStyle name="Normal 6 2 3 4 2 2 3 4" xfId="40452"/>
    <cellStyle name="Normal 6 2 3 4 2 2 4" xfId="11286"/>
    <cellStyle name="Normal 6 2 3 4 2 2 4 2" xfId="32435"/>
    <cellStyle name="Normal 6 2 3 4 2 2 4 2 2" xfId="53586"/>
    <cellStyle name="Normal 6 2 3 4 2 2 4 3" xfId="21863"/>
    <cellStyle name="Normal 6 2 3 4 2 2 4 4" xfId="43014"/>
    <cellStyle name="Normal 6 2 3 4 2 2 5" xfId="24420"/>
    <cellStyle name="Normal 6 2 3 4 2 2 5 2" xfId="45571"/>
    <cellStyle name="Normal 6 2 3 4 2 2 6" xfId="13848"/>
    <cellStyle name="Normal 6 2 3 4 2 2 7" xfId="34999"/>
    <cellStyle name="Normal 6 2 3 4 2 3" xfId="3568"/>
    <cellStyle name="Normal 6 2 3 4 2 3 2" xfId="25704"/>
    <cellStyle name="Normal 6 2 3 4 2 3 2 2" xfId="46855"/>
    <cellStyle name="Normal 6 2 3 4 2 3 3" xfId="15132"/>
    <cellStyle name="Normal 6 2 3 4 2 3 4" xfId="36283"/>
    <cellStyle name="Normal 6 2 3 4 2 4" xfId="7444"/>
    <cellStyle name="Normal 6 2 3 4 2 4 2" xfId="28593"/>
    <cellStyle name="Normal 6 2 3 4 2 4 2 2" xfId="49744"/>
    <cellStyle name="Normal 6 2 3 4 2 4 3" xfId="18021"/>
    <cellStyle name="Normal 6 2 3 4 2 4 4" xfId="39172"/>
    <cellStyle name="Normal 6 2 3 4 2 5" xfId="10006"/>
    <cellStyle name="Normal 6 2 3 4 2 5 2" xfId="31155"/>
    <cellStyle name="Normal 6 2 3 4 2 5 2 2" xfId="52306"/>
    <cellStyle name="Normal 6 2 3 4 2 5 3" xfId="20583"/>
    <cellStyle name="Normal 6 2 3 4 2 5 4" xfId="41734"/>
    <cellStyle name="Normal 6 2 3 4 2 6" xfId="23140"/>
    <cellStyle name="Normal 6 2 3 4 2 6 2" xfId="44291"/>
    <cellStyle name="Normal 6 2 3 4 2 7" xfId="12568"/>
    <cellStyle name="Normal 6 2 3 4 2 8" xfId="33719"/>
    <cellStyle name="Normal 6 2 3 4 3" xfId="1641"/>
    <cellStyle name="Normal 6 2 3 4 3 2" xfId="4208"/>
    <cellStyle name="Normal 6 2 3 4 3 2 2" xfId="26344"/>
    <cellStyle name="Normal 6 2 3 4 3 2 2 2" xfId="47495"/>
    <cellStyle name="Normal 6 2 3 4 3 2 3" xfId="15772"/>
    <cellStyle name="Normal 6 2 3 4 3 2 4" xfId="36923"/>
    <cellStyle name="Normal 6 2 3 4 3 3" xfId="8084"/>
    <cellStyle name="Normal 6 2 3 4 3 3 2" xfId="29233"/>
    <cellStyle name="Normal 6 2 3 4 3 3 2 2" xfId="50384"/>
    <cellStyle name="Normal 6 2 3 4 3 3 3" xfId="18661"/>
    <cellStyle name="Normal 6 2 3 4 3 3 4" xfId="39812"/>
    <cellStyle name="Normal 6 2 3 4 3 4" xfId="10646"/>
    <cellStyle name="Normal 6 2 3 4 3 4 2" xfId="31795"/>
    <cellStyle name="Normal 6 2 3 4 3 4 2 2" xfId="52946"/>
    <cellStyle name="Normal 6 2 3 4 3 4 3" xfId="21223"/>
    <cellStyle name="Normal 6 2 3 4 3 4 4" xfId="42374"/>
    <cellStyle name="Normal 6 2 3 4 3 5" xfId="23780"/>
    <cellStyle name="Normal 6 2 3 4 3 5 2" xfId="44931"/>
    <cellStyle name="Normal 6 2 3 4 3 6" xfId="13208"/>
    <cellStyle name="Normal 6 2 3 4 3 7" xfId="34359"/>
    <cellStyle name="Normal 6 2 3 4 4" xfId="2928"/>
    <cellStyle name="Normal 6 2 3 4 4 2" xfId="25064"/>
    <cellStyle name="Normal 6 2 3 4 4 2 2" xfId="46215"/>
    <cellStyle name="Normal 6 2 3 4 4 3" xfId="14492"/>
    <cellStyle name="Normal 6 2 3 4 4 4" xfId="35643"/>
    <cellStyle name="Normal 6 2 3 4 5" xfId="6804"/>
    <cellStyle name="Normal 6 2 3 4 5 2" xfId="27953"/>
    <cellStyle name="Normal 6 2 3 4 5 2 2" xfId="49104"/>
    <cellStyle name="Normal 6 2 3 4 5 3" xfId="17381"/>
    <cellStyle name="Normal 6 2 3 4 5 4" xfId="38532"/>
    <cellStyle name="Normal 6 2 3 4 6" xfId="9366"/>
    <cellStyle name="Normal 6 2 3 4 6 2" xfId="30515"/>
    <cellStyle name="Normal 6 2 3 4 6 2 2" xfId="51666"/>
    <cellStyle name="Normal 6 2 3 4 6 3" xfId="19943"/>
    <cellStyle name="Normal 6 2 3 4 6 4" xfId="41094"/>
    <cellStyle name="Normal 6 2 3 4 7" xfId="22500"/>
    <cellStyle name="Normal 6 2 3 4 7 2" xfId="43651"/>
    <cellStyle name="Normal 6 2 3 4 8" xfId="11928"/>
    <cellStyle name="Normal 6 2 3 4 9" xfId="33079"/>
    <cellStyle name="Normal 6 2 3 5" xfId="681"/>
    <cellStyle name="Normal 6 2 3 5 2" xfId="1961"/>
    <cellStyle name="Normal 6 2 3 5 2 2" xfId="4528"/>
    <cellStyle name="Normal 6 2 3 5 2 2 2" xfId="26664"/>
    <cellStyle name="Normal 6 2 3 5 2 2 2 2" xfId="47815"/>
    <cellStyle name="Normal 6 2 3 5 2 2 3" xfId="16092"/>
    <cellStyle name="Normal 6 2 3 5 2 2 4" xfId="37243"/>
    <cellStyle name="Normal 6 2 3 5 2 3" xfId="8404"/>
    <cellStyle name="Normal 6 2 3 5 2 3 2" xfId="29553"/>
    <cellStyle name="Normal 6 2 3 5 2 3 2 2" xfId="50704"/>
    <cellStyle name="Normal 6 2 3 5 2 3 3" xfId="18981"/>
    <cellStyle name="Normal 6 2 3 5 2 3 4" xfId="40132"/>
    <cellStyle name="Normal 6 2 3 5 2 4" xfId="10966"/>
    <cellStyle name="Normal 6 2 3 5 2 4 2" xfId="32115"/>
    <cellStyle name="Normal 6 2 3 5 2 4 2 2" xfId="53266"/>
    <cellStyle name="Normal 6 2 3 5 2 4 3" xfId="21543"/>
    <cellStyle name="Normal 6 2 3 5 2 4 4" xfId="42694"/>
    <cellStyle name="Normal 6 2 3 5 2 5" xfId="24100"/>
    <cellStyle name="Normal 6 2 3 5 2 5 2" xfId="45251"/>
    <cellStyle name="Normal 6 2 3 5 2 6" xfId="13528"/>
    <cellStyle name="Normal 6 2 3 5 2 7" xfId="34679"/>
    <cellStyle name="Normal 6 2 3 5 3" xfId="3248"/>
    <cellStyle name="Normal 6 2 3 5 3 2" xfId="25384"/>
    <cellStyle name="Normal 6 2 3 5 3 2 2" xfId="46535"/>
    <cellStyle name="Normal 6 2 3 5 3 3" xfId="14812"/>
    <cellStyle name="Normal 6 2 3 5 3 4" xfId="35963"/>
    <cellStyle name="Normal 6 2 3 5 4" xfId="7124"/>
    <cellStyle name="Normal 6 2 3 5 4 2" xfId="28273"/>
    <cellStyle name="Normal 6 2 3 5 4 2 2" xfId="49424"/>
    <cellStyle name="Normal 6 2 3 5 4 3" xfId="17701"/>
    <cellStyle name="Normal 6 2 3 5 4 4" xfId="38852"/>
    <cellStyle name="Normal 6 2 3 5 5" xfId="9686"/>
    <cellStyle name="Normal 6 2 3 5 5 2" xfId="30835"/>
    <cellStyle name="Normal 6 2 3 5 5 2 2" xfId="51986"/>
    <cellStyle name="Normal 6 2 3 5 5 3" xfId="20263"/>
    <cellStyle name="Normal 6 2 3 5 5 4" xfId="41414"/>
    <cellStyle name="Normal 6 2 3 5 6" xfId="22820"/>
    <cellStyle name="Normal 6 2 3 5 6 2" xfId="43971"/>
    <cellStyle name="Normal 6 2 3 5 7" xfId="12248"/>
    <cellStyle name="Normal 6 2 3 5 8" xfId="33399"/>
    <cellStyle name="Normal 6 2 3 6" xfId="1321"/>
    <cellStyle name="Normal 6 2 3 6 2" xfId="3888"/>
    <cellStyle name="Normal 6 2 3 6 2 2" xfId="26024"/>
    <cellStyle name="Normal 6 2 3 6 2 2 2" xfId="47175"/>
    <cellStyle name="Normal 6 2 3 6 2 3" xfId="15452"/>
    <cellStyle name="Normal 6 2 3 6 2 4" xfId="36603"/>
    <cellStyle name="Normal 6 2 3 6 3" xfId="7764"/>
    <cellStyle name="Normal 6 2 3 6 3 2" xfId="28913"/>
    <cellStyle name="Normal 6 2 3 6 3 2 2" xfId="50064"/>
    <cellStyle name="Normal 6 2 3 6 3 3" xfId="18341"/>
    <cellStyle name="Normal 6 2 3 6 3 4" xfId="39492"/>
    <cellStyle name="Normal 6 2 3 6 4" xfId="10326"/>
    <cellStyle name="Normal 6 2 3 6 4 2" xfId="31475"/>
    <cellStyle name="Normal 6 2 3 6 4 2 2" xfId="52626"/>
    <cellStyle name="Normal 6 2 3 6 4 3" xfId="20903"/>
    <cellStyle name="Normal 6 2 3 6 4 4" xfId="42054"/>
    <cellStyle name="Normal 6 2 3 6 5" xfId="23460"/>
    <cellStyle name="Normal 6 2 3 6 5 2" xfId="44611"/>
    <cellStyle name="Normal 6 2 3 6 6" xfId="12888"/>
    <cellStyle name="Normal 6 2 3 6 7" xfId="34039"/>
    <cellStyle name="Normal 6 2 3 7" xfId="2606"/>
    <cellStyle name="Normal 6 2 3 7 2" xfId="24742"/>
    <cellStyle name="Normal 6 2 3 7 2 2" xfId="45893"/>
    <cellStyle name="Normal 6 2 3 7 3" xfId="14170"/>
    <cellStyle name="Normal 6 2 3 7 4" xfId="35321"/>
    <cellStyle name="Normal 6 2 3 8" xfId="6484"/>
    <cellStyle name="Normal 6 2 3 8 2" xfId="27633"/>
    <cellStyle name="Normal 6 2 3 8 2 2" xfId="48784"/>
    <cellStyle name="Normal 6 2 3 8 3" xfId="17061"/>
    <cellStyle name="Normal 6 2 3 8 4" xfId="38212"/>
    <cellStyle name="Normal 6 2 3 9" xfId="9046"/>
    <cellStyle name="Normal 6 2 3 9 2" xfId="30195"/>
    <cellStyle name="Normal 6 2 3 9 2 2" xfId="51346"/>
    <cellStyle name="Normal 6 2 3 9 3" xfId="19623"/>
    <cellStyle name="Normal 6 2 3 9 4" xfId="40774"/>
    <cellStyle name="Normal 6 2 4" xfId="57"/>
    <cellStyle name="Normal 6 2 4 10" xfId="22202"/>
    <cellStyle name="Normal 6 2 4 10 2" xfId="43353"/>
    <cellStyle name="Normal 6 2 4 11" xfId="11630"/>
    <cellStyle name="Normal 6 2 4 12" xfId="32781"/>
    <cellStyle name="Normal 6 2 4 2" xfId="141"/>
    <cellStyle name="Normal 6 2 4 2 10" xfId="11710"/>
    <cellStyle name="Normal 6 2 4 2 11" xfId="32861"/>
    <cellStyle name="Normal 6 2 4 2 2" xfId="302"/>
    <cellStyle name="Normal 6 2 4 2 2 10" xfId="33021"/>
    <cellStyle name="Normal 6 2 4 2 2 2" xfId="623"/>
    <cellStyle name="Normal 6 2 4 2 2 2 2" xfId="1263"/>
    <cellStyle name="Normal 6 2 4 2 2 2 2 2" xfId="2543"/>
    <cellStyle name="Normal 6 2 4 2 2 2 2 2 2" xfId="5110"/>
    <cellStyle name="Normal 6 2 4 2 2 2 2 2 2 2" xfId="27246"/>
    <cellStyle name="Normal 6 2 4 2 2 2 2 2 2 2 2" xfId="48397"/>
    <cellStyle name="Normal 6 2 4 2 2 2 2 2 2 3" xfId="16674"/>
    <cellStyle name="Normal 6 2 4 2 2 2 2 2 2 4" xfId="37825"/>
    <cellStyle name="Normal 6 2 4 2 2 2 2 2 3" xfId="8986"/>
    <cellStyle name="Normal 6 2 4 2 2 2 2 2 3 2" xfId="30135"/>
    <cellStyle name="Normal 6 2 4 2 2 2 2 2 3 2 2" xfId="51286"/>
    <cellStyle name="Normal 6 2 4 2 2 2 2 2 3 3" xfId="19563"/>
    <cellStyle name="Normal 6 2 4 2 2 2 2 2 3 4" xfId="40714"/>
    <cellStyle name="Normal 6 2 4 2 2 2 2 2 4" xfId="11548"/>
    <cellStyle name="Normal 6 2 4 2 2 2 2 2 4 2" xfId="32697"/>
    <cellStyle name="Normal 6 2 4 2 2 2 2 2 4 2 2" xfId="53848"/>
    <cellStyle name="Normal 6 2 4 2 2 2 2 2 4 3" xfId="22125"/>
    <cellStyle name="Normal 6 2 4 2 2 2 2 2 4 4" xfId="43276"/>
    <cellStyle name="Normal 6 2 4 2 2 2 2 2 5" xfId="24682"/>
    <cellStyle name="Normal 6 2 4 2 2 2 2 2 5 2" xfId="45833"/>
    <cellStyle name="Normal 6 2 4 2 2 2 2 2 6" xfId="14110"/>
    <cellStyle name="Normal 6 2 4 2 2 2 2 2 7" xfId="35261"/>
    <cellStyle name="Normal 6 2 4 2 2 2 2 3" xfId="3830"/>
    <cellStyle name="Normal 6 2 4 2 2 2 2 3 2" xfId="25966"/>
    <cellStyle name="Normal 6 2 4 2 2 2 2 3 2 2" xfId="47117"/>
    <cellStyle name="Normal 6 2 4 2 2 2 2 3 3" xfId="15394"/>
    <cellStyle name="Normal 6 2 4 2 2 2 2 3 4" xfId="36545"/>
    <cellStyle name="Normal 6 2 4 2 2 2 2 4" xfId="7706"/>
    <cellStyle name="Normal 6 2 4 2 2 2 2 4 2" xfId="28855"/>
    <cellStyle name="Normal 6 2 4 2 2 2 2 4 2 2" xfId="50006"/>
    <cellStyle name="Normal 6 2 4 2 2 2 2 4 3" xfId="18283"/>
    <cellStyle name="Normal 6 2 4 2 2 2 2 4 4" xfId="39434"/>
    <cellStyle name="Normal 6 2 4 2 2 2 2 5" xfId="10268"/>
    <cellStyle name="Normal 6 2 4 2 2 2 2 5 2" xfId="31417"/>
    <cellStyle name="Normal 6 2 4 2 2 2 2 5 2 2" xfId="52568"/>
    <cellStyle name="Normal 6 2 4 2 2 2 2 5 3" xfId="20845"/>
    <cellStyle name="Normal 6 2 4 2 2 2 2 5 4" xfId="41996"/>
    <cellStyle name="Normal 6 2 4 2 2 2 2 6" xfId="23402"/>
    <cellStyle name="Normal 6 2 4 2 2 2 2 6 2" xfId="44553"/>
    <cellStyle name="Normal 6 2 4 2 2 2 2 7" xfId="12830"/>
    <cellStyle name="Normal 6 2 4 2 2 2 2 8" xfId="33981"/>
    <cellStyle name="Normal 6 2 4 2 2 2 3" xfId="1903"/>
    <cellStyle name="Normal 6 2 4 2 2 2 3 2" xfId="4470"/>
    <cellStyle name="Normal 6 2 4 2 2 2 3 2 2" xfId="26606"/>
    <cellStyle name="Normal 6 2 4 2 2 2 3 2 2 2" xfId="47757"/>
    <cellStyle name="Normal 6 2 4 2 2 2 3 2 3" xfId="16034"/>
    <cellStyle name="Normal 6 2 4 2 2 2 3 2 4" xfId="37185"/>
    <cellStyle name="Normal 6 2 4 2 2 2 3 3" xfId="8346"/>
    <cellStyle name="Normal 6 2 4 2 2 2 3 3 2" xfId="29495"/>
    <cellStyle name="Normal 6 2 4 2 2 2 3 3 2 2" xfId="50646"/>
    <cellStyle name="Normal 6 2 4 2 2 2 3 3 3" xfId="18923"/>
    <cellStyle name="Normal 6 2 4 2 2 2 3 3 4" xfId="40074"/>
    <cellStyle name="Normal 6 2 4 2 2 2 3 4" xfId="10908"/>
    <cellStyle name="Normal 6 2 4 2 2 2 3 4 2" xfId="32057"/>
    <cellStyle name="Normal 6 2 4 2 2 2 3 4 2 2" xfId="53208"/>
    <cellStyle name="Normal 6 2 4 2 2 2 3 4 3" xfId="21485"/>
    <cellStyle name="Normal 6 2 4 2 2 2 3 4 4" xfId="42636"/>
    <cellStyle name="Normal 6 2 4 2 2 2 3 5" xfId="24042"/>
    <cellStyle name="Normal 6 2 4 2 2 2 3 5 2" xfId="45193"/>
    <cellStyle name="Normal 6 2 4 2 2 2 3 6" xfId="13470"/>
    <cellStyle name="Normal 6 2 4 2 2 2 3 7" xfId="34621"/>
    <cellStyle name="Normal 6 2 4 2 2 2 4" xfId="3190"/>
    <cellStyle name="Normal 6 2 4 2 2 2 4 2" xfId="25326"/>
    <cellStyle name="Normal 6 2 4 2 2 2 4 2 2" xfId="46477"/>
    <cellStyle name="Normal 6 2 4 2 2 2 4 3" xfId="14754"/>
    <cellStyle name="Normal 6 2 4 2 2 2 4 4" xfId="35905"/>
    <cellStyle name="Normal 6 2 4 2 2 2 5" xfId="7066"/>
    <cellStyle name="Normal 6 2 4 2 2 2 5 2" xfId="28215"/>
    <cellStyle name="Normal 6 2 4 2 2 2 5 2 2" xfId="49366"/>
    <cellStyle name="Normal 6 2 4 2 2 2 5 3" xfId="17643"/>
    <cellStyle name="Normal 6 2 4 2 2 2 5 4" xfId="38794"/>
    <cellStyle name="Normal 6 2 4 2 2 2 6" xfId="9628"/>
    <cellStyle name="Normal 6 2 4 2 2 2 6 2" xfId="30777"/>
    <cellStyle name="Normal 6 2 4 2 2 2 6 2 2" xfId="51928"/>
    <cellStyle name="Normal 6 2 4 2 2 2 6 3" xfId="20205"/>
    <cellStyle name="Normal 6 2 4 2 2 2 6 4" xfId="41356"/>
    <cellStyle name="Normal 6 2 4 2 2 2 7" xfId="22762"/>
    <cellStyle name="Normal 6 2 4 2 2 2 7 2" xfId="43913"/>
    <cellStyle name="Normal 6 2 4 2 2 2 8" xfId="12190"/>
    <cellStyle name="Normal 6 2 4 2 2 2 9" xfId="33341"/>
    <cellStyle name="Normal 6 2 4 2 2 3" xfId="943"/>
    <cellStyle name="Normal 6 2 4 2 2 3 2" xfId="2223"/>
    <cellStyle name="Normal 6 2 4 2 2 3 2 2" xfId="4790"/>
    <cellStyle name="Normal 6 2 4 2 2 3 2 2 2" xfId="26926"/>
    <cellStyle name="Normal 6 2 4 2 2 3 2 2 2 2" xfId="48077"/>
    <cellStyle name="Normal 6 2 4 2 2 3 2 2 3" xfId="16354"/>
    <cellStyle name="Normal 6 2 4 2 2 3 2 2 4" xfId="37505"/>
    <cellStyle name="Normal 6 2 4 2 2 3 2 3" xfId="8666"/>
    <cellStyle name="Normal 6 2 4 2 2 3 2 3 2" xfId="29815"/>
    <cellStyle name="Normal 6 2 4 2 2 3 2 3 2 2" xfId="50966"/>
    <cellStyle name="Normal 6 2 4 2 2 3 2 3 3" xfId="19243"/>
    <cellStyle name="Normal 6 2 4 2 2 3 2 3 4" xfId="40394"/>
    <cellStyle name="Normal 6 2 4 2 2 3 2 4" xfId="11228"/>
    <cellStyle name="Normal 6 2 4 2 2 3 2 4 2" xfId="32377"/>
    <cellStyle name="Normal 6 2 4 2 2 3 2 4 2 2" xfId="53528"/>
    <cellStyle name="Normal 6 2 4 2 2 3 2 4 3" xfId="21805"/>
    <cellStyle name="Normal 6 2 4 2 2 3 2 4 4" xfId="42956"/>
    <cellStyle name="Normal 6 2 4 2 2 3 2 5" xfId="24362"/>
    <cellStyle name="Normal 6 2 4 2 2 3 2 5 2" xfId="45513"/>
    <cellStyle name="Normal 6 2 4 2 2 3 2 6" xfId="13790"/>
    <cellStyle name="Normal 6 2 4 2 2 3 2 7" xfId="34941"/>
    <cellStyle name="Normal 6 2 4 2 2 3 3" xfId="3510"/>
    <cellStyle name="Normal 6 2 4 2 2 3 3 2" xfId="25646"/>
    <cellStyle name="Normal 6 2 4 2 2 3 3 2 2" xfId="46797"/>
    <cellStyle name="Normal 6 2 4 2 2 3 3 3" xfId="15074"/>
    <cellStyle name="Normal 6 2 4 2 2 3 3 4" xfId="36225"/>
    <cellStyle name="Normal 6 2 4 2 2 3 4" xfId="7386"/>
    <cellStyle name="Normal 6 2 4 2 2 3 4 2" xfId="28535"/>
    <cellStyle name="Normal 6 2 4 2 2 3 4 2 2" xfId="49686"/>
    <cellStyle name="Normal 6 2 4 2 2 3 4 3" xfId="17963"/>
    <cellStyle name="Normal 6 2 4 2 2 3 4 4" xfId="39114"/>
    <cellStyle name="Normal 6 2 4 2 2 3 5" xfId="9948"/>
    <cellStyle name="Normal 6 2 4 2 2 3 5 2" xfId="31097"/>
    <cellStyle name="Normal 6 2 4 2 2 3 5 2 2" xfId="52248"/>
    <cellStyle name="Normal 6 2 4 2 2 3 5 3" xfId="20525"/>
    <cellStyle name="Normal 6 2 4 2 2 3 5 4" xfId="41676"/>
    <cellStyle name="Normal 6 2 4 2 2 3 6" xfId="23082"/>
    <cellStyle name="Normal 6 2 4 2 2 3 6 2" xfId="44233"/>
    <cellStyle name="Normal 6 2 4 2 2 3 7" xfId="12510"/>
    <cellStyle name="Normal 6 2 4 2 2 3 8" xfId="33661"/>
    <cellStyle name="Normal 6 2 4 2 2 4" xfId="1583"/>
    <cellStyle name="Normal 6 2 4 2 2 4 2" xfId="4150"/>
    <cellStyle name="Normal 6 2 4 2 2 4 2 2" xfId="26286"/>
    <cellStyle name="Normal 6 2 4 2 2 4 2 2 2" xfId="47437"/>
    <cellStyle name="Normal 6 2 4 2 2 4 2 3" xfId="15714"/>
    <cellStyle name="Normal 6 2 4 2 2 4 2 4" xfId="36865"/>
    <cellStyle name="Normal 6 2 4 2 2 4 3" xfId="8026"/>
    <cellStyle name="Normal 6 2 4 2 2 4 3 2" xfId="29175"/>
    <cellStyle name="Normal 6 2 4 2 2 4 3 2 2" xfId="50326"/>
    <cellStyle name="Normal 6 2 4 2 2 4 3 3" xfId="18603"/>
    <cellStyle name="Normal 6 2 4 2 2 4 3 4" xfId="39754"/>
    <cellStyle name="Normal 6 2 4 2 2 4 4" xfId="10588"/>
    <cellStyle name="Normal 6 2 4 2 2 4 4 2" xfId="31737"/>
    <cellStyle name="Normal 6 2 4 2 2 4 4 2 2" xfId="52888"/>
    <cellStyle name="Normal 6 2 4 2 2 4 4 3" xfId="21165"/>
    <cellStyle name="Normal 6 2 4 2 2 4 4 4" xfId="42316"/>
    <cellStyle name="Normal 6 2 4 2 2 4 5" xfId="23722"/>
    <cellStyle name="Normal 6 2 4 2 2 4 5 2" xfId="44873"/>
    <cellStyle name="Normal 6 2 4 2 2 4 6" xfId="13150"/>
    <cellStyle name="Normal 6 2 4 2 2 4 7" xfId="34301"/>
    <cellStyle name="Normal 6 2 4 2 2 5" xfId="2870"/>
    <cellStyle name="Normal 6 2 4 2 2 5 2" xfId="25006"/>
    <cellStyle name="Normal 6 2 4 2 2 5 2 2" xfId="46157"/>
    <cellStyle name="Normal 6 2 4 2 2 5 3" xfId="14434"/>
    <cellStyle name="Normal 6 2 4 2 2 5 4" xfId="35585"/>
    <cellStyle name="Normal 6 2 4 2 2 6" xfId="6746"/>
    <cellStyle name="Normal 6 2 4 2 2 6 2" xfId="27895"/>
    <cellStyle name="Normal 6 2 4 2 2 6 2 2" xfId="49046"/>
    <cellStyle name="Normal 6 2 4 2 2 6 3" xfId="17323"/>
    <cellStyle name="Normal 6 2 4 2 2 6 4" xfId="38474"/>
    <cellStyle name="Normal 6 2 4 2 2 7" xfId="9308"/>
    <cellStyle name="Normal 6 2 4 2 2 7 2" xfId="30457"/>
    <cellStyle name="Normal 6 2 4 2 2 7 2 2" xfId="51608"/>
    <cellStyle name="Normal 6 2 4 2 2 7 3" xfId="19885"/>
    <cellStyle name="Normal 6 2 4 2 2 7 4" xfId="41036"/>
    <cellStyle name="Normal 6 2 4 2 2 8" xfId="22442"/>
    <cellStyle name="Normal 6 2 4 2 2 8 2" xfId="43593"/>
    <cellStyle name="Normal 6 2 4 2 2 9" xfId="11870"/>
    <cellStyle name="Normal 6 2 4 2 3" xfId="463"/>
    <cellStyle name="Normal 6 2 4 2 3 2" xfId="1103"/>
    <cellStyle name="Normal 6 2 4 2 3 2 2" xfId="2383"/>
    <cellStyle name="Normal 6 2 4 2 3 2 2 2" xfId="4950"/>
    <cellStyle name="Normal 6 2 4 2 3 2 2 2 2" xfId="27086"/>
    <cellStyle name="Normal 6 2 4 2 3 2 2 2 2 2" xfId="48237"/>
    <cellStyle name="Normal 6 2 4 2 3 2 2 2 3" xfId="16514"/>
    <cellStyle name="Normal 6 2 4 2 3 2 2 2 4" xfId="37665"/>
    <cellStyle name="Normal 6 2 4 2 3 2 2 3" xfId="8826"/>
    <cellStyle name="Normal 6 2 4 2 3 2 2 3 2" xfId="29975"/>
    <cellStyle name="Normal 6 2 4 2 3 2 2 3 2 2" xfId="51126"/>
    <cellStyle name="Normal 6 2 4 2 3 2 2 3 3" xfId="19403"/>
    <cellStyle name="Normal 6 2 4 2 3 2 2 3 4" xfId="40554"/>
    <cellStyle name="Normal 6 2 4 2 3 2 2 4" xfId="11388"/>
    <cellStyle name="Normal 6 2 4 2 3 2 2 4 2" xfId="32537"/>
    <cellStyle name="Normal 6 2 4 2 3 2 2 4 2 2" xfId="53688"/>
    <cellStyle name="Normal 6 2 4 2 3 2 2 4 3" xfId="21965"/>
    <cellStyle name="Normal 6 2 4 2 3 2 2 4 4" xfId="43116"/>
    <cellStyle name="Normal 6 2 4 2 3 2 2 5" xfId="24522"/>
    <cellStyle name="Normal 6 2 4 2 3 2 2 5 2" xfId="45673"/>
    <cellStyle name="Normal 6 2 4 2 3 2 2 6" xfId="13950"/>
    <cellStyle name="Normal 6 2 4 2 3 2 2 7" xfId="35101"/>
    <cellStyle name="Normal 6 2 4 2 3 2 3" xfId="3670"/>
    <cellStyle name="Normal 6 2 4 2 3 2 3 2" xfId="25806"/>
    <cellStyle name="Normal 6 2 4 2 3 2 3 2 2" xfId="46957"/>
    <cellStyle name="Normal 6 2 4 2 3 2 3 3" xfId="15234"/>
    <cellStyle name="Normal 6 2 4 2 3 2 3 4" xfId="36385"/>
    <cellStyle name="Normal 6 2 4 2 3 2 4" xfId="7546"/>
    <cellStyle name="Normal 6 2 4 2 3 2 4 2" xfId="28695"/>
    <cellStyle name="Normal 6 2 4 2 3 2 4 2 2" xfId="49846"/>
    <cellStyle name="Normal 6 2 4 2 3 2 4 3" xfId="18123"/>
    <cellStyle name="Normal 6 2 4 2 3 2 4 4" xfId="39274"/>
    <cellStyle name="Normal 6 2 4 2 3 2 5" xfId="10108"/>
    <cellStyle name="Normal 6 2 4 2 3 2 5 2" xfId="31257"/>
    <cellStyle name="Normal 6 2 4 2 3 2 5 2 2" xfId="52408"/>
    <cellStyle name="Normal 6 2 4 2 3 2 5 3" xfId="20685"/>
    <cellStyle name="Normal 6 2 4 2 3 2 5 4" xfId="41836"/>
    <cellStyle name="Normal 6 2 4 2 3 2 6" xfId="23242"/>
    <cellStyle name="Normal 6 2 4 2 3 2 6 2" xfId="44393"/>
    <cellStyle name="Normal 6 2 4 2 3 2 7" xfId="12670"/>
    <cellStyle name="Normal 6 2 4 2 3 2 8" xfId="33821"/>
    <cellStyle name="Normal 6 2 4 2 3 3" xfId="1743"/>
    <cellStyle name="Normal 6 2 4 2 3 3 2" xfId="4310"/>
    <cellStyle name="Normal 6 2 4 2 3 3 2 2" xfId="26446"/>
    <cellStyle name="Normal 6 2 4 2 3 3 2 2 2" xfId="47597"/>
    <cellStyle name="Normal 6 2 4 2 3 3 2 3" xfId="15874"/>
    <cellStyle name="Normal 6 2 4 2 3 3 2 4" xfId="37025"/>
    <cellStyle name="Normal 6 2 4 2 3 3 3" xfId="8186"/>
    <cellStyle name="Normal 6 2 4 2 3 3 3 2" xfId="29335"/>
    <cellStyle name="Normal 6 2 4 2 3 3 3 2 2" xfId="50486"/>
    <cellStyle name="Normal 6 2 4 2 3 3 3 3" xfId="18763"/>
    <cellStyle name="Normal 6 2 4 2 3 3 3 4" xfId="39914"/>
    <cellStyle name="Normal 6 2 4 2 3 3 4" xfId="10748"/>
    <cellStyle name="Normal 6 2 4 2 3 3 4 2" xfId="31897"/>
    <cellStyle name="Normal 6 2 4 2 3 3 4 2 2" xfId="53048"/>
    <cellStyle name="Normal 6 2 4 2 3 3 4 3" xfId="21325"/>
    <cellStyle name="Normal 6 2 4 2 3 3 4 4" xfId="42476"/>
    <cellStyle name="Normal 6 2 4 2 3 3 5" xfId="23882"/>
    <cellStyle name="Normal 6 2 4 2 3 3 5 2" xfId="45033"/>
    <cellStyle name="Normal 6 2 4 2 3 3 6" xfId="13310"/>
    <cellStyle name="Normal 6 2 4 2 3 3 7" xfId="34461"/>
    <cellStyle name="Normal 6 2 4 2 3 4" xfId="3030"/>
    <cellStyle name="Normal 6 2 4 2 3 4 2" xfId="25166"/>
    <cellStyle name="Normal 6 2 4 2 3 4 2 2" xfId="46317"/>
    <cellStyle name="Normal 6 2 4 2 3 4 3" xfId="14594"/>
    <cellStyle name="Normal 6 2 4 2 3 4 4" xfId="35745"/>
    <cellStyle name="Normal 6 2 4 2 3 5" xfId="6906"/>
    <cellStyle name="Normal 6 2 4 2 3 5 2" xfId="28055"/>
    <cellStyle name="Normal 6 2 4 2 3 5 2 2" xfId="49206"/>
    <cellStyle name="Normal 6 2 4 2 3 5 3" xfId="17483"/>
    <cellStyle name="Normal 6 2 4 2 3 5 4" xfId="38634"/>
    <cellStyle name="Normal 6 2 4 2 3 6" xfId="9468"/>
    <cellStyle name="Normal 6 2 4 2 3 6 2" xfId="30617"/>
    <cellStyle name="Normal 6 2 4 2 3 6 2 2" xfId="51768"/>
    <cellStyle name="Normal 6 2 4 2 3 6 3" xfId="20045"/>
    <cellStyle name="Normal 6 2 4 2 3 6 4" xfId="41196"/>
    <cellStyle name="Normal 6 2 4 2 3 7" xfId="22602"/>
    <cellStyle name="Normal 6 2 4 2 3 7 2" xfId="43753"/>
    <cellStyle name="Normal 6 2 4 2 3 8" xfId="12030"/>
    <cellStyle name="Normal 6 2 4 2 3 9" xfId="33181"/>
    <cellStyle name="Normal 6 2 4 2 4" xfId="783"/>
    <cellStyle name="Normal 6 2 4 2 4 2" xfId="2063"/>
    <cellStyle name="Normal 6 2 4 2 4 2 2" xfId="4630"/>
    <cellStyle name="Normal 6 2 4 2 4 2 2 2" xfId="26766"/>
    <cellStyle name="Normal 6 2 4 2 4 2 2 2 2" xfId="47917"/>
    <cellStyle name="Normal 6 2 4 2 4 2 2 3" xfId="16194"/>
    <cellStyle name="Normal 6 2 4 2 4 2 2 4" xfId="37345"/>
    <cellStyle name="Normal 6 2 4 2 4 2 3" xfId="8506"/>
    <cellStyle name="Normal 6 2 4 2 4 2 3 2" xfId="29655"/>
    <cellStyle name="Normal 6 2 4 2 4 2 3 2 2" xfId="50806"/>
    <cellStyle name="Normal 6 2 4 2 4 2 3 3" xfId="19083"/>
    <cellStyle name="Normal 6 2 4 2 4 2 3 4" xfId="40234"/>
    <cellStyle name="Normal 6 2 4 2 4 2 4" xfId="11068"/>
    <cellStyle name="Normal 6 2 4 2 4 2 4 2" xfId="32217"/>
    <cellStyle name="Normal 6 2 4 2 4 2 4 2 2" xfId="53368"/>
    <cellStyle name="Normal 6 2 4 2 4 2 4 3" xfId="21645"/>
    <cellStyle name="Normal 6 2 4 2 4 2 4 4" xfId="42796"/>
    <cellStyle name="Normal 6 2 4 2 4 2 5" xfId="24202"/>
    <cellStyle name="Normal 6 2 4 2 4 2 5 2" xfId="45353"/>
    <cellStyle name="Normal 6 2 4 2 4 2 6" xfId="13630"/>
    <cellStyle name="Normal 6 2 4 2 4 2 7" xfId="34781"/>
    <cellStyle name="Normal 6 2 4 2 4 3" xfId="3350"/>
    <cellStyle name="Normal 6 2 4 2 4 3 2" xfId="25486"/>
    <cellStyle name="Normal 6 2 4 2 4 3 2 2" xfId="46637"/>
    <cellStyle name="Normal 6 2 4 2 4 3 3" xfId="14914"/>
    <cellStyle name="Normal 6 2 4 2 4 3 4" xfId="36065"/>
    <cellStyle name="Normal 6 2 4 2 4 4" xfId="7226"/>
    <cellStyle name="Normal 6 2 4 2 4 4 2" xfId="28375"/>
    <cellStyle name="Normal 6 2 4 2 4 4 2 2" xfId="49526"/>
    <cellStyle name="Normal 6 2 4 2 4 4 3" xfId="17803"/>
    <cellStyle name="Normal 6 2 4 2 4 4 4" xfId="38954"/>
    <cellStyle name="Normal 6 2 4 2 4 5" xfId="9788"/>
    <cellStyle name="Normal 6 2 4 2 4 5 2" xfId="30937"/>
    <cellStyle name="Normal 6 2 4 2 4 5 2 2" xfId="52088"/>
    <cellStyle name="Normal 6 2 4 2 4 5 3" xfId="20365"/>
    <cellStyle name="Normal 6 2 4 2 4 5 4" xfId="41516"/>
    <cellStyle name="Normal 6 2 4 2 4 6" xfId="22922"/>
    <cellStyle name="Normal 6 2 4 2 4 6 2" xfId="44073"/>
    <cellStyle name="Normal 6 2 4 2 4 7" xfId="12350"/>
    <cellStyle name="Normal 6 2 4 2 4 8" xfId="33501"/>
    <cellStyle name="Normal 6 2 4 2 5" xfId="1423"/>
    <cellStyle name="Normal 6 2 4 2 5 2" xfId="3990"/>
    <cellStyle name="Normal 6 2 4 2 5 2 2" xfId="26126"/>
    <cellStyle name="Normal 6 2 4 2 5 2 2 2" xfId="47277"/>
    <cellStyle name="Normal 6 2 4 2 5 2 3" xfId="15554"/>
    <cellStyle name="Normal 6 2 4 2 5 2 4" xfId="36705"/>
    <cellStyle name="Normal 6 2 4 2 5 3" xfId="7866"/>
    <cellStyle name="Normal 6 2 4 2 5 3 2" xfId="29015"/>
    <cellStyle name="Normal 6 2 4 2 5 3 2 2" xfId="50166"/>
    <cellStyle name="Normal 6 2 4 2 5 3 3" xfId="18443"/>
    <cellStyle name="Normal 6 2 4 2 5 3 4" xfId="39594"/>
    <cellStyle name="Normal 6 2 4 2 5 4" xfId="10428"/>
    <cellStyle name="Normal 6 2 4 2 5 4 2" xfId="31577"/>
    <cellStyle name="Normal 6 2 4 2 5 4 2 2" xfId="52728"/>
    <cellStyle name="Normal 6 2 4 2 5 4 3" xfId="21005"/>
    <cellStyle name="Normal 6 2 4 2 5 4 4" xfId="42156"/>
    <cellStyle name="Normal 6 2 4 2 5 5" xfId="23562"/>
    <cellStyle name="Normal 6 2 4 2 5 5 2" xfId="44713"/>
    <cellStyle name="Normal 6 2 4 2 5 6" xfId="12990"/>
    <cellStyle name="Normal 6 2 4 2 5 7" xfId="34141"/>
    <cellStyle name="Normal 6 2 4 2 6" xfId="2709"/>
    <cellStyle name="Normal 6 2 4 2 6 2" xfId="24845"/>
    <cellStyle name="Normal 6 2 4 2 6 2 2" xfId="45996"/>
    <cellStyle name="Normal 6 2 4 2 6 3" xfId="14273"/>
    <cellStyle name="Normal 6 2 4 2 6 4" xfId="35424"/>
    <cellStyle name="Normal 6 2 4 2 7" xfId="6586"/>
    <cellStyle name="Normal 6 2 4 2 7 2" xfId="27735"/>
    <cellStyle name="Normal 6 2 4 2 7 2 2" xfId="48886"/>
    <cellStyle name="Normal 6 2 4 2 7 3" xfId="17163"/>
    <cellStyle name="Normal 6 2 4 2 7 4" xfId="38314"/>
    <cellStyle name="Normal 6 2 4 2 8" xfId="9148"/>
    <cellStyle name="Normal 6 2 4 2 8 2" xfId="30297"/>
    <cellStyle name="Normal 6 2 4 2 8 2 2" xfId="51448"/>
    <cellStyle name="Normal 6 2 4 2 8 3" xfId="19725"/>
    <cellStyle name="Normal 6 2 4 2 8 4" xfId="40876"/>
    <cellStyle name="Normal 6 2 4 2 9" xfId="22282"/>
    <cellStyle name="Normal 6 2 4 2 9 2" xfId="43433"/>
    <cellStyle name="Normal 6 2 4 3" xfId="221"/>
    <cellStyle name="Normal 6 2 4 3 10" xfId="32941"/>
    <cellStyle name="Normal 6 2 4 3 2" xfId="543"/>
    <cellStyle name="Normal 6 2 4 3 2 2" xfId="1183"/>
    <cellStyle name="Normal 6 2 4 3 2 2 2" xfId="2463"/>
    <cellStyle name="Normal 6 2 4 3 2 2 2 2" xfId="5030"/>
    <cellStyle name="Normal 6 2 4 3 2 2 2 2 2" xfId="27166"/>
    <cellStyle name="Normal 6 2 4 3 2 2 2 2 2 2" xfId="48317"/>
    <cellStyle name="Normal 6 2 4 3 2 2 2 2 3" xfId="16594"/>
    <cellStyle name="Normal 6 2 4 3 2 2 2 2 4" xfId="37745"/>
    <cellStyle name="Normal 6 2 4 3 2 2 2 3" xfId="8906"/>
    <cellStyle name="Normal 6 2 4 3 2 2 2 3 2" xfId="30055"/>
    <cellStyle name="Normal 6 2 4 3 2 2 2 3 2 2" xfId="51206"/>
    <cellStyle name="Normal 6 2 4 3 2 2 2 3 3" xfId="19483"/>
    <cellStyle name="Normal 6 2 4 3 2 2 2 3 4" xfId="40634"/>
    <cellStyle name="Normal 6 2 4 3 2 2 2 4" xfId="11468"/>
    <cellStyle name="Normal 6 2 4 3 2 2 2 4 2" xfId="32617"/>
    <cellStyle name="Normal 6 2 4 3 2 2 2 4 2 2" xfId="53768"/>
    <cellStyle name="Normal 6 2 4 3 2 2 2 4 3" xfId="22045"/>
    <cellStyle name="Normal 6 2 4 3 2 2 2 4 4" xfId="43196"/>
    <cellStyle name="Normal 6 2 4 3 2 2 2 5" xfId="24602"/>
    <cellStyle name="Normal 6 2 4 3 2 2 2 5 2" xfId="45753"/>
    <cellStyle name="Normal 6 2 4 3 2 2 2 6" xfId="14030"/>
    <cellStyle name="Normal 6 2 4 3 2 2 2 7" xfId="35181"/>
    <cellStyle name="Normal 6 2 4 3 2 2 3" xfId="3750"/>
    <cellStyle name="Normal 6 2 4 3 2 2 3 2" xfId="25886"/>
    <cellStyle name="Normal 6 2 4 3 2 2 3 2 2" xfId="47037"/>
    <cellStyle name="Normal 6 2 4 3 2 2 3 3" xfId="15314"/>
    <cellStyle name="Normal 6 2 4 3 2 2 3 4" xfId="36465"/>
    <cellStyle name="Normal 6 2 4 3 2 2 4" xfId="7626"/>
    <cellStyle name="Normal 6 2 4 3 2 2 4 2" xfId="28775"/>
    <cellStyle name="Normal 6 2 4 3 2 2 4 2 2" xfId="49926"/>
    <cellStyle name="Normal 6 2 4 3 2 2 4 3" xfId="18203"/>
    <cellStyle name="Normal 6 2 4 3 2 2 4 4" xfId="39354"/>
    <cellStyle name="Normal 6 2 4 3 2 2 5" xfId="10188"/>
    <cellStyle name="Normal 6 2 4 3 2 2 5 2" xfId="31337"/>
    <cellStyle name="Normal 6 2 4 3 2 2 5 2 2" xfId="52488"/>
    <cellStyle name="Normal 6 2 4 3 2 2 5 3" xfId="20765"/>
    <cellStyle name="Normal 6 2 4 3 2 2 5 4" xfId="41916"/>
    <cellStyle name="Normal 6 2 4 3 2 2 6" xfId="23322"/>
    <cellStyle name="Normal 6 2 4 3 2 2 6 2" xfId="44473"/>
    <cellStyle name="Normal 6 2 4 3 2 2 7" xfId="12750"/>
    <cellStyle name="Normal 6 2 4 3 2 2 8" xfId="33901"/>
    <cellStyle name="Normal 6 2 4 3 2 3" xfId="1823"/>
    <cellStyle name="Normal 6 2 4 3 2 3 2" xfId="4390"/>
    <cellStyle name="Normal 6 2 4 3 2 3 2 2" xfId="26526"/>
    <cellStyle name="Normal 6 2 4 3 2 3 2 2 2" xfId="47677"/>
    <cellStyle name="Normal 6 2 4 3 2 3 2 3" xfId="15954"/>
    <cellStyle name="Normal 6 2 4 3 2 3 2 4" xfId="37105"/>
    <cellStyle name="Normal 6 2 4 3 2 3 3" xfId="8266"/>
    <cellStyle name="Normal 6 2 4 3 2 3 3 2" xfId="29415"/>
    <cellStyle name="Normal 6 2 4 3 2 3 3 2 2" xfId="50566"/>
    <cellStyle name="Normal 6 2 4 3 2 3 3 3" xfId="18843"/>
    <cellStyle name="Normal 6 2 4 3 2 3 3 4" xfId="39994"/>
    <cellStyle name="Normal 6 2 4 3 2 3 4" xfId="10828"/>
    <cellStyle name="Normal 6 2 4 3 2 3 4 2" xfId="31977"/>
    <cellStyle name="Normal 6 2 4 3 2 3 4 2 2" xfId="53128"/>
    <cellStyle name="Normal 6 2 4 3 2 3 4 3" xfId="21405"/>
    <cellStyle name="Normal 6 2 4 3 2 3 4 4" xfId="42556"/>
    <cellStyle name="Normal 6 2 4 3 2 3 5" xfId="23962"/>
    <cellStyle name="Normal 6 2 4 3 2 3 5 2" xfId="45113"/>
    <cellStyle name="Normal 6 2 4 3 2 3 6" xfId="13390"/>
    <cellStyle name="Normal 6 2 4 3 2 3 7" xfId="34541"/>
    <cellStyle name="Normal 6 2 4 3 2 4" xfId="3110"/>
    <cellStyle name="Normal 6 2 4 3 2 4 2" xfId="25246"/>
    <cellStyle name="Normal 6 2 4 3 2 4 2 2" xfId="46397"/>
    <cellStyle name="Normal 6 2 4 3 2 4 3" xfId="14674"/>
    <cellStyle name="Normal 6 2 4 3 2 4 4" xfId="35825"/>
    <cellStyle name="Normal 6 2 4 3 2 5" xfId="6986"/>
    <cellStyle name="Normal 6 2 4 3 2 5 2" xfId="28135"/>
    <cellStyle name="Normal 6 2 4 3 2 5 2 2" xfId="49286"/>
    <cellStyle name="Normal 6 2 4 3 2 5 3" xfId="17563"/>
    <cellStyle name="Normal 6 2 4 3 2 5 4" xfId="38714"/>
    <cellStyle name="Normal 6 2 4 3 2 6" xfId="9548"/>
    <cellStyle name="Normal 6 2 4 3 2 6 2" xfId="30697"/>
    <cellStyle name="Normal 6 2 4 3 2 6 2 2" xfId="51848"/>
    <cellStyle name="Normal 6 2 4 3 2 6 3" xfId="20125"/>
    <cellStyle name="Normal 6 2 4 3 2 6 4" xfId="41276"/>
    <cellStyle name="Normal 6 2 4 3 2 7" xfId="22682"/>
    <cellStyle name="Normal 6 2 4 3 2 7 2" xfId="43833"/>
    <cellStyle name="Normal 6 2 4 3 2 8" xfId="12110"/>
    <cellStyle name="Normal 6 2 4 3 2 9" xfId="33261"/>
    <cellStyle name="Normal 6 2 4 3 3" xfId="863"/>
    <cellStyle name="Normal 6 2 4 3 3 2" xfId="2143"/>
    <cellStyle name="Normal 6 2 4 3 3 2 2" xfId="4710"/>
    <cellStyle name="Normal 6 2 4 3 3 2 2 2" xfId="26846"/>
    <cellStyle name="Normal 6 2 4 3 3 2 2 2 2" xfId="47997"/>
    <cellStyle name="Normal 6 2 4 3 3 2 2 3" xfId="16274"/>
    <cellStyle name="Normal 6 2 4 3 3 2 2 4" xfId="37425"/>
    <cellStyle name="Normal 6 2 4 3 3 2 3" xfId="8586"/>
    <cellStyle name="Normal 6 2 4 3 3 2 3 2" xfId="29735"/>
    <cellStyle name="Normal 6 2 4 3 3 2 3 2 2" xfId="50886"/>
    <cellStyle name="Normal 6 2 4 3 3 2 3 3" xfId="19163"/>
    <cellStyle name="Normal 6 2 4 3 3 2 3 4" xfId="40314"/>
    <cellStyle name="Normal 6 2 4 3 3 2 4" xfId="11148"/>
    <cellStyle name="Normal 6 2 4 3 3 2 4 2" xfId="32297"/>
    <cellStyle name="Normal 6 2 4 3 3 2 4 2 2" xfId="53448"/>
    <cellStyle name="Normal 6 2 4 3 3 2 4 3" xfId="21725"/>
    <cellStyle name="Normal 6 2 4 3 3 2 4 4" xfId="42876"/>
    <cellStyle name="Normal 6 2 4 3 3 2 5" xfId="24282"/>
    <cellStyle name="Normal 6 2 4 3 3 2 5 2" xfId="45433"/>
    <cellStyle name="Normal 6 2 4 3 3 2 6" xfId="13710"/>
    <cellStyle name="Normal 6 2 4 3 3 2 7" xfId="34861"/>
    <cellStyle name="Normal 6 2 4 3 3 3" xfId="3430"/>
    <cellStyle name="Normal 6 2 4 3 3 3 2" xfId="25566"/>
    <cellStyle name="Normal 6 2 4 3 3 3 2 2" xfId="46717"/>
    <cellStyle name="Normal 6 2 4 3 3 3 3" xfId="14994"/>
    <cellStyle name="Normal 6 2 4 3 3 3 4" xfId="36145"/>
    <cellStyle name="Normal 6 2 4 3 3 4" xfId="7306"/>
    <cellStyle name="Normal 6 2 4 3 3 4 2" xfId="28455"/>
    <cellStyle name="Normal 6 2 4 3 3 4 2 2" xfId="49606"/>
    <cellStyle name="Normal 6 2 4 3 3 4 3" xfId="17883"/>
    <cellStyle name="Normal 6 2 4 3 3 4 4" xfId="39034"/>
    <cellStyle name="Normal 6 2 4 3 3 5" xfId="9868"/>
    <cellStyle name="Normal 6 2 4 3 3 5 2" xfId="31017"/>
    <cellStyle name="Normal 6 2 4 3 3 5 2 2" xfId="52168"/>
    <cellStyle name="Normal 6 2 4 3 3 5 3" xfId="20445"/>
    <cellStyle name="Normal 6 2 4 3 3 5 4" xfId="41596"/>
    <cellStyle name="Normal 6 2 4 3 3 6" xfId="23002"/>
    <cellStyle name="Normal 6 2 4 3 3 6 2" xfId="44153"/>
    <cellStyle name="Normal 6 2 4 3 3 7" xfId="12430"/>
    <cellStyle name="Normal 6 2 4 3 3 8" xfId="33581"/>
    <cellStyle name="Normal 6 2 4 3 4" xfId="1503"/>
    <cellStyle name="Normal 6 2 4 3 4 2" xfId="4070"/>
    <cellStyle name="Normal 6 2 4 3 4 2 2" xfId="26206"/>
    <cellStyle name="Normal 6 2 4 3 4 2 2 2" xfId="47357"/>
    <cellStyle name="Normal 6 2 4 3 4 2 3" xfId="15634"/>
    <cellStyle name="Normal 6 2 4 3 4 2 4" xfId="36785"/>
    <cellStyle name="Normal 6 2 4 3 4 3" xfId="7946"/>
    <cellStyle name="Normal 6 2 4 3 4 3 2" xfId="29095"/>
    <cellStyle name="Normal 6 2 4 3 4 3 2 2" xfId="50246"/>
    <cellStyle name="Normal 6 2 4 3 4 3 3" xfId="18523"/>
    <cellStyle name="Normal 6 2 4 3 4 3 4" xfId="39674"/>
    <cellStyle name="Normal 6 2 4 3 4 4" xfId="10508"/>
    <cellStyle name="Normal 6 2 4 3 4 4 2" xfId="31657"/>
    <cellStyle name="Normal 6 2 4 3 4 4 2 2" xfId="52808"/>
    <cellStyle name="Normal 6 2 4 3 4 4 3" xfId="21085"/>
    <cellStyle name="Normal 6 2 4 3 4 4 4" xfId="42236"/>
    <cellStyle name="Normal 6 2 4 3 4 5" xfId="23642"/>
    <cellStyle name="Normal 6 2 4 3 4 5 2" xfId="44793"/>
    <cellStyle name="Normal 6 2 4 3 4 6" xfId="13070"/>
    <cellStyle name="Normal 6 2 4 3 4 7" xfId="34221"/>
    <cellStyle name="Normal 6 2 4 3 5" xfId="2789"/>
    <cellStyle name="Normal 6 2 4 3 5 2" xfId="24925"/>
    <cellStyle name="Normal 6 2 4 3 5 2 2" xfId="46076"/>
    <cellStyle name="Normal 6 2 4 3 5 3" xfId="14353"/>
    <cellStyle name="Normal 6 2 4 3 5 4" xfId="35504"/>
    <cellStyle name="Normal 6 2 4 3 6" xfId="6666"/>
    <cellStyle name="Normal 6 2 4 3 6 2" xfId="27815"/>
    <cellStyle name="Normal 6 2 4 3 6 2 2" xfId="48966"/>
    <cellStyle name="Normal 6 2 4 3 6 3" xfId="17243"/>
    <cellStyle name="Normal 6 2 4 3 6 4" xfId="38394"/>
    <cellStyle name="Normal 6 2 4 3 7" xfId="9228"/>
    <cellStyle name="Normal 6 2 4 3 7 2" xfId="30377"/>
    <cellStyle name="Normal 6 2 4 3 7 2 2" xfId="51528"/>
    <cellStyle name="Normal 6 2 4 3 7 3" xfId="19805"/>
    <cellStyle name="Normal 6 2 4 3 7 4" xfId="40956"/>
    <cellStyle name="Normal 6 2 4 3 8" xfId="22362"/>
    <cellStyle name="Normal 6 2 4 3 8 2" xfId="43513"/>
    <cellStyle name="Normal 6 2 4 3 9" xfId="11790"/>
    <cellStyle name="Normal 6 2 4 4" xfId="383"/>
    <cellStyle name="Normal 6 2 4 4 2" xfId="1023"/>
    <cellStyle name="Normal 6 2 4 4 2 2" xfId="2303"/>
    <cellStyle name="Normal 6 2 4 4 2 2 2" xfId="4870"/>
    <cellStyle name="Normal 6 2 4 4 2 2 2 2" xfId="27006"/>
    <cellStyle name="Normal 6 2 4 4 2 2 2 2 2" xfId="48157"/>
    <cellStyle name="Normal 6 2 4 4 2 2 2 3" xfId="16434"/>
    <cellStyle name="Normal 6 2 4 4 2 2 2 4" xfId="37585"/>
    <cellStyle name="Normal 6 2 4 4 2 2 3" xfId="8746"/>
    <cellStyle name="Normal 6 2 4 4 2 2 3 2" xfId="29895"/>
    <cellStyle name="Normal 6 2 4 4 2 2 3 2 2" xfId="51046"/>
    <cellStyle name="Normal 6 2 4 4 2 2 3 3" xfId="19323"/>
    <cellStyle name="Normal 6 2 4 4 2 2 3 4" xfId="40474"/>
    <cellStyle name="Normal 6 2 4 4 2 2 4" xfId="11308"/>
    <cellStyle name="Normal 6 2 4 4 2 2 4 2" xfId="32457"/>
    <cellStyle name="Normal 6 2 4 4 2 2 4 2 2" xfId="53608"/>
    <cellStyle name="Normal 6 2 4 4 2 2 4 3" xfId="21885"/>
    <cellStyle name="Normal 6 2 4 4 2 2 4 4" xfId="43036"/>
    <cellStyle name="Normal 6 2 4 4 2 2 5" xfId="24442"/>
    <cellStyle name="Normal 6 2 4 4 2 2 5 2" xfId="45593"/>
    <cellStyle name="Normal 6 2 4 4 2 2 6" xfId="13870"/>
    <cellStyle name="Normal 6 2 4 4 2 2 7" xfId="35021"/>
    <cellStyle name="Normal 6 2 4 4 2 3" xfId="3590"/>
    <cellStyle name="Normal 6 2 4 4 2 3 2" xfId="25726"/>
    <cellStyle name="Normal 6 2 4 4 2 3 2 2" xfId="46877"/>
    <cellStyle name="Normal 6 2 4 4 2 3 3" xfId="15154"/>
    <cellStyle name="Normal 6 2 4 4 2 3 4" xfId="36305"/>
    <cellStyle name="Normal 6 2 4 4 2 4" xfId="7466"/>
    <cellStyle name="Normal 6 2 4 4 2 4 2" xfId="28615"/>
    <cellStyle name="Normal 6 2 4 4 2 4 2 2" xfId="49766"/>
    <cellStyle name="Normal 6 2 4 4 2 4 3" xfId="18043"/>
    <cellStyle name="Normal 6 2 4 4 2 4 4" xfId="39194"/>
    <cellStyle name="Normal 6 2 4 4 2 5" xfId="10028"/>
    <cellStyle name="Normal 6 2 4 4 2 5 2" xfId="31177"/>
    <cellStyle name="Normal 6 2 4 4 2 5 2 2" xfId="52328"/>
    <cellStyle name="Normal 6 2 4 4 2 5 3" xfId="20605"/>
    <cellStyle name="Normal 6 2 4 4 2 5 4" xfId="41756"/>
    <cellStyle name="Normal 6 2 4 4 2 6" xfId="23162"/>
    <cellStyle name="Normal 6 2 4 4 2 6 2" xfId="44313"/>
    <cellStyle name="Normal 6 2 4 4 2 7" xfId="12590"/>
    <cellStyle name="Normal 6 2 4 4 2 8" xfId="33741"/>
    <cellStyle name="Normal 6 2 4 4 3" xfId="1663"/>
    <cellStyle name="Normal 6 2 4 4 3 2" xfId="4230"/>
    <cellStyle name="Normal 6 2 4 4 3 2 2" xfId="26366"/>
    <cellStyle name="Normal 6 2 4 4 3 2 2 2" xfId="47517"/>
    <cellStyle name="Normal 6 2 4 4 3 2 3" xfId="15794"/>
    <cellStyle name="Normal 6 2 4 4 3 2 4" xfId="36945"/>
    <cellStyle name="Normal 6 2 4 4 3 3" xfId="8106"/>
    <cellStyle name="Normal 6 2 4 4 3 3 2" xfId="29255"/>
    <cellStyle name="Normal 6 2 4 4 3 3 2 2" xfId="50406"/>
    <cellStyle name="Normal 6 2 4 4 3 3 3" xfId="18683"/>
    <cellStyle name="Normal 6 2 4 4 3 3 4" xfId="39834"/>
    <cellStyle name="Normal 6 2 4 4 3 4" xfId="10668"/>
    <cellStyle name="Normal 6 2 4 4 3 4 2" xfId="31817"/>
    <cellStyle name="Normal 6 2 4 4 3 4 2 2" xfId="52968"/>
    <cellStyle name="Normal 6 2 4 4 3 4 3" xfId="21245"/>
    <cellStyle name="Normal 6 2 4 4 3 4 4" xfId="42396"/>
    <cellStyle name="Normal 6 2 4 4 3 5" xfId="23802"/>
    <cellStyle name="Normal 6 2 4 4 3 5 2" xfId="44953"/>
    <cellStyle name="Normal 6 2 4 4 3 6" xfId="13230"/>
    <cellStyle name="Normal 6 2 4 4 3 7" xfId="34381"/>
    <cellStyle name="Normal 6 2 4 4 4" xfId="2950"/>
    <cellStyle name="Normal 6 2 4 4 4 2" xfId="25086"/>
    <cellStyle name="Normal 6 2 4 4 4 2 2" xfId="46237"/>
    <cellStyle name="Normal 6 2 4 4 4 3" xfId="14514"/>
    <cellStyle name="Normal 6 2 4 4 4 4" xfId="35665"/>
    <cellStyle name="Normal 6 2 4 4 5" xfId="6826"/>
    <cellStyle name="Normal 6 2 4 4 5 2" xfId="27975"/>
    <cellStyle name="Normal 6 2 4 4 5 2 2" xfId="49126"/>
    <cellStyle name="Normal 6 2 4 4 5 3" xfId="17403"/>
    <cellStyle name="Normal 6 2 4 4 5 4" xfId="38554"/>
    <cellStyle name="Normal 6 2 4 4 6" xfId="9388"/>
    <cellStyle name="Normal 6 2 4 4 6 2" xfId="30537"/>
    <cellStyle name="Normal 6 2 4 4 6 2 2" xfId="51688"/>
    <cellStyle name="Normal 6 2 4 4 6 3" xfId="19965"/>
    <cellStyle name="Normal 6 2 4 4 6 4" xfId="41116"/>
    <cellStyle name="Normal 6 2 4 4 7" xfId="22522"/>
    <cellStyle name="Normal 6 2 4 4 7 2" xfId="43673"/>
    <cellStyle name="Normal 6 2 4 4 8" xfId="11950"/>
    <cellStyle name="Normal 6 2 4 4 9" xfId="33101"/>
    <cellStyle name="Normal 6 2 4 5" xfId="703"/>
    <cellStyle name="Normal 6 2 4 5 2" xfId="1983"/>
    <cellStyle name="Normal 6 2 4 5 2 2" xfId="4550"/>
    <cellStyle name="Normal 6 2 4 5 2 2 2" xfId="26686"/>
    <cellStyle name="Normal 6 2 4 5 2 2 2 2" xfId="47837"/>
    <cellStyle name="Normal 6 2 4 5 2 2 3" xfId="16114"/>
    <cellStyle name="Normal 6 2 4 5 2 2 4" xfId="37265"/>
    <cellStyle name="Normal 6 2 4 5 2 3" xfId="8426"/>
    <cellStyle name="Normal 6 2 4 5 2 3 2" xfId="29575"/>
    <cellStyle name="Normal 6 2 4 5 2 3 2 2" xfId="50726"/>
    <cellStyle name="Normal 6 2 4 5 2 3 3" xfId="19003"/>
    <cellStyle name="Normal 6 2 4 5 2 3 4" xfId="40154"/>
    <cellStyle name="Normal 6 2 4 5 2 4" xfId="10988"/>
    <cellStyle name="Normal 6 2 4 5 2 4 2" xfId="32137"/>
    <cellStyle name="Normal 6 2 4 5 2 4 2 2" xfId="53288"/>
    <cellStyle name="Normal 6 2 4 5 2 4 3" xfId="21565"/>
    <cellStyle name="Normal 6 2 4 5 2 4 4" xfId="42716"/>
    <cellStyle name="Normal 6 2 4 5 2 5" xfId="24122"/>
    <cellStyle name="Normal 6 2 4 5 2 5 2" xfId="45273"/>
    <cellStyle name="Normal 6 2 4 5 2 6" xfId="13550"/>
    <cellStyle name="Normal 6 2 4 5 2 7" xfId="34701"/>
    <cellStyle name="Normal 6 2 4 5 3" xfId="3270"/>
    <cellStyle name="Normal 6 2 4 5 3 2" xfId="25406"/>
    <cellStyle name="Normal 6 2 4 5 3 2 2" xfId="46557"/>
    <cellStyle name="Normal 6 2 4 5 3 3" xfId="14834"/>
    <cellStyle name="Normal 6 2 4 5 3 4" xfId="35985"/>
    <cellStyle name="Normal 6 2 4 5 4" xfId="7146"/>
    <cellStyle name="Normal 6 2 4 5 4 2" xfId="28295"/>
    <cellStyle name="Normal 6 2 4 5 4 2 2" xfId="49446"/>
    <cellStyle name="Normal 6 2 4 5 4 3" xfId="17723"/>
    <cellStyle name="Normal 6 2 4 5 4 4" xfId="38874"/>
    <cellStyle name="Normal 6 2 4 5 5" xfId="9708"/>
    <cellStyle name="Normal 6 2 4 5 5 2" xfId="30857"/>
    <cellStyle name="Normal 6 2 4 5 5 2 2" xfId="52008"/>
    <cellStyle name="Normal 6 2 4 5 5 3" xfId="20285"/>
    <cellStyle name="Normal 6 2 4 5 5 4" xfId="41436"/>
    <cellStyle name="Normal 6 2 4 5 6" xfId="22842"/>
    <cellStyle name="Normal 6 2 4 5 6 2" xfId="43993"/>
    <cellStyle name="Normal 6 2 4 5 7" xfId="12270"/>
    <cellStyle name="Normal 6 2 4 5 8" xfId="33421"/>
    <cellStyle name="Normal 6 2 4 6" xfId="1343"/>
    <cellStyle name="Normal 6 2 4 6 2" xfId="3910"/>
    <cellStyle name="Normal 6 2 4 6 2 2" xfId="26046"/>
    <cellStyle name="Normal 6 2 4 6 2 2 2" xfId="47197"/>
    <cellStyle name="Normal 6 2 4 6 2 3" xfId="15474"/>
    <cellStyle name="Normal 6 2 4 6 2 4" xfId="36625"/>
    <cellStyle name="Normal 6 2 4 6 3" xfId="7786"/>
    <cellStyle name="Normal 6 2 4 6 3 2" xfId="28935"/>
    <cellStyle name="Normal 6 2 4 6 3 2 2" xfId="50086"/>
    <cellStyle name="Normal 6 2 4 6 3 3" xfId="18363"/>
    <cellStyle name="Normal 6 2 4 6 3 4" xfId="39514"/>
    <cellStyle name="Normal 6 2 4 6 4" xfId="10348"/>
    <cellStyle name="Normal 6 2 4 6 4 2" xfId="31497"/>
    <cellStyle name="Normal 6 2 4 6 4 2 2" xfId="52648"/>
    <cellStyle name="Normal 6 2 4 6 4 3" xfId="20925"/>
    <cellStyle name="Normal 6 2 4 6 4 4" xfId="42076"/>
    <cellStyle name="Normal 6 2 4 6 5" xfId="23482"/>
    <cellStyle name="Normal 6 2 4 6 5 2" xfId="44633"/>
    <cellStyle name="Normal 6 2 4 6 6" xfId="12910"/>
    <cellStyle name="Normal 6 2 4 6 7" xfId="34061"/>
    <cellStyle name="Normal 6 2 4 7" xfId="2628"/>
    <cellStyle name="Normal 6 2 4 7 2" xfId="24764"/>
    <cellStyle name="Normal 6 2 4 7 2 2" xfId="45915"/>
    <cellStyle name="Normal 6 2 4 7 3" xfId="14192"/>
    <cellStyle name="Normal 6 2 4 7 4" xfId="35343"/>
    <cellStyle name="Normal 6 2 4 8" xfId="6506"/>
    <cellStyle name="Normal 6 2 4 8 2" xfId="27655"/>
    <cellStyle name="Normal 6 2 4 8 2 2" xfId="48806"/>
    <cellStyle name="Normal 6 2 4 8 3" xfId="17083"/>
    <cellStyle name="Normal 6 2 4 8 4" xfId="38234"/>
    <cellStyle name="Normal 6 2 4 9" xfId="9068"/>
    <cellStyle name="Normal 6 2 4 9 2" xfId="30217"/>
    <cellStyle name="Normal 6 2 4 9 2 2" xfId="51368"/>
    <cellStyle name="Normal 6 2 4 9 3" xfId="19645"/>
    <cellStyle name="Normal 6 2 4 9 4" xfId="40796"/>
    <cellStyle name="Normal 6 2 5" xfId="79"/>
    <cellStyle name="Normal 6 2 5 10" xfId="22224"/>
    <cellStyle name="Normal 6 2 5 10 2" xfId="43375"/>
    <cellStyle name="Normal 6 2 5 11" xfId="11652"/>
    <cellStyle name="Normal 6 2 5 12" xfId="32803"/>
    <cellStyle name="Normal 6 2 5 2" xfId="163"/>
    <cellStyle name="Normal 6 2 5 2 10" xfId="11732"/>
    <cellStyle name="Normal 6 2 5 2 11" xfId="32883"/>
    <cellStyle name="Normal 6 2 5 2 2" xfId="324"/>
    <cellStyle name="Normal 6 2 5 2 2 10" xfId="33043"/>
    <cellStyle name="Normal 6 2 5 2 2 2" xfId="645"/>
    <cellStyle name="Normal 6 2 5 2 2 2 2" xfId="1285"/>
    <cellStyle name="Normal 6 2 5 2 2 2 2 2" xfId="2565"/>
    <cellStyle name="Normal 6 2 5 2 2 2 2 2 2" xfId="5132"/>
    <cellStyle name="Normal 6 2 5 2 2 2 2 2 2 2" xfId="27268"/>
    <cellStyle name="Normal 6 2 5 2 2 2 2 2 2 2 2" xfId="48419"/>
    <cellStyle name="Normal 6 2 5 2 2 2 2 2 2 3" xfId="16696"/>
    <cellStyle name="Normal 6 2 5 2 2 2 2 2 2 4" xfId="37847"/>
    <cellStyle name="Normal 6 2 5 2 2 2 2 2 3" xfId="9008"/>
    <cellStyle name="Normal 6 2 5 2 2 2 2 2 3 2" xfId="30157"/>
    <cellStyle name="Normal 6 2 5 2 2 2 2 2 3 2 2" xfId="51308"/>
    <cellStyle name="Normal 6 2 5 2 2 2 2 2 3 3" xfId="19585"/>
    <cellStyle name="Normal 6 2 5 2 2 2 2 2 3 4" xfId="40736"/>
    <cellStyle name="Normal 6 2 5 2 2 2 2 2 4" xfId="11570"/>
    <cellStyle name="Normal 6 2 5 2 2 2 2 2 4 2" xfId="32719"/>
    <cellStyle name="Normal 6 2 5 2 2 2 2 2 4 2 2" xfId="53870"/>
    <cellStyle name="Normal 6 2 5 2 2 2 2 2 4 3" xfId="22147"/>
    <cellStyle name="Normal 6 2 5 2 2 2 2 2 4 4" xfId="43298"/>
    <cellStyle name="Normal 6 2 5 2 2 2 2 2 5" xfId="24704"/>
    <cellStyle name="Normal 6 2 5 2 2 2 2 2 5 2" xfId="45855"/>
    <cellStyle name="Normal 6 2 5 2 2 2 2 2 6" xfId="14132"/>
    <cellStyle name="Normal 6 2 5 2 2 2 2 2 7" xfId="35283"/>
    <cellStyle name="Normal 6 2 5 2 2 2 2 3" xfId="3852"/>
    <cellStyle name="Normal 6 2 5 2 2 2 2 3 2" xfId="25988"/>
    <cellStyle name="Normal 6 2 5 2 2 2 2 3 2 2" xfId="47139"/>
    <cellStyle name="Normal 6 2 5 2 2 2 2 3 3" xfId="15416"/>
    <cellStyle name="Normal 6 2 5 2 2 2 2 3 4" xfId="36567"/>
    <cellStyle name="Normal 6 2 5 2 2 2 2 4" xfId="7728"/>
    <cellStyle name="Normal 6 2 5 2 2 2 2 4 2" xfId="28877"/>
    <cellStyle name="Normal 6 2 5 2 2 2 2 4 2 2" xfId="50028"/>
    <cellStyle name="Normal 6 2 5 2 2 2 2 4 3" xfId="18305"/>
    <cellStyle name="Normal 6 2 5 2 2 2 2 4 4" xfId="39456"/>
    <cellStyle name="Normal 6 2 5 2 2 2 2 5" xfId="10290"/>
    <cellStyle name="Normal 6 2 5 2 2 2 2 5 2" xfId="31439"/>
    <cellStyle name="Normal 6 2 5 2 2 2 2 5 2 2" xfId="52590"/>
    <cellStyle name="Normal 6 2 5 2 2 2 2 5 3" xfId="20867"/>
    <cellStyle name="Normal 6 2 5 2 2 2 2 5 4" xfId="42018"/>
    <cellStyle name="Normal 6 2 5 2 2 2 2 6" xfId="23424"/>
    <cellStyle name="Normal 6 2 5 2 2 2 2 6 2" xfId="44575"/>
    <cellStyle name="Normal 6 2 5 2 2 2 2 7" xfId="12852"/>
    <cellStyle name="Normal 6 2 5 2 2 2 2 8" xfId="34003"/>
    <cellStyle name="Normal 6 2 5 2 2 2 3" xfId="1925"/>
    <cellStyle name="Normal 6 2 5 2 2 2 3 2" xfId="4492"/>
    <cellStyle name="Normal 6 2 5 2 2 2 3 2 2" xfId="26628"/>
    <cellStyle name="Normal 6 2 5 2 2 2 3 2 2 2" xfId="47779"/>
    <cellStyle name="Normal 6 2 5 2 2 2 3 2 3" xfId="16056"/>
    <cellStyle name="Normal 6 2 5 2 2 2 3 2 4" xfId="37207"/>
    <cellStyle name="Normal 6 2 5 2 2 2 3 3" xfId="8368"/>
    <cellStyle name="Normal 6 2 5 2 2 2 3 3 2" xfId="29517"/>
    <cellStyle name="Normal 6 2 5 2 2 2 3 3 2 2" xfId="50668"/>
    <cellStyle name="Normal 6 2 5 2 2 2 3 3 3" xfId="18945"/>
    <cellStyle name="Normal 6 2 5 2 2 2 3 3 4" xfId="40096"/>
    <cellStyle name="Normal 6 2 5 2 2 2 3 4" xfId="10930"/>
    <cellStyle name="Normal 6 2 5 2 2 2 3 4 2" xfId="32079"/>
    <cellStyle name="Normal 6 2 5 2 2 2 3 4 2 2" xfId="53230"/>
    <cellStyle name="Normal 6 2 5 2 2 2 3 4 3" xfId="21507"/>
    <cellStyle name="Normal 6 2 5 2 2 2 3 4 4" xfId="42658"/>
    <cellStyle name="Normal 6 2 5 2 2 2 3 5" xfId="24064"/>
    <cellStyle name="Normal 6 2 5 2 2 2 3 5 2" xfId="45215"/>
    <cellStyle name="Normal 6 2 5 2 2 2 3 6" xfId="13492"/>
    <cellStyle name="Normal 6 2 5 2 2 2 3 7" xfId="34643"/>
    <cellStyle name="Normal 6 2 5 2 2 2 4" xfId="3212"/>
    <cellStyle name="Normal 6 2 5 2 2 2 4 2" xfId="25348"/>
    <cellStyle name="Normal 6 2 5 2 2 2 4 2 2" xfId="46499"/>
    <cellStyle name="Normal 6 2 5 2 2 2 4 3" xfId="14776"/>
    <cellStyle name="Normal 6 2 5 2 2 2 4 4" xfId="35927"/>
    <cellStyle name="Normal 6 2 5 2 2 2 5" xfId="7088"/>
    <cellStyle name="Normal 6 2 5 2 2 2 5 2" xfId="28237"/>
    <cellStyle name="Normal 6 2 5 2 2 2 5 2 2" xfId="49388"/>
    <cellStyle name="Normal 6 2 5 2 2 2 5 3" xfId="17665"/>
    <cellStyle name="Normal 6 2 5 2 2 2 5 4" xfId="38816"/>
    <cellStyle name="Normal 6 2 5 2 2 2 6" xfId="9650"/>
    <cellStyle name="Normal 6 2 5 2 2 2 6 2" xfId="30799"/>
    <cellStyle name="Normal 6 2 5 2 2 2 6 2 2" xfId="51950"/>
    <cellStyle name="Normal 6 2 5 2 2 2 6 3" xfId="20227"/>
    <cellStyle name="Normal 6 2 5 2 2 2 6 4" xfId="41378"/>
    <cellStyle name="Normal 6 2 5 2 2 2 7" xfId="22784"/>
    <cellStyle name="Normal 6 2 5 2 2 2 7 2" xfId="43935"/>
    <cellStyle name="Normal 6 2 5 2 2 2 8" xfId="12212"/>
    <cellStyle name="Normal 6 2 5 2 2 2 9" xfId="33363"/>
    <cellStyle name="Normal 6 2 5 2 2 3" xfId="965"/>
    <cellStyle name="Normal 6 2 5 2 2 3 2" xfId="2245"/>
    <cellStyle name="Normal 6 2 5 2 2 3 2 2" xfId="4812"/>
    <cellStyle name="Normal 6 2 5 2 2 3 2 2 2" xfId="26948"/>
    <cellStyle name="Normal 6 2 5 2 2 3 2 2 2 2" xfId="48099"/>
    <cellStyle name="Normal 6 2 5 2 2 3 2 2 3" xfId="16376"/>
    <cellStyle name="Normal 6 2 5 2 2 3 2 2 4" xfId="37527"/>
    <cellStyle name="Normal 6 2 5 2 2 3 2 3" xfId="8688"/>
    <cellStyle name="Normal 6 2 5 2 2 3 2 3 2" xfId="29837"/>
    <cellStyle name="Normal 6 2 5 2 2 3 2 3 2 2" xfId="50988"/>
    <cellStyle name="Normal 6 2 5 2 2 3 2 3 3" xfId="19265"/>
    <cellStyle name="Normal 6 2 5 2 2 3 2 3 4" xfId="40416"/>
    <cellStyle name="Normal 6 2 5 2 2 3 2 4" xfId="11250"/>
    <cellStyle name="Normal 6 2 5 2 2 3 2 4 2" xfId="32399"/>
    <cellStyle name="Normal 6 2 5 2 2 3 2 4 2 2" xfId="53550"/>
    <cellStyle name="Normal 6 2 5 2 2 3 2 4 3" xfId="21827"/>
    <cellStyle name="Normal 6 2 5 2 2 3 2 4 4" xfId="42978"/>
    <cellStyle name="Normal 6 2 5 2 2 3 2 5" xfId="24384"/>
    <cellStyle name="Normal 6 2 5 2 2 3 2 5 2" xfId="45535"/>
    <cellStyle name="Normal 6 2 5 2 2 3 2 6" xfId="13812"/>
    <cellStyle name="Normal 6 2 5 2 2 3 2 7" xfId="34963"/>
    <cellStyle name="Normal 6 2 5 2 2 3 3" xfId="3532"/>
    <cellStyle name="Normal 6 2 5 2 2 3 3 2" xfId="25668"/>
    <cellStyle name="Normal 6 2 5 2 2 3 3 2 2" xfId="46819"/>
    <cellStyle name="Normal 6 2 5 2 2 3 3 3" xfId="15096"/>
    <cellStyle name="Normal 6 2 5 2 2 3 3 4" xfId="36247"/>
    <cellStyle name="Normal 6 2 5 2 2 3 4" xfId="7408"/>
    <cellStyle name="Normal 6 2 5 2 2 3 4 2" xfId="28557"/>
    <cellStyle name="Normal 6 2 5 2 2 3 4 2 2" xfId="49708"/>
    <cellStyle name="Normal 6 2 5 2 2 3 4 3" xfId="17985"/>
    <cellStyle name="Normal 6 2 5 2 2 3 4 4" xfId="39136"/>
    <cellStyle name="Normal 6 2 5 2 2 3 5" xfId="9970"/>
    <cellStyle name="Normal 6 2 5 2 2 3 5 2" xfId="31119"/>
    <cellStyle name="Normal 6 2 5 2 2 3 5 2 2" xfId="52270"/>
    <cellStyle name="Normal 6 2 5 2 2 3 5 3" xfId="20547"/>
    <cellStyle name="Normal 6 2 5 2 2 3 5 4" xfId="41698"/>
    <cellStyle name="Normal 6 2 5 2 2 3 6" xfId="23104"/>
    <cellStyle name="Normal 6 2 5 2 2 3 6 2" xfId="44255"/>
    <cellStyle name="Normal 6 2 5 2 2 3 7" xfId="12532"/>
    <cellStyle name="Normal 6 2 5 2 2 3 8" xfId="33683"/>
    <cellStyle name="Normal 6 2 5 2 2 4" xfId="1605"/>
    <cellStyle name="Normal 6 2 5 2 2 4 2" xfId="4172"/>
    <cellStyle name="Normal 6 2 5 2 2 4 2 2" xfId="26308"/>
    <cellStyle name="Normal 6 2 5 2 2 4 2 2 2" xfId="47459"/>
    <cellStyle name="Normal 6 2 5 2 2 4 2 3" xfId="15736"/>
    <cellStyle name="Normal 6 2 5 2 2 4 2 4" xfId="36887"/>
    <cellStyle name="Normal 6 2 5 2 2 4 3" xfId="8048"/>
    <cellStyle name="Normal 6 2 5 2 2 4 3 2" xfId="29197"/>
    <cellStyle name="Normal 6 2 5 2 2 4 3 2 2" xfId="50348"/>
    <cellStyle name="Normal 6 2 5 2 2 4 3 3" xfId="18625"/>
    <cellStyle name="Normal 6 2 5 2 2 4 3 4" xfId="39776"/>
    <cellStyle name="Normal 6 2 5 2 2 4 4" xfId="10610"/>
    <cellStyle name="Normal 6 2 5 2 2 4 4 2" xfId="31759"/>
    <cellStyle name="Normal 6 2 5 2 2 4 4 2 2" xfId="52910"/>
    <cellStyle name="Normal 6 2 5 2 2 4 4 3" xfId="21187"/>
    <cellStyle name="Normal 6 2 5 2 2 4 4 4" xfId="42338"/>
    <cellStyle name="Normal 6 2 5 2 2 4 5" xfId="23744"/>
    <cellStyle name="Normal 6 2 5 2 2 4 5 2" xfId="44895"/>
    <cellStyle name="Normal 6 2 5 2 2 4 6" xfId="13172"/>
    <cellStyle name="Normal 6 2 5 2 2 4 7" xfId="34323"/>
    <cellStyle name="Normal 6 2 5 2 2 5" xfId="2892"/>
    <cellStyle name="Normal 6 2 5 2 2 5 2" xfId="25028"/>
    <cellStyle name="Normal 6 2 5 2 2 5 2 2" xfId="46179"/>
    <cellStyle name="Normal 6 2 5 2 2 5 3" xfId="14456"/>
    <cellStyle name="Normal 6 2 5 2 2 5 4" xfId="35607"/>
    <cellStyle name="Normal 6 2 5 2 2 6" xfId="6768"/>
    <cellStyle name="Normal 6 2 5 2 2 6 2" xfId="27917"/>
    <cellStyle name="Normal 6 2 5 2 2 6 2 2" xfId="49068"/>
    <cellStyle name="Normal 6 2 5 2 2 6 3" xfId="17345"/>
    <cellStyle name="Normal 6 2 5 2 2 6 4" xfId="38496"/>
    <cellStyle name="Normal 6 2 5 2 2 7" xfId="9330"/>
    <cellStyle name="Normal 6 2 5 2 2 7 2" xfId="30479"/>
    <cellStyle name="Normal 6 2 5 2 2 7 2 2" xfId="51630"/>
    <cellStyle name="Normal 6 2 5 2 2 7 3" xfId="19907"/>
    <cellStyle name="Normal 6 2 5 2 2 7 4" xfId="41058"/>
    <cellStyle name="Normal 6 2 5 2 2 8" xfId="22464"/>
    <cellStyle name="Normal 6 2 5 2 2 8 2" xfId="43615"/>
    <cellStyle name="Normal 6 2 5 2 2 9" xfId="11892"/>
    <cellStyle name="Normal 6 2 5 2 3" xfId="485"/>
    <cellStyle name="Normal 6 2 5 2 3 2" xfId="1125"/>
    <cellStyle name="Normal 6 2 5 2 3 2 2" xfId="2405"/>
    <cellStyle name="Normal 6 2 5 2 3 2 2 2" xfId="4972"/>
    <cellStyle name="Normal 6 2 5 2 3 2 2 2 2" xfId="27108"/>
    <cellStyle name="Normal 6 2 5 2 3 2 2 2 2 2" xfId="48259"/>
    <cellStyle name="Normal 6 2 5 2 3 2 2 2 3" xfId="16536"/>
    <cellStyle name="Normal 6 2 5 2 3 2 2 2 4" xfId="37687"/>
    <cellStyle name="Normal 6 2 5 2 3 2 2 3" xfId="8848"/>
    <cellStyle name="Normal 6 2 5 2 3 2 2 3 2" xfId="29997"/>
    <cellStyle name="Normal 6 2 5 2 3 2 2 3 2 2" xfId="51148"/>
    <cellStyle name="Normal 6 2 5 2 3 2 2 3 3" xfId="19425"/>
    <cellStyle name="Normal 6 2 5 2 3 2 2 3 4" xfId="40576"/>
    <cellStyle name="Normal 6 2 5 2 3 2 2 4" xfId="11410"/>
    <cellStyle name="Normal 6 2 5 2 3 2 2 4 2" xfId="32559"/>
    <cellStyle name="Normal 6 2 5 2 3 2 2 4 2 2" xfId="53710"/>
    <cellStyle name="Normal 6 2 5 2 3 2 2 4 3" xfId="21987"/>
    <cellStyle name="Normal 6 2 5 2 3 2 2 4 4" xfId="43138"/>
    <cellStyle name="Normal 6 2 5 2 3 2 2 5" xfId="24544"/>
    <cellStyle name="Normal 6 2 5 2 3 2 2 5 2" xfId="45695"/>
    <cellStyle name="Normal 6 2 5 2 3 2 2 6" xfId="13972"/>
    <cellStyle name="Normal 6 2 5 2 3 2 2 7" xfId="35123"/>
    <cellStyle name="Normal 6 2 5 2 3 2 3" xfId="3692"/>
    <cellStyle name="Normal 6 2 5 2 3 2 3 2" xfId="25828"/>
    <cellStyle name="Normal 6 2 5 2 3 2 3 2 2" xfId="46979"/>
    <cellStyle name="Normal 6 2 5 2 3 2 3 3" xfId="15256"/>
    <cellStyle name="Normal 6 2 5 2 3 2 3 4" xfId="36407"/>
    <cellStyle name="Normal 6 2 5 2 3 2 4" xfId="7568"/>
    <cellStyle name="Normal 6 2 5 2 3 2 4 2" xfId="28717"/>
    <cellStyle name="Normal 6 2 5 2 3 2 4 2 2" xfId="49868"/>
    <cellStyle name="Normal 6 2 5 2 3 2 4 3" xfId="18145"/>
    <cellStyle name="Normal 6 2 5 2 3 2 4 4" xfId="39296"/>
    <cellStyle name="Normal 6 2 5 2 3 2 5" xfId="10130"/>
    <cellStyle name="Normal 6 2 5 2 3 2 5 2" xfId="31279"/>
    <cellStyle name="Normal 6 2 5 2 3 2 5 2 2" xfId="52430"/>
    <cellStyle name="Normal 6 2 5 2 3 2 5 3" xfId="20707"/>
    <cellStyle name="Normal 6 2 5 2 3 2 5 4" xfId="41858"/>
    <cellStyle name="Normal 6 2 5 2 3 2 6" xfId="23264"/>
    <cellStyle name="Normal 6 2 5 2 3 2 6 2" xfId="44415"/>
    <cellStyle name="Normal 6 2 5 2 3 2 7" xfId="12692"/>
    <cellStyle name="Normal 6 2 5 2 3 2 8" xfId="33843"/>
    <cellStyle name="Normal 6 2 5 2 3 3" xfId="1765"/>
    <cellStyle name="Normal 6 2 5 2 3 3 2" xfId="4332"/>
    <cellStyle name="Normal 6 2 5 2 3 3 2 2" xfId="26468"/>
    <cellStyle name="Normal 6 2 5 2 3 3 2 2 2" xfId="47619"/>
    <cellStyle name="Normal 6 2 5 2 3 3 2 3" xfId="15896"/>
    <cellStyle name="Normal 6 2 5 2 3 3 2 4" xfId="37047"/>
    <cellStyle name="Normal 6 2 5 2 3 3 3" xfId="8208"/>
    <cellStyle name="Normal 6 2 5 2 3 3 3 2" xfId="29357"/>
    <cellStyle name="Normal 6 2 5 2 3 3 3 2 2" xfId="50508"/>
    <cellStyle name="Normal 6 2 5 2 3 3 3 3" xfId="18785"/>
    <cellStyle name="Normal 6 2 5 2 3 3 3 4" xfId="39936"/>
    <cellStyle name="Normal 6 2 5 2 3 3 4" xfId="10770"/>
    <cellStyle name="Normal 6 2 5 2 3 3 4 2" xfId="31919"/>
    <cellStyle name="Normal 6 2 5 2 3 3 4 2 2" xfId="53070"/>
    <cellStyle name="Normal 6 2 5 2 3 3 4 3" xfId="21347"/>
    <cellStyle name="Normal 6 2 5 2 3 3 4 4" xfId="42498"/>
    <cellStyle name="Normal 6 2 5 2 3 3 5" xfId="23904"/>
    <cellStyle name="Normal 6 2 5 2 3 3 5 2" xfId="45055"/>
    <cellStyle name="Normal 6 2 5 2 3 3 6" xfId="13332"/>
    <cellStyle name="Normal 6 2 5 2 3 3 7" xfId="34483"/>
    <cellStyle name="Normal 6 2 5 2 3 4" xfId="3052"/>
    <cellStyle name="Normal 6 2 5 2 3 4 2" xfId="25188"/>
    <cellStyle name="Normal 6 2 5 2 3 4 2 2" xfId="46339"/>
    <cellStyle name="Normal 6 2 5 2 3 4 3" xfId="14616"/>
    <cellStyle name="Normal 6 2 5 2 3 4 4" xfId="35767"/>
    <cellStyle name="Normal 6 2 5 2 3 5" xfId="6928"/>
    <cellStyle name="Normal 6 2 5 2 3 5 2" xfId="28077"/>
    <cellStyle name="Normal 6 2 5 2 3 5 2 2" xfId="49228"/>
    <cellStyle name="Normal 6 2 5 2 3 5 3" xfId="17505"/>
    <cellStyle name="Normal 6 2 5 2 3 5 4" xfId="38656"/>
    <cellStyle name="Normal 6 2 5 2 3 6" xfId="9490"/>
    <cellStyle name="Normal 6 2 5 2 3 6 2" xfId="30639"/>
    <cellStyle name="Normal 6 2 5 2 3 6 2 2" xfId="51790"/>
    <cellStyle name="Normal 6 2 5 2 3 6 3" xfId="20067"/>
    <cellStyle name="Normal 6 2 5 2 3 6 4" xfId="41218"/>
    <cellStyle name="Normal 6 2 5 2 3 7" xfId="22624"/>
    <cellStyle name="Normal 6 2 5 2 3 7 2" xfId="43775"/>
    <cellStyle name="Normal 6 2 5 2 3 8" xfId="12052"/>
    <cellStyle name="Normal 6 2 5 2 3 9" xfId="33203"/>
    <cellStyle name="Normal 6 2 5 2 4" xfId="805"/>
    <cellStyle name="Normal 6 2 5 2 4 2" xfId="2085"/>
    <cellStyle name="Normal 6 2 5 2 4 2 2" xfId="4652"/>
    <cellStyle name="Normal 6 2 5 2 4 2 2 2" xfId="26788"/>
    <cellStyle name="Normal 6 2 5 2 4 2 2 2 2" xfId="47939"/>
    <cellStyle name="Normal 6 2 5 2 4 2 2 3" xfId="16216"/>
    <cellStyle name="Normal 6 2 5 2 4 2 2 4" xfId="37367"/>
    <cellStyle name="Normal 6 2 5 2 4 2 3" xfId="8528"/>
    <cellStyle name="Normal 6 2 5 2 4 2 3 2" xfId="29677"/>
    <cellStyle name="Normal 6 2 5 2 4 2 3 2 2" xfId="50828"/>
    <cellStyle name="Normal 6 2 5 2 4 2 3 3" xfId="19105"/>
    <cellStyle name="Normal 6 2 5 2 4 2 3 4" xfId="40256"/>
    <cellStyle name="Normal 6 2 5 2 4 2 4" xfId="11090"/>
    <cellStyle name="Normal 6 2 5 2 4 2 4 2" xfId="32239"/>
    <cellStyle name="Normal 6 2 5 2 4 2 4 2 2" xfId="53390"/>
    <cellStyle name="Normal 6 2 5 2 4 2 4 3" xfId="21667"/>
    <cellStyle name="Normal 6 2 5 2 4 2 4 4" xfId="42818"/>
    <cellStyle name="Normal 6 2 5 2 4 2 5" xfId="24224"/>
    <cellStyle name="Normal 6 2 5 2 4 2 5 2" xfId="45375"/>
    <cellStyle name="Normal 6 2 5 2 4 2 6" xfId="13652"/>
    <cellStyle name="Normal 6 2 5 2 4 2 7" xfId="34803"/>
    <cellStyle name="Normal 6 2 5 2 4 3" xfId="3372"/>
    <cellStyle name="Normal 6 2 5 2 4 3 2" xfId="25508"/>
    <cellStyle name="Normal 6 2 5 2 4 3 2 2" xfId="46659"/>
    <cellStyle name="Normal 6 2 5 2 4 3 3" xfId="14936"/>
    <cellStyle name="Normal 6 2 5 2 4 3 4" xfId="36087"/>
    <cellStyle name="Normal 6 2 5 2 4 4" xfId="7248"/>
    <cellStyle name="Normal 6 2 5 2 4 4 2" xfId="28397"/>
    <cellStyle name="Normal 6 2 5 2 4 4 2 2" xfId="49548"/>
    <cellStyle name="Normal 6 2 5 2 4 4 3" xfId="17825"/>
    <cellStyle name="Normal 6 2 5 2 4 4 4" xfId="38976"/>
    <cellStyle name="Normal 6 2 5 2 4 5" xfId="9810"/>
    <cellStyle name="Normal 6 2 5 2 4 5 2" xfId="30959"/>
    <cellStyle name="Normal 6 2 5 2 4 5 2 2" xfId="52110"/>
    <cellStyle name="Normal 6 2 5 2 4 5 3" xfId="20387"/>
    <cellStyle name="Normal 6 2 5 2 4 5 4" xfId="41538"/>
    <cellStyle name="Normal 6 2 5 2 4 6" xfId="22944"/>
    <cellStyle name="Normal 6 2 5 2 4 6 2" xfId="44095"/>
    <cellStyle name="Normal 6 2 5 2 4 7" xfId="12372"/>
    <cellStyle name="Normal 6 2 5 2 4 8" xfId="33523"/>
    <cellStyle name="Normal 6 2 5 2 5" xfId="1445"/>
    <cellStyle name="Normal 6 2 5 2 5 2" xfId="4012"/>
    <cellStyle name="Normal 6 2 5 2 5 2 2" xfId="26148"/>
    <cellStyle name="Normal 6 2 5 2 5 2 2 2" xfId="47299"/>
    <cellStyle name="Normal 6 2 5 2 5 2 3" xfId="15576"/>
    <cellStyle name="Normal 6 2 5 2 5 2 4" xfId="36727"/>
    <cellStyle name="Normal 6 2 5 2 5 3" xfId="7888"/>
    <cellStyle name="Normal 6 2 5 2 5 3 2" xfId="29037"/>
    <cellStyle name="Normal 6 2 5 2 5 3 2 2" xfId="50188"/>
    <cellStyle name="Normal 6 2 5 2 5 3 3" xfId="18465"/>
    <cellStyle name="Normal 6 2 5 2 5 3 4" xfId="39616"/>
    <cellStyle name="Normal 6 2 5 2 5 4" xfId="10450"/>
    <cellStyle name="Normal 6 2 5 2 5 4 2" xfId="31599"/>
    <cellStyle name="Normal 6 2 5 2 5 4 2 2" xfId="52750"/>
    <cellStyle name="Normal 6 2 5 2 5 4 3" xfId="21027"/>
    <cellStyle name="Normal 6 2 5 2 5 4 4" xfId="42178"/>
    <cellStyle name="Normal 6 2 5 2 5 5" xfId="23584"/>
    <cellStyle name="Normal 6 2 5 2 5 5 2" xfId="44735"/>
    <cellStyle name="Normal 6 2 5 2 5 6" xfId="13012"/>
    <cellStyle name="Normal 6 2 5 2 5 7" xfId="34163"/>
    <cellStyle name="Normal 6 2 5 2 6" xfId="2731"/>
    <cellStyle name="Normal 6 2 5 2 6 2" xfId="24867"/>
    <cellStyle name="Normal 6 2 5 2 6 2 2" xfId="46018"/>
    <cellStyle name="Normal 6 2 5 2 6 3" xfId="14295"/>
    <cellStyle name="Normal 6 2 5 2 6 4" xfId="35446"/>
    <cellStyle name="Normal 6 2 5 2 7" xfId="6608"/>
    <cellStyle name="Normal 6 2 5 2 7 2" xfId="27757"/>
    <cellStyle name="Normal 6 2 5 2 7 2 2" xfId="48908"/>
    <cellStyle name="Normal 6 2 5 2 7 3" xfId="17185"/>
    <cellStyle name="Normal 6 2 5 2 7 4" xfId="38336"/>
    <cellStyle name="Normal 6 2 5 2 8" xfId="9170"/>
    <cellStyle name="Normal 6 2 5 2 8 2" xfId="30319"/>
    <cellStyle name="Normal 6 2 5 2 8 2 2" xfId="51470"/>
    <cellStyle name="Normal 6 2 5 2 8 3" xfId="19747"/>
    <cellStyle name="Normal 6 2 5 2 8 4" xfId="40898"/>
    <cellStyle name="Normal 6 2 5 2 9" xfId="22304"/>
    <cellStyle name="Normal 6 2 5 2 9 2" xfId="43455"/>
    <cellStyle name="Normal 6 2 5 3" xfId="243"/>
    <cellStyle name="Normal 6 2 5 3 10" xfId="32963"/>
    <cellStyle name="Normal 6 2 5 3 2" xfId="565"/>
    <cellStyle name="Normal 6 2 5 3 2 2" xfId="1205"/>
    <cellStyle name="Normal 6 2 5 3 2 2 2" xfId="2485"/>
    <cellStyle name="Normal 6 2 5 3 2 2 2 2" xfId="5052"/>
    <cellStyle name="Normal 6 2 5 3 2 2 2 2 2" xfId="27188"/>
    <cellStyle name="Normal 6 2 5 3 2 2 2 2 2 2" xfId="48339"/>
    <cellStyle name="Normal 6 2 5 3 2 2 2 2 3" xfId="16616"/>
    <cellStyle name="Normal 6 2 5 3 2 2 2 2 4" xfId="37767"/>
    <cellStyle name="Normal 6 2 5 3 2 2 2 3" xfId="8928"/>
    <cellStyle name="Normal 6 2 5 3 2 2 2 3 2" xfId="30077"/>
    <cellStyle name="Normal 6 2 5 3 2 2 2 3 2 2" xfId="51228"/>
    <cellStyle name="Normal 6 2 5 3 2 2 2 3 3" xfId="19505"/>
    <cellStyle name="Normal 6 2 5 3 2 2 2 3 4" xfId="40656"/>
    <cellStyle name="Normal 6 2 5 3 2 2 2 4" xfId="11490"/>
    <cellStyle name="Normal 6 2 5 3 2 2 2 4 2" xfId="32639"/>
    <cellStyle name="Normal 6 2 5 3 2 2 2 4 2 2" xfId="53790"/>
    <cellStyle name="Normal 6 2 5 3 2 2 2 4 3" xfId="22067"/>
    <cellStyle name="Normal 6 2 5 3 2 2 2 4 4" xfId="43218"/>
    <cellStyle name="Normal 6 2 5 3 2 2 2 5" xfId="24624"/>
    <cellStyle name="Normal 6 2 5 3 2 2 2 5 2" xfId="45775"/>
    <cellStyle name="Normal 6 2 5 3 2 2 2 6" xfId="14052"/>
    <cellStyle name="Normal 6 2 5 3 2 2 2 7" xfId="35203"/>
    <cellStyle name="Normal 6 2 5 3 2 2 3" xfId="3772"/>
    <cellStyle name="Normal 6 2 5 3 2 2 3 2" xfId="25908"/>
    <cellStyle name="Normal 6 2 5 3 2 2 3 2 2" xfId="47059"/>
    <cellStyle name="Normal 6 2 5 3 2 2 3 3" xfId="15336"/>
    <cellStyle name="Normal 6 2 5 3 2 2 3 4" xfId="36487"/>
    <cellStyle name="Normal 6 2 5 3 2 2 4" xfId="7648"/>
    <cellStyle name="Normal 6 2 5 3 2 2 4 2" xfId="28797"/>
    <cellStyle name="Normal 6 2 5 3 2 2 4 2 2" xfId="49948"/>
    <cellStyle name="Normal 6 2 5 3 2 2 4 3" xfId="18225"/>
    <cellStyle name="Normal 6 2 5 3 2 2 4 4" xfId="39376"/>
    <cellStyle name="Normal 6 2 5 3 2 2 5" xfId="10210"/>
    <cellStyle name="Normal 6 2 5 3 2 2 5 2" xfId="31359"/>
    <cellStyle name="Normal 6 2 5 3 2 2 5 2 2" xfId="52510"/>
    <cellStyle name="Normal 6 2 5 3 2 2 5 3" xfId="20787"/>
    <cellStyle name="Normal 6 2 5 3 2 2 5 4" xfId="41938"/>
    <cellStyle name="Normal 6 2 5 3 2 2 6" xfId="23344"/>
    <cellStyle name="Normal 6 2 5 3 2 2 6 2" xfId="44495"/>
    <cellStyle name="Normal 6 2 5 3 2 2 7" xfId="12772"/>
    <cellStyle name="Normal 6 2 5 3 2 2 8" xfId="33923"/>
    <cellStyle name="Normal 6 2 5 3 2 3" xfId="1845"/>
    <cellStyle name="Normal 6 2 5 3 2 3 2" xfId="4412"/>
    <cellStyle name="Normal 6 2 5 3 2 3 2 2" xfId="26548"/>
    <cellStyle name="Normal 6 2 5 3 2 3 2 2 2" xfId="47699"/>
    <cellStyle name="Normal 6 2 5 3 2 3 2 3" xfId="15976"/>
    <cellStyle name="Normal 6 2 5 3 2 3 2 4" xfId="37127"/>
    <cellStyle name="Normal 6 2 5 3 2 3 3" xfId="8288"/>
    <cellStyle name="Normal 6 2 5 3 2 3 3 2" xfId="29437"/>
    <cellStyle name="Normal 6 2 5 3 2 3 3 2 2" xfId="50588"/>
    <cellStyle name="Normal 6 2 5 3 2 3 3 3" xfId="18865"/>
    <cellStyle name="Normal 6 2 5 3 2 3 3 4" xfId="40016"/>
    <cellStyle name="Normal 6 2 5 3 2 3 4" xfId="10850"/>
    <cellStyle name="Normal 6 2 5 3 2 3 4 2" xfId="31999"/>
    <cellStyle name="Normal 6 2 5 3 2 3 4 2 2" xfId="53150"/>
    <cellStyle name="Normal 6 2 5 3 2 3 4 3" xfId="21427"/>
    <cellStyle name="Normal 6 2 5 3 2 3 4 4" xfId="42578"/>
    <cellStyle name="Normal 6 2 5 3 2 3 5" xfId="23984"/>
    <cellStyle name="Normal 6 2 5 3 2 3 5 2" xfId="45135"/>
    <cellStyle name="Normal 6 2 5 3 2 3 6" xfId="13412"/>
    <cellStyle name="Normal 6 2 5 3 2 3 7" xfId="34563"/>
    <cellStyle name="Normal 6 2 5 3 2 4" xfId="3132"/>
    <cellStyle name="Normal 6 2 5 3 2 4 2" xfId="25268"/>
    <cellStyle name="Normal 6 2 5 3 2 4 2 2" xfId="46419"/>
    <cellStyle name="Normal 6 2 5 3 2 4 3" xfId="14696"/>
    <cellStyle name="Normal 6 2 5 3 2 4 4" xfId="35847"/>
    <cellStyle name="Normal 6 2 5 3 2 5" xfId="7008"/>
    <cellStyle name="Normal 6 2 5 3 2 5 2" xfId="28157"/>
    <cellStyle name="Normal 6 2 5 3 2 5 2 2" xfId="49308"/>
    <cellStyle name="Normal 6 2 5 3 2 5 3" xfId="17585"/>
    <cellStyle name="Normal 6 2 5 3 2 5 4" xfId="38736"/>
    <cellStyle name="Normal 6 2 5 3 2 6" xfId="9570"/>
    <cellStyle name="Normal 6 2 5 3 2 6 2" xfId="30719"/>
    <cellStyle name="Normal 6 2 5 3 2 6 2 2" xfId="51870"/>
    <cellStyle name="Normal 6 2 5 3 2 6 3" xfId="20147"/>
    <cellStyle name="Normal 6 2 5 3 2 6 4" xfId="41298"/>
    <cellStyle name="Normal 6 2 5 3 2 7" xfId="22704"/>
    <cellStyle name="Normal 6 2 5 3 2 7 2" xfId="43855"/>
    <cellStyle name="Normal 6 2 5 3 2 8" xfId="12132"/>
    <cellStyle name="Normal 6 2 5 3 2 9" xfId="33283"/>
    <cellStyle name="Normal 6 2 5 3 3" xfId="885"/>
    <cellStyle name="Normal 6 2 5 3 3 2" xfId="2165"/>
    <cellStyle name="Normal 6 2 5 3 3 2 2" xfId="4732"/>
    <cellStyle name="Normal 6 2 5 3 3 2 2 2" xfId="26868"/>
    <cellStyle name="Normal 6 2 5 3 3 2 2 2 2" xfId="48019"/>
    <cellStyle name="Normal 6 2 5 3 3 2 2 3" xfId="16296"/>
    <cellStyle name="Normal 6 2 5 3 3 2 2 4" xfId="37447"/>
    <cellStyle name="Normal 6 2 5 3 3 2 3" xfId="8608"/>
    <cellStyle name="Normal 6 2 5 3 3 2 3 2" xfId="29757"/>
    <cellStyle name="Normal 6 2 5 3 3 2 3 2 2" xfId="50908"/>
    <cellStyle name="Normal 6 2 5 3 3 2 3 3" xfId="19185"/>
    <cellStyle name="Normal 6 2 5 3 3 2 3 4" xfId="40336"/>
    <cellStyle name="Normal 6 2 5 3 3 2 4" xfId="11170"/>
    <cellStyle name="Normal 6 2 5 3 3 2 4 2" xfId="32319"/>
    <cellStyle name="Normal 6 2 5 3 3 2 4 2 2" xfId="53470"/>
    <cellStyle name="Normal 6 2 5 3 3 2 4 3" xfId="21747"/>
    <cellStyle name="Normal 6 2 5 3 3 2 4 4" xfId="42898"/>
    <cellStyle name="Normal 6 2 5 3 3 2 5" xfId="24304"/>
    <cellStyle name="Normal 6 2 5 3 3 2 5 2" xfId="45455"/>
    <cellStyle name="Normal 6 2 5 3 3 2 6" xfId="13732"/>
    <cellStyle name="Normal 6 2 5 3 3 2 7" xfId="34883"/>
    <cellStyle name="Normal 6 2 5 3 3 3" xfId="3452"/>
    <cellStyle name="Normal 6 2 5 3 3 3 2" xfId="25588"/>
    <cellStyle name="Normal 6 2 5 3 3 3 2 2" xfId="46739"/>
    <cellStyle name="Normal 6 2 5 3 3 3 3" xfId="15016"/>
    <cellStyle name="Normal 6 2 5 3 3 3 4" xfId="36167"/>
    <cellStyle name="Normal 6 2 5 3 3 4" xfId="7328"/>
    <cellStyle name="Normal 6 2 5 3 3 4 2" xfId="28477"/>
    <cellStyle name="Normal 6 2 5 3 3 4 2 2" xfId="49628"/>
    <cellStyle name="Normal 6 2 5 3 3 4 3" xfId="17905"/>
    <cellStyle name="Normal 6 2 5 3 3 4 4" xfId="39056"/>
    <cellStyle name="Normal 6 2 5 3 3 5" xfId="9890"/>
    <cellStyle name="Normal 6 2 5 3 3 5 2" xfId="31039"/>
    <cellStyle name="Normal 6 2 5 3 3 5 2 2" xfId="52190"/>
    <cellStyle name="Normal 6 2 5 3 3 5 3" xfId="20467"/>
    <cellStyle name="Normal 6 2 5 3 3 5 4" xfId="41618"/>
    <cellStyle name="Normal 6 2 5 3 3 6" xfId="23024"/>
    <cellStyle name="Normal 6 2 5 3 3 6 2" xfId="44175"/>
    <cellStyle name="Normal 6 2 5 3 3 7" xfId="12452"/>
    <cellStyle name="Normal 6 2 5 3 3 8" xfId="33603"/>
    <cellStyle name="Normal 6 2 5 3 4" xfId="1525"/>
    <cellStyle name="Normal 6 2 5 3 4 2" xfId="4092"/>
    <cellStyle name="Normal 6 2 5 3 4 2 2" xfId="26228"/>
    <cellStyle name="Normal 6 2 5 3 4 2 2 2" xfId="47379"/>
    <cellStyle name="Normal 6 2 5 3 4 2 3" xfId="15656"/>
    <cellStyle name="Normal 6 2 5 3 4 2 4" xfId="36807"/>
    <cellStyle name="Normal 6 2 5 3 4 3" xfId="7968"/>
    <cellStyle name="Normal 6 2 5 3 4 3 2" xfId="29117"/>
    <cellStyle name="Normal 6 2 5 3 4 3 2 2" xfId="50268"/>
    <cellStyle name="Normal 6 2 5 3 4 3 3" xfId="18545"/>
    <cellStyle name="Normal 6 2 5 3 4 3 4" xfId="39696"/>
    <cellStyle name="Normal 6 2 5 3 4 4" xfId="10530"/>
    <cellStyle name="Normal 6 2 5 3 4 4 2" xfId="31679"/>
    <cellStyle name="Normal 6 2 5 3 4 4 2 2" xfId="52830"/>
    <cellStyle name="Normal 6 2 5 3 4 4 3" xfId="21107"/>
    <cellStyle name="Normal 6 2 5 3 4 4 4" xfId="42258"/>
    <cellStyle name="Normal 6 2 5 3 4 5" xfId="23664"/>
    <cellStyle name="Normal 6 2 5 3 4 5 2" xfId="44815"/>
    <cellStyle name="Normal 6 2 5 3 4 6" xfId="13092"/>
    <cellStyle name="Normal 6 2 5 3 4 7" xfId="34243"/>
    <cellStyle name="Normal 6 2 5 3 5" xfId="2811"/>
    <cellStyle name="Normal 6 2 5 3 5 2" xfId="24947"/>
    <cellStyle name="Normal 6 2 5 3 5 2 2" xfId="46098"/>
    <cellStyle name="Normal 6 2 5 3 5 3" xfId="14375"/>
    <cellStyle name="Normal 6 2 5 3 5 4" xfId="35526"/>
    <cellStyle name="Normal 6 2 5 3 6" xfId="6688"/>
    <cellStyle name="Normal 6 2 5 3 6 2" xfId="27837"/>
    <cellStyle name="Normal 6 2 5 3 6 2 2" xfId="48988"/>
    <cellStyle name="Normal 6 2 5 3 6 3" xfId="17265"/>
    <cellStyle name="Normal 6 2 5 3 6 4" xfId="38416"/>
    <cellStyle name="Normal 6 2 5 3 7" xfId="9250"/>
    <cellStyle name="Normal 6 2 5 3 7 2" xfId="30399"/>
    <cellStyle name="Normal 6 2 5 3 7 2 2" xfId="51550"/>
    <cellStyle name="Normal 6 2 5 3 7 3" xfId="19827"/>
    <cellStyle name="Normal 6 2 5 3 7 4" xfId="40978"/>
    <cellStyle name="Normal 6 2 5 3 8" xfId="22384"/>
    <cellStyle name="Normal 6 2 5 3 8 2" xfId="43535"/>
    <cellStyle name="Normal 6 2 5 3 9" xfId="11812"/>
    <cellStyle name="Normal 6 2 5 4" xfId="405"/>
    <cellStyle name="Normal 6 2 5 4 2" xfId="1045"/>
    <cellStyle name="Normal 6 2 5 4 2 2" xfId="2325"/>
    <cellStyle name="Normal 6 2 5 4 2 2 2" xfId="4892"/>
    <cellStyle name="Normal 6 2 5 4 2 2 2 2" xfId="27028"/>
    <cellStyle name="Normal 6 2 5 4 2 2 2 2 2" xfId="48179"/>
    <cellStyle name="Normal 6 2 5 4 2 2 2 3" xfId="16456"/>
    <cellStyle name="Normal 6 2 5 4 2 2 2 4" xfId="37607"/>
    <cellStyle name="Normal 6 2 5 4 2 2 3" xfId="8768"/>
    <cellStyle name="Normal 6 2 5 4 2 2 3 2" xfId="29917"/>
    <cellStyle name="Normal 6 2 5 4 2 2 3 2 2" xfId="51068"/>
    <cellStyle name="Normal 6 2 5 4 2 2 3 3" xfId="19345"/>
    <cellStyle name="Normal 6 2 5 4 2 2 3 4" xfId="40496"/>
    <cellStyle name="Normal 6 2 5 4 2 2 4" xfId="11330"/>
    <cellStyle name="Normal 6 2 5 4 2 2 4 2" xfId="32479"/>
    <cellStyle name="Normal 6 2 5 4 2 2 4 2 2" xfId="53630"/>
    <cellStyle name="Normal 6 2 5 4 2 2 4 3" xfId="21907"/>
    <cellStyle name="Normal 6 2 5 4 2 2 4 4" xfId="43058"/>
    <cellStyle name="Normal 6 2 5 4 2 2 5" xfId="24464"/>
    <cellStyle name="Normal 6 2 5 4 2 2 5 2" xfId="45615"/>
    <cellStyle name="Normal 6 2 5 4 2 2 6" xfId="13892"/>
    <cellStyle name="Normal 6 2 5 4 2 2 7" xfId="35043"/>
    <cellStyle name="Normal 6 2 5 4 2 3" xfId="3612"/>
    <cellStyle name="Normal 6 2 5 4 2 3 2" xfId="25748"/>
    <cellStyle name="Normal 6 2 5 4 2 3 2 2" xfId="46899"/>
    <cellStyle name="Normal 6 2 5 4 2 3 3" xfId="15176"/>
    <cellStyle name="Normal 6 2 5 4 2 3 4" xfId="36327"/>
    <cellStyle name="Normal 6 2 5 4 2 4" xfId="7488"/>
    <cellStyle name="Normal 6 2 5 4 2 4 2" xfId="28637"/>
    <cellStyle name="Normal 6 2 5 4 2 4 2 2" xfId="49788"/>
    <cellStyle name="Normal 6 2 5 4 2 4 3" xfId="18065"/>
    <cellStyle name="Normal 6 2 5 4 2 4 4" xfId="39216"/>
    <cellStyle name="Normal 6 2 5 4 2 5" xfId="10050"/>
    <cellStyle name="Normal 6 2 5 4 2 5 2" xfId="31199"/>
    <cellStyle name="Normal 6 2 5 4 2 5 2 2" xfId="52350"/>
    <cellStyle name="Normal 6 2 5 4 2 5 3" xfId="20627"/>
    <cellStyle name="Normal 6 2 5 4 2 5 4" xfId="41778"/>
    <cellStyle name="Normal 6 2 5 4 2 6" xfId="23184"/>
    <cellStyle name="Normal 6 2 5 4 2 6 2" xfId="44335"/>
    <cellStyle name="Normal 6 2 5 4 2 7" xfId="12612"/>
    <cellStyle name="Normal 6 2 5 4 2 8" xfId="33763"/>
    <cellStyle name="Normal 6 2 5 4 3" xfId="1685"/>
    <cellStyle name="Normal 6 2 5 4 3 2" xfId="4252"/>
    <cellStyle name="Normal 6 2 5 4 3 2 2" xfId="26388"/>
    <cellStyle name="Normal 6 2 5 4 3 2 2 2" xfId="47539"/>
    <cellStyle name="Normal 6 2 5 4 3 2 3" xfId="15816"/>
    <cellStyle name="Normal 6 2 5 4 3 2 4" xfId="36967"/>
    <cellStyle name="Normal 6 2 5 4 3 3" xfId="8128"/>
    <cellStyle name="Normal 6 2 5 4 3 3 2" xfId="29277"/>
    <cellStyle name="Normal 6 2 5 4 3 3 2 2" xfId="50428"/>
    <cellStyle name="Normal 6 2 5 4 3 3 3" xfId="18705"/>
    <cellStyle name="Normal 6 2 5 4 3 3 4" xfId="39856"/>
    <cellStyle name="Normal 6 2 5 4 3 4" xfId="10690"/>
    <cellStyle name="Normal 6 2 5 4 3 4 2" xfId="31839"/>
    <cellStyle name="Normal 6 2 5 4 3 4 2 2" xfId="52990"/>
    <cellStyle name="Normal 6 2 5 4 3 4 3" xfId="21267"/>
    <cellStyle name="Normal 6 2 5 4 3 4 4" xfId="42418"/>
    <cellStyle name="Normal 6 2 5 4 3 5" xfId="23824"/>
    <cellStyle name="Normal 6 2 5 4 3 5 2" xfId="44975"/>
    <cellStyle name="Normal 6 2 5 4 3 6" xfId="13252"/>
    <cellStyle name="Normal 6 2 5 4 3 7" xfId="34403"/>
    <cellStyle name="Normal 6 2 5 4 4" xfId="2972"/>
    <cellStyle name="Normal 6 2 5 4 4 2" xfId="25108"/>
    <cellStyle name="Normal 6 2 5 4 4 2 2" xfId="46259"/>
    <cellStyle name="Normal 6 2 5 4 4 3" xfId="14536"/>
    <cellStyle name="Normal 6 2 5 4 4 4" xfId="35687"/>
    <cellStyle name="Normal 6 2 5 4 5" xfId="6848"/>
    <cellStyle name="Normal 6 2 5 4 5 2" xfId="27997"/>
    <cellStyle name="Normal 6 2 5 4 5 2 2" xfId="49148"/>
    <cellStyle name="Normal 6 2 5 4 5 3" xfId="17425"/>
    <cellStyle name="Normal 6 2 5 4 5 4" xfId="38576"/>
    <cellStyle name="Normal 6 2 5 4 6" xfId="9410"/>
    <cellStyle name="Normal 6 2 5 4 6 2" xfId="30559"/>
    <cellStyle name="Normal 6 2 5 4 6 2 2" xfId="51710"/>
    <cellStyle name="Normal 6 2 5 4 6 3" xfId="19987"/>
    <cellStyle name="Normal 6 2 5 4 6 4" xfId="41138"/>
    <cellStyle name="Normal 6 2 5 4 7" xfId="22544"/>
    <cellStyle name="Normal 6 2 5 4 7 2" xfId="43695"/>
    <cellStyle name="Normal 6 2 5 4 8" xfId="11972"/>
    <cellStyle name="Normal 6 2 5 4 9" xfId="33123"/>
    <cellStyle name="Normal 6 2 5 5" xfId="725"/>
    <cellStyle name="Normal 6 2 5 5 2" xfId="2005"/>
    <cellStyle name="Normal 6 2 5 5 2 2" xfId="4572"/>
    <cellStyle name="Normal 6 2 5 5 2 2 2" xfId="26708"/>
    <cellStyle name="Normal 6 2 5 5 2 2 2 2" xfId="47859"/>
    <cellStyle name="Normal 6 2 5 5 2 2 3" xfId="16136"/>
    <cellStyle name="Normal 6 2 5 5 2 2 4" xfId="37287"/>
    <cellStyle name="Normal 6 2 5 5 2 3" xfId="8448"/>
    <cellStyle name="Normal 6 2 5 5 2 3 2" xfId="29597"/>
    <cellStyle name="Normal 6 2 5 5 2 3 2 2" xfId="50748"/>
    <cellStyle name="Normal 6 2 5 5 2 3 3" xfId="19025"/>
    <cellStyle name="Normal 6 2 5 5 2 3 4" xfId="40176"/>
    <cellStyle name="Normal 6 2 5 5 2 4" xfId="11010"/>
    <cellStyle name="Normal 6 2 5 5 2 4 2" xfId="32159"/>
    <cellStyle name="Normal 6 2 5 5 2 4 2 2" xfId="53310"/>
    <cellStyle name="Normal 6 2 5 5 2 4 3" xfId="21587"/>
    <cellStyle name="Normal 6 2 5 5 2 4 4" xfId="42738"/>
    <cellStyle name="Normal 6 2 5 5 2 5" xfId="24144"/>
    <cellStyle name="Normal 6 2 5 5 2 5 2" xfId="45295"/>
    <cellStyle name="Normal 6 2 5 5 2 6" xfId="13572"/>
    <cellStyle name="Normal 6 2 5 5 2 7" xfId="34723"/>
    <cellStyle name="Normal 6 2 5 5 3" xfId="3292"/>
    <cellStyle name="Normal 6 2 5 5 3 2" xfId="25428"/>
    <cellStyle name="Normal 6 2 5 5 3 2 2" xfId="46579"/>
    <cellStyle name="Normal 6 2 5 5 3 3" xfId="14856"/>
    <cellStyle name="Normal 6 2 5 5 3 4" xfId="36007"/>
    <cellStyle name="Normal 6 2 5 5 4" xfId="7168"/>
    <cellStyle name="Normal 6 2 5 5 4 2" xfId="28317"/>
    <cellStyle name="Normal 6 2 5 5 4 2 2" xfId="49468"/>
    <cellStyle name="Normal 6 2 5 5 4 3" xfId="17745"/>
    <cellStyle name="Normal 6 2 5 5 4 4" xfId="38896"/>
    <cellStyle name="Normal 6 2 5 5 5" xfId="9730"/>
    <cellStyle name="Normal 6 2 5 5 5 2" xfId="30879"/>
    <cellStyle name="Normal 6 2 5 5 5 2 2" xfId="52030"/>
    <cellStyle name="Normal 6 2 5 5 5 3" xfId="20307"/>
    <cellStyle name="Normal 6 2 5 5 5 4" xfId="41458"/>
    <cellStyle name="Normal 6 2 5 5 6" xfId="22864"/>
    <cellStyle name="Normal 6 2 5 5 6 2" xfId="44015"/>
    <cellStyle name="Normal 6 2 5 5 7" xfId="12292"/>
    <cellStyle name="Normal 6 2 5 5 8" xfId="33443"/>
    <cellStyle name="Normal 6 2 5 6" xfId="1365"/>
    <cellStyle name="Normal 6 2 5 6 2" xfId="3932"/>
    <cellStyle name="Normal 6 2 5 6 2 2" xfId="26068"/>
    <cellStyle name="Normal 6 2 5 6 2 2 2" xfId="47219"/>
    <cellStyle name="Normal 6 2 5 6 2 3" xfId="15496"/>
    <cellStyle name="Normal 6 2 5 6 2 4" xfId="36647"/>
    <cellStyle name="Normal 6 2 5 6 3" xfId="7808"/>
    <cellStyle name="Normal 6 2 5 6 3 2" xfId="28957"/>
    <cellStyle name="Normal 6 2 5 6 3 2 2" xfId="50108"/>
    <cellStyle name="Normal 6 2 5 6 3 3" xfId="18385"/>
    <cellStyle name="Normal 6 2 5 6 3 4" xfId="39536"/>
    <cellStyle name="Normal 6 2 5 6 4" xfId="10370"/>
    <cellStyle name="Normal 6 2 5 6 4 2" xfId="31519"/>
    <cellStyle name="Normal 6 2 5 6 4 2 2" xfId="52670"/>
    <cellStyle name="Normal 6 2 5 6 4 3" xfId="20947"/>
    <cellStyle name="Normal 6 2 5 6 4 4" xfId="42098"/>
    <cellStyle name="Normal 6 2 5 6 5" xfId="23504"/>
    <cellStyle name="Normal 6 2 5 6 5 2" xfId="44655"/>
    <cellStyle name="Normal 6 2 5 6 6" xfId="12932"/>
    <cellStyle name="Normal 6 2 5 6 7" xfId="34083"/>
    <cellStyle name="Normal 6 2 5 7" xfId="2650"/>
    <cellStyle name="Normal 6 2 5 7 2" xfId="24786"/>
    <cellStyle name="Normal 6 2 5 7 2 2" xfId="45937"/>
    <cellStyle name="Normal 6 2 5 7 3" xfId="14214"/>
    <cellStyle name="Normal 6 2 5 7 4" xfId="35365"/>
    <cellStyle name="Normal 6 2 5 8" xfId="6528"/>
    <cellStyle name="Normal 6 2 5 8 2" xfId="27677"/>
    <cellStyle name="Normal 6 2 5 8 2 2" xfId="48828"/>
    <cellStyle name="Normal 6 2 5 8 3" xfId="17105"/>
    <cellStyle name="Normal 6 2 5 8 4" xfId="38256"/>
    <cellStyle name="Normal 6 2 5 9" xfId="9090"/>
    <cellStyle name="Normal 6 2 5 9 2" xfId="30239"/>
    <cellStyle name="Normal 6 2 5 9 2 2" xfId="51390"/>
    <cellStyle name="Normal 6 2 5 9 3" xfId="19667"/>
    <cellStyle name="Normal 6 2 5 9 4" xfId="40818"/>
    <cellStyle name="Normal 6 2 6" xfId="108"/>
    <cellStyle name="Normal 6 2 6 10" xfId="11677"/>
    <cellStyle name="Normal 6 2 6 11" xfId="32828"/>
    <cellStyle name="Normal 6 2 6 2" xfId="269"/>
    <cellStyle name="Normal 6 2 6 2 10" xfId="32988"/>
    <cellStyle name="Normal 6 2 6 2 2" xfId="590"/>
    <cellStyle name="Normal 6 2 6 2 2 2" xfId="1230"/>
    <cellStyle name="Normal 6 2 6 2 2 2 2" xfId="2510"/>
    <cellStyle name="Normal 6 2 6 2 2 2 2 2" xfId="5077"/>
    <cellStyle name="Normal 6 2 6 2 2 2 2 2 2" xfId="27213"/>
    <cellStyle name="Normal 6 2 6 2 2 2 2 2 2 2" xfId="48364"/>
    <cellStyle name="Normal 6 2 6 2 2 2 2 2 3" xfId="16641"/>
    <cellStyle name="Normal 6 2 6 2 2 2 2 2 4" xfId="37792"/>
    <cellStyle name="Normal 6 2 6 2 2 2 2 3" xfId="8953"/>
    <cellStyle name="Normal 6 2 6 2 2 2 2 3 2" xfId="30102"/>
    <cellStyle name="Normal 6 2 6 2 2 2 2 3 2 2" xfId="51253"/>
    <cellStyle name="Normal 6 2 6 2 2 2 2 3 3" xfId="19530"/>
    <cellStyle name="Normal 6 2 6 2 2 2 2 3 4" xfId="40681"/>
    <cellStyle name="Normal 6 2 6 2 2 2 2 4" xfId="11515"/>
    <cellStyle name="Normal 6 2 6 2 2 2 2 4 2" xfId="32664"/>
    <cellStyle name="Normal 6 2 6 2 2 2 2 4 2 2" xfId="53815"/>
    <cellStyle name="Normal 6 2 6 2 2 2 2 4 3" xfId="22092"/>
    <cellStyle name="Normal 6 2 6 2 2 2 2 4 4" xfId="43243"/>
    <cellStyle name="Normal 6 2 6 2 2 2 2 5" xfId="24649"/>
    <cellStyle name="Normal 6 2 6 2 2 2 2 5 2" xfId="45800"/>
    <cellStyle name="Normal 6 2 6 2 2 2 2 6" xfId="14077"/>
    <cellStyle name="Normal 6 2 6 2 2 2 2 7" xfId="35228"/>
    <cellStyle name="Normal 6 2 6 2 2 2 3" xfId="3797"/>
    <cellStyle name="Normal 6 2 6 2 2 2 3 2" xfId="25933"/>
    <cellStyle name="Normal 6 2 6 2 2 2 3 2 2" xfId="47084"/>
    <cellStyle name="Normal 6 2 6 2 2 2 3 3" xfId="15361"/>
    <cellStyle name="Normal 6 2 6 2 2 2 3 4" xfId="36512"/>
    <cellStyle name="Normal 6 2 6 2 2 2 4" xfId="7673"/>
    <cellStyle name="Normal 6 2 6 2 2 2 4 2" xfId="28822"/>
    <cellStyle name="Normal 6 2 6 2 2 2 4 2 2" xfId="49973"/>
    <cellStyle name="Normal 6 2 6 2 2 2 4 3" xfId="18250"/>
    <cellStyle name="Normal 6 2 6 2 2 2 4 4" xfId="39401"/>
    <cellStyle name="Normal 6 2 6 2 2 2 5" xfId="10235"/>
    <cellStyle name="Normal 6 2 6 2 2 2 5 2" xfId="31384"/>
    <cellStyle name="Normal 6 2 6 2 2 2 5 2 2" xfId="52535"/>
    <cellStyle name="Normal 6 2 6 2 2 2 5 3" xfId="20812"/>
    <cellStyle name="Normal 6 2 6 2 2 2 5 4" xfId="41963"/>
    <cellStyle name="Normal 6 2 6 2 2 2 6" xfId="23369"/>
    <cellStyle name="Normal 6 2 6 2 2 2 6 2" xfId="44520"/>
    <cellStyle name="Normal 6 2 6 2 2 2 7" xfId="12797"/>
    <cellStyle name="Normal 6 2 6 2 2 2 8" xfId="33948"/>
    <cellStyle name="Normal 6 2 6 2 2 3" xfId="1870"/>
    <cellStyle name="Normal 6 2 6 2 2 3 2" xfId="4437"/>
    <cellStyle name="Normal 6 2 6 2 2 3 2 2" xfId="26573"/>
    <cellStyle name="Normal 6 2 6 2 2 3 2 2 2" xfId="47724"/>
    <cellStyle name="Normal 6 2 6 2 2 3 2 3" xfId="16001"/>
    <cellStyle name="Normal 6 2 6 2 2 3 2 4" xfId="37152"/>
    <cellStyle name="Normal 6 2 6 2 2 3 3" xfId="8313"/>
    <cellStyle name="Normal 6 2 6 2 2 3 3 2" xfId="29462"/>
    <cellStyle name="Normal 6 2 6 2 2 3 3 2 2" xfId="50613"/>
    <cellStyle name="Normal 6 2 6 2 2 3 3 3" xfId="18890"/>
    <cellStyle name="Normal 6 2 6 2 2 3 3 4" xfId="40041"/>
    <cellStyle name="Normal 6 2 6 2 2 3 4" xfId="10875"/>
    <cellStyle name="Normal 6 2 6 2 2 3 4 2" xfId="32024"/>
    <cellStyle name="Normal 6 2 6 2 2 3 4 2 2" xfId="53175"/>
    <cellStyle name="Normal 6 2 6 2 2 3 4 3" xfId="21452"/>
    <cellStyle name="Normal 6 2 6 2 2 3 4 4" xfId="42603"/>
    <cellStyle name="Normal 6 2 6 2 2 3 5" xfId="24009"/>
    <cellStyle name="Normal 6 2 6 2 2 3 5 2" xfId="45160"/>
    <cellStyle name="Normal 6 2 6 2 2 3 6" xfId="13437"/>
    <cellStyle name="Normal 6 2 6 2 2 3 7" xfId="34588"/>
    <cellStyle name="Normal 6 2 6 2 2 4" xfId="3157"/>
    <cellStyle name="Normal 6 2 6 2 2 4 2" xfId="25293"/>
    <cellStyle name="Normal 6 2 6 2 2 4 2 2" xfId="46444"/>
    <cellStyle name="Normal 6 2 6 2 2 4 3" xfId="14721"/>
    <cellStyle name="Normal 6 2 6 2 2 4 4" xfId="35872"/>
    <cellStyle name="Normal 6 2 6 2 2 5" xfId="7033"/>
    <cellStyle name="Normal 6 2 6 2 2 5 2" xfId="28182"/>
    <cellStyle name="Normal 6 2 6 2 2 5 2 2" xfId="49333"/>
    <cellStyle name="Normal 6 2 6 2 2 5 3" xfId="17610"/>
    <cellStyle name="Normal 6 2 6 2 2 5 4" xfId="38761"/>
    <cellStyle name="Normal 6 2 6 2 2 6" xfId="9595"/>
    <cellStyle name="Normal 6 2 6 2 2 6 2" xfId="30744"/>
    <cellStyle name="Normal 6 2 6 2 2 6 2 2" xfId="51895"/>
    <cellStyle name="Normal 6 2 6 2 2 6 3" xfId="20172"/>
    <cellStyle name="Normal 6 2 6 2 2 6 4" xfId="41323"/>
    <cellStyle name="Normal 6 2 6 2 2 7" xfId="22729"/>
    <cellStyle name="Normal 6 2 6 2 2 7 2" xfId="43880"/>
    <cellStyle name="Normal 6 2 6 2 2 8" xfId="12157"/>
    <cellStyle name="Normal 6 2 6 2 2 9" xfId="33308"/>
    <cellStyle name="Normal 6 2 6 2 3" xfId="910"/>
    <cellStyle name="Normal 6 2 6 2 3 2" xfId="2190"/>
    <cellStyle name="Normal 6 2 6 2 3 2 2" xfId="4757"/>
    <cellStyle name="Normal 6 2 6 2 3 2 2 2" xfId="26893"/>
    <cellStyle name="Normal 6 2 6 2 3 2 2 2 2" xfId="48044"/>
    <cellStyle name="Normal 6 2 6 2 3 2 2 3" xfId="16321"/>
    <cellStyle name="Normal 6 2 6 2 3 2 2 4" xfId="37472"/>
    <cellStyle name="Normal 6 2 6 2 3 2 3" xfId="8633"/>
    <cellStyle name="Normal 6 2 6 2 3 2 3 2" xfId="29782"/>
    <cellStyle name="Normal 6 2 6 2 3 2 3 2 2" xfId="50933"/>
    <cellStyle name="Normal 6 2 6 2 3 2 3 3" xfId="19210"/>
    <cellStyle name="Normal 6 2 6 2 3 2 3 4" xfId="40361"/>
    <cellStyle name="Normal 6 2 6 2 3 2 4" xfId="11195"/>
    <cellStyle name="Normal 6 2 6 2 3 2 4 2" xfId="32344"/>
    <cellStyle name="Normal 6 2 6 2 3 2 4 2 2" xfId="53495"/>
    <cellStyle name="Normal 6 2 6 2 3 2 4 3" xfId="21772"/>
    <cellStyle name="Normal 6 2 6 2 3 2 4 4" xfId="42923"/>
    <cellStyle name="Normal 6 2 6 2 3 2 5" xfId="24329"/>
    <cellStyle name="Normal 6 2 6 2 3 2 5 2" xfId="45480"/>
    <cellStyle name="Normal 6 2 6 2 3 2 6" xfId="13757"/>
    <cellStyle name="Normal 6 2 6 2 3 2 7" xfId="34908"/>
    <cellStyle name="Normal 6 2 6 2 3 3" xfId="3477"/>
    <cellStyle name="Normal 6 2 6 2 3 3 2" xfId="25613"/>
    <cellStyle name="Normal 6 2 6 2 3 3 2 2" xfId="46764"/>
    <cellStyle name="Normal 6 2 6 2 3 3 3" xfId="15041"/>
    <cellStyle name="Normal 6 2 6 2 3 3 4" xfId="36192"/>
    <cellStyle name="Normal 6 2 6 2 3 4" xfId="7353"/>
    <cellStyle name="Normal 6 2 6 2 3 4 2" xfId="28502"/>
    <cellStyle name="Normal 6 2 6 2 3 4 2 2" xfId="49653"/>
    <cellStyle name="Normal 6 2 6 2 3 4 3" xfId="17930"/>
    <cellStyle name="Normal 6 2 6 2 3 4 4" xfId="39081"/>
    <cellStyle name="Normal 6 2 6 2 3 5" xfId="9915"/>
    <cellStyle name="Normal 6 2 6 2 3 5 2" xfId="31064"/>
    <cellStyle name="Normal 6 2 6 2 3 5 2 2" xfId="52215"/>
    <cellStyle name="Normal 6 2 6 2 3 5 3" xfId="20492"/>
    <cellStyle name="Normal 6 2 6 2 3 5 4" xfId="41643"/>
    <cellStyle name="Normal 6 2 6 2 3 6" xfId="23049"/>
    <cellStyle name="Normal 6 2 6 2 3 6 2" xfId="44200"/>
    <cellStyle name="Normal 6 2 6 2 3 7" xfId="12477"/>
    <cellStyle name="Normal 6 2 6 2 3 8" xfId="33628"/>
    <cellStyle name="Normal 6 2 6 2 4" xfId="1550"/>
    <cellStyle name="Normal 6 2 6 2 4 2" xfId="4117"/>
    <cellStyle name="Normal 6 2 6 2 4 2 2" xfId="26253"/>
    <cellStyle name="Normal 6 2 6 2 4 2 2 2" xfId="47404"/>
    <cellStyle name="Normal 6 2 6 2 4 2 3" xfId="15681"/>
    <cellStyle name="Normal 6 2 6 2 4 2 4" xfId="36832"/>
    <cellStyle name="Normal 6 2 6 2 4 3" xfId="7993"/>
    <cellStyle name="Normal 6 2 6 2 4 3 2" xfId="29142"/>
    <cellStyle name="Normal 6 2 6 2 4 3 2 2" xfId="50293"/>
    <cellStyle name="Normal 6 2 6 2 4 3 3" xfId="18570"/>
    <cellStyle name="Normal 6 2 6 2 4 3 4" xfId="39721"/>
    <cellStyle name="Normal 6 2 6 2 4 4" xfId="10555"/>
    <cellStyle name="Normal 6 2 6 2 4 4 2" xfId="31704"/>
    <cellStyle name="Normal 6 2 6 2 4 4 2 2" xfId="52855"/>
    <cellStyle name="Normal 6 2 6 2 4 4 3" xfId="21132"/>
    <cellStyle name="Normal 6 2 6 2 4 4 4" xfId="42283"/>
    <cellStyle name="Normal 6 2 6 2 4 5" xfId="23689"/>
    <cellStyle name="Normal 6 2 6 2 4 5 2" xfId="44840"/>
    <cellStyle name="Normal 6 2 6 2 4 6" xfId="13117"/>
    <cellStyle name="Normal 6 2 6 2 4 7" xfId="34268"/>
    <cellStyle name="Normal 6 2 6 2 5" xfId="2837"/>
    <cellStyle name="Normal 6 2 6 2 5 2" xfId="24973"/>
    <cellStyle name="Normal 6 2 6 2 5 2 2" xfId="46124"/>
    <cellStyle name="Normal 6 2 6 2 5 3" xfId="14401"/>
    <cellStyle name="Normal 6 2 6 2 5 4" xfId="35552"/>
    <cellStyle name="Normal 6 2 6 2 6" xfId="6713"/>
    <cellStyle name="Normal 6 2 6 2 6 2" xfId="27862"/>
    <cellStyle name="Normal 6 2 6 2 6 2 2" xfId="49013"/>
    <cellStyle name="Normal 6 2 6 2 6 3" xfId="17290"/>
    <cellStyle name="Normal 6 2 6 2 6 4" xfId="38441"/>
    <cellStyle name="Normal 6 2 6 2 7" xfId="9275"/>
    <cellStyle name="Normal 6 2 6 2 7 2" xfId="30424"/>
    <cellStyle name="Normal 6 2 6 2 7 2 2" xfId="51575"/>
    <cellStyle name="Normal 6 2 6 2 7 3" xfId="19852"/>
    <cellStyle name="Normal 6 2 6 2 7 4" xfId="41003"/>
    <cellStyle name="Normal 6 2 6 2 8" xfId="22409"/>
    <cellStyle name="Normal 6 2 6 2 8 2" xfId="43560"/>
    <cellStyle name="Normal 6 2 6 2 9" xfId="11837"/>
    <cellStyle name="Normal 6 2 6 3" xfId="430"/>
    <cellStyle name="Normal 6 2 6 3 2" xfId="1070"/>
    <cellStyle name="Normal 6 2 6 3 2 2" xfId="2350"/>
    <cellStyle name="Normal 6 2 6 3 2 2 2" xfId="4917"/>
    <cellStyle name="Normal 6 2 6 3 2 2 2 2" xfId="27053"/>
    <cellStyle name="Normal 6 2 6 3 2 2 2 2 2" xfId="48204"/>
    <cellStyle name="Normal 6 2 6 3 2 2 2 3" xfId="16481"/>
    <cellStyle name="Normal 6 2 6 3 2 2 2 4" xfId="37632"/>
    <cellStyle name="Normal 6 2 6 3 2 2 3" xfId="8793"/>
    <cellStyle name="Normal 6 2 6 3 2 2 3 2" xfId="29942"/>
    <cellStyle name="Normal 6 2 6 3 2 2 3 2 2" xfId="51093"/>
    <cellStyle name="Normal 6 2 6 3 2 2 3 3" xfId="19370"/>
    <cellStyle name="Normal 6 2 6 3 2 2 3 4" xfId="40521"/>
    <cellStyle name="Normal 6 2 6 3 2 2 4" xfId="11355"/>
    <cellStyle name="Normal 6 2 6 3 2 2 4 2" xfId="32504"/>
    <cellStyle name="Normal 6 2 6 3 2 2 4 2 2" xfId="53655"/>
    <cellStyle name="Normal 6 2 6 3 2 2 4 3" xfId="21932"/>
    <cellStyle name="Normal 6 2 6 3 2 2 4 4" xfId="43083"/>
    <cellStyle name="Normal 6 2 6 3 2 2 5" xfId="24489"/>
    <cellStyle name="Normal 6 2 6 3 2 2 5 2" xfId="45640"/>
    <cellStyle name="Normal 6 2 6 3 2 2 6" xfId="13917"/>
    <cellStyle name="Normal 6 2 6 3 2 2 7" xfId="35068"/>
    <cellStyle name="Normal 6 2 6 3 2 3" xfId="3637"/>
    <cellStyle name="Normal 6 2 6 3 2 3 2" xfId="25773"/>
    <cellStyle name="Normal 6 2 6 3 2 3 2 2" xfId="46924"/>
    <cellStyle name="Normal 6 2 6 3 2 3 3" xfId="15201"/>
    <cellStyle name="Normal 6 2 6 3 2 3 4" xfId="36352"/>
    <cellStyle name="Normal 6 2 6 3 2 4" xfId="7513"/>
    <cellStyle name="Normal 6 2 6 3 2 4 2" xfId="28662"/>
    <cellStyle name="Normal 6 2 6 3 2 4 2 2" xfId="49813"/>
    <cellStyle name="Normal 6 2 6 3 2 4 3" xfId="18090"/>
    <cellStyle name="Normal 6 2 6 3 2 4 4" xfId="39241"/>
    <cellStyle name="Normal 6 2 6 3 2 5" xfId="10075"/>
    <cellStyle name="Normal 6 2 6 3 2 5 2" xfId="31224"/>
    <cellStyle name="Normal 6 2 6 3 2 5 2 2" xfId="52375"/>
    <cellStyle name="Normal 6 2 6 3 2 5 3" xfId="20652"/>
    <cellStyle name="Normal 6 2 6 3 2 5 4" xfId="41803"/>
    <cellStyle name="Normal 6 2 6 3 2 6" xfId="23209"/>
    <cellStyle name="Normal 6 2 6 3 2 6 2" xfId="44360"/>
    <cellStyle name="Normal 6 2 6 3 2 7" xfId="12637"/>
    <cellStyle name="Normal 6 2 6 3 2 8" xfId="33788"/>
    <cellStyle name="Normal 6 2 6 3 3" xfId="1710"/>
    <cellStyle name="Normal 6 2 6 3 3 2" xfId="4277"/>
    <cellStyle name="Normal 6 2 6 3 3 2 2" xfId="26413"/>
    <cellStyle name="Normal 6 2 6 3 3 2 2 2" xfId="47564"/>
    <cellStyle name="Normal 6 2 6 3 3 2 3" xfId="15841"/>
    <cellStyle name="Normal 6 2 6 3 3 2 4" xfId="36992"/>
    <cellStyle name="Normal 6 2 6 3 3 3" xfId="8153"/>
    <cellStyle name="Normal 6 2 6 3 3 3 2" xfId="29302"/>
    <cellStyle name="Normal 6 2 6 3 3 3 2 2" xfId="50453"/>
    <cellStyle name="Normal 6 2 6 3 3 3 3" xfId="18730"/>
    <cellStyle name="Normal 6 2 6 3 3 3 4" xfId="39881"/>
    <cellStyle name="Normal 6 2 6 3 3 4" xfId="10715"/>
    <cellStyle name="Normal 6 2 6 3 3 4 2" xfId="31864"/>
    <cellStyle name="Normal 6 2 6 3 3 4 2 2" xfId="53015"/>
    <cellStyle name="Normal 6 2 6 3 3 4 3" xfId="21292"/>
    <cellStyle name="Normal 6 2 6 3 3 4 4" xfId="42443"/>
    <cellStyle name="Normal 6 2 6 3 3 5" xfId="23849"/>
    <cellStyle name="Normal 6 2 6 3 3 5 2" xfId="45000"/>
    <cellStyle name="Normal 6 2 6 3 3 6" xfId="13277"/>
    <cellStyle name="Normal 6 2 6 3 3 7" xfId="34428"/>
    <cellStyle name="Normal 6 2 6 3 4" xfId="2997"/>
    <cellStyle name="Normal 6 2 6 3 4 2" xfId="25133"/>
    <cellStyle name="Normal 6 2 6 3 4 2 2" xfId="46284"/>
    <cellStyle name="Normal 6 2 6 3 4 3" xfId="14561"/>
    <cellStyle name="Normal 6 2 6 3 4 4" xfId="35712"/>
    <cellStyle name="Normal 6 2 6 3 5" xfId="6873"/>
    <cellStyle name="Normal 6 2 6 3 5 2" xfId="28022"/>
    <cellStyle name="Normal 6 2 6 3 5 2 2" xfId="49173"/>
    <cellStyle name="Normal 6 2 6 3 5 3" xfId="17450"/>
    <cellStyle name="Normal 6 2 6 3 5 4" xfId="38601"/>
    <cellStyle name="Normal 6 2 6 3 6" xfId="9435"/>
    <cellStyle name="Normal 6 2 6 3 6 2" xfId="30584"/>
    <cellStyle name="Normal 6 2 6 3 6 2 2" xfId="51735"/>
    <cellStyle name="Normal 6 2 6 3 6 3" xfId="20012"/>
    <cellStyle name="Normal 6 2 6 3 6 4" xfId="41163"/>
    <cellStyle name="Normal 6 2 6 3 7" xfId="22569"/>
    <cellStyle name="Normal 6 2 6 3 7 2" xfId="43720"/>
    <cellStyle name="Normal 6 2 6 3 8" xfId="11997"/>
    <cellStyle name="Normal 6 2 6 3 9" xfId="33148"/>
    <cellStyle name="Normal 6 2 6 4" xfId="750"/>
    <cellStyle name="Normal 6 2 6 4 2" xfId="2030"/>
    <cellStyle name="Normal 6 2 6 4 2 2" xfId="4597"/>
    <cellStyle name="Normal 6 2 6 4 2 2 2" xfId="26733"/>
    <cellStyle name="Normal 6 2 6 4 2 2 2 2" xfId="47884"/>
    <cellStyle name="Normal 6 2 6 4 2 2 3" xfId="16161"/>
    <cellStyle name="Normal 6 2 6 4 2 2 4" xfId="37312"/>
    <cellStyle name="Normal 6 2 6 4 2 3" xfId="8473"/>
    <cellStyle name="Normal 6 2 6 4 2 3 2" xfId="29622"/>
    <cellStyle name="Normal 6 2 6 4 2 3 2 2" xfId="50773"/>
    <cellStyle name="Normal 6 2 6 4 2 3 3" xfId="19050"/>
    <cellStyle name="Normal 6 2 6 4 2 3 4" xfId="40201"/>
    <cellStyle name="Normal 6 2 6 4 2 4" xfId="11035"/>
    <cellStyle name="Normal 6 2 6 4 2 4 2" xfId="32184"/>
    <cellStyle name="Normal 6 2 6 4 2 4 2 2" xfId="53335"/>
    <cellStyle name="Normal 6 2 6 4 2 4 3" xfId="21612"/>
    <cellStyle name="Normal 6 2 6 4 2 4 4" xfId="42763"/>
    <cellStyle name="Normal 6 2 6 4 2 5" xfId="24169"/>
    <cellStyle name="Normal 6 2 6 4 2 5 2" xfId="45320"/>
    <cellStyle name="Normal 6 2 6 4 2 6" xfId="13597"/>
    <cellStyle name="Normal 6 2 6 4 2 7" xfId="34748"/>
    <cellStyle name="Normal 6 2 6 4 3" xfId="3317"/>
    <cellStyle name="Normal 6 2 6 4 3 2" xfId="25453"/>
    <cellStyle name="Normal 6 2 6 4 3 2 2" xfId="46604"/>
    <cellStyle name="Normal 6 2 6 4 3 3" xfId="14881"/>
    <cellStyle name="Normal 6 2 6 4 3 4" xfId="36032"/>
    <cellStyle name="Normal 6 2 6 4 4" xfId="7193"/>
    <cellStyle name="Normal 6 2 6 4 4 2" xfId="28342"/>
    <cellStyle name="Normal 6 2 6 4 4 2 2" xfId="49493"/>
    <cellStyle name="Normal 6 2 6 4 4 3" xfId="17770"/>
    <cellStyle name="Normal 6 2 6 4 4 4" xfId="38921"/>
    <cellStyle name="Normal 6 2 6 4 5" xfId="9755"/>
    <cellStyle name="Normal 6 2 6 4 5 2" xfId="30904"/>
    <cellStyle name="Normal 6 2 6 4 5 2 2" xfId="52055"/>
    <cellStyle name="Normal 6 2 6 4 5 3" xfId="20332"/>
    <cellStyle name="Normal 6 2 6 4 5 4" xfId="41483"/>
    <cellStyle name="Normal 6 2 6 4 6" xfId="22889"/>
    <cellStyle name="Normal 6 2 6 4 6 2" xfId="44040"/>
    <cellStyle name="Normal 6 2 6 4 7" xfId="12317"/>
    <cellStyle name="Normal 6 2 6 4 8" xfId="33468"/>
    <cellStyle name="Normal 6 2 6 5" xfId="1390"/>
    <cellStyle name="Normal 6 2 6 5 2" xfId="3957"/>
    <cellStyle name="Normal 6 2 6 5 2 2" xfId="26093"/>
    <cellStyle name="Normal 6 2 6 5 2 2 2" xfId="47244"/>
    <cellStyle name="Normal 6 2 6 5 2 3" xfId="15521"/>
    <cellStyle name="Normal 6 2 6 5 2 4" xfId="36672"/>
    <cellStyle name="Normal 6 2 6 5 3" xfId="7833"/>
    <cellStyle name="Normal 6 2 6 5 3 2" xfId="28982"/>
    <cellStyle name="Normal 6 2 6 5 3 2 2" xfId="50133"/>
    <cellStyle name="Normal 6 2 6 5 3 3" xfId="18410"/>
    <cellStyle name="Normal 6 2 6 5 3 4" xfId="39561"/>
    <cellStyle name="Normal 6 2 6 5 4" xfId="10395"/>
    <cellStyle name="Normal 6 2 6 5 4 2" xfId="31544"/>
    <cellStyle name="Normal 6 2 6 5 4 2 2" xfId="52695"/>
    <cellStyle name="Normal 6 2 6 5 4 3" xfId="20972"/>
    <cellStyle name="Normal 6 2 6 5 4 4" xfId="42123"/>
    <cellStyle name="Normal 6 2 6 5 5" xfId="23529"/>
    <cellStyle name="Normal 6 2 6 5 5 2" xfId="44680"/>
    <cellStyle name="Normal 6 2 6 5 6" xfId="12957"/>
    <cellStyle name="Normal 6 2 6 5 7" xfId="34108"/>
    <cellStyle name="Normal 6 2 6 6" xfId="2676"/>
    <cellStyle name="Normal 6 2 6 6 2" xfId="24812"/>
    <cellStyle name="Normal 6 2 6 6 2 2" xfId="45963"/>
    <cellStyle name="Normal 6 2 6 6 3" xfId="14240"/>
    <cellStyle name="Normal 6 2 6 6 4" xfId="35391"/>
    <cellStyle name="Normal 6 2 6 7" xfId="6553"/>
    <cellStyle name="Normal 6 2 6 7 2" xfId="27702"/>
    <cellStyle name="Normal 6 2 6 7 2 2" xfId="48853"/>
    <cellStyle name="Normal 6 2 6 7 3" xfId="17130"/>
    <cellStyle name="Normal 6 2 6 7 4" xfId="38281"/>
    <cellStyle name="Normal 6 2 6 8" xfId="9115"/>
    <cellStyle name="Normal 6 2 6 8 2" xfId="30264"/>
    <cellStyle name="Normal 6 2 6 8 2 2" xfId="51415"/>
    <cellStyle name="Normal 6 2 6 8 3" xfId="19692"/>
    <cellStyle name="Normal 6 2 6 8 4" xfId="40843"/>
    <cellStyle name="Normal 6 2 6 9" xfId="22249"/>
    <cellStyle name="Normal 6 2 6 9 2" xfId="43400"/>
    <cellStyle name="Normal 6 2 7" xfId="188"/>
    <cellStyle name="Normal 6 2 7 10" xfId="32908"/>
    <cellStyle name="Normal 6 2 7 2" xfId="510"/>
    <cellStyle name="Normal 6 2 7 2 2" xfId="1150"/>
    <cellStyle name="Normal 6 2 7 2 2 2" xfId="2430"/>
    <cellStyle name="Normal 6 2 7 2 2 2 2" xfId="4997"/>
    <cellStyle name="Normal 6 2 7 2 2 2 2 2" xfId="27133"/>
    <cellStyle name="Normal 6 2 7 2 2 2 2 2 2" xfId="48284"/>
    <cellStyle name="Normal 6 2 7 2 2 2 2 3" xfId="16561"/>
    <cellStyle name="Normal 6 2 7 2 2 2 2 4" xfId="37712"/>
    <cellStyle name="Normal 6 2 7 2 2 2 3" xfId="8873"/>
    <cellStyle name="Normal 6 2 7 2 2 2 3 2" xfId="30022"/>
    <cellStyle name="Normal 6 2 7 2 2 2 3 2 2" xfId="51173"/>
    <cellStyle name="Normal 6 2 7 2 2 2 3 3" xfId="19450"/>
    <cellStyle name="Normal 6 2 7 2 2 2 3 4" xfId="40601"/>
    <cellStyle name="Normal 6 2 7 2 2 2 4" xfId="11435"/>
    <cellStyle name="Normal 6 2 7 2 2 2 4 2" xfId="32584"/>
    <cellStyle name="Normal 6 2 7 2 2 2 4 2 2" xfId="53735"/>
    <cellStyle name="Normal 6 2 7 2 2 2 4 3" xfId="22012"/>
    <cellStyle name="Normal 6 2 7 2 2 2 4 4" xfId="43163"/>
    <cellStyle name="Normal 6 2 7 2 2 2 5" xfId="24569"/>
    <cellStyle name="Normal 6 2 7 2 2 2 5 2" xfId="45720"/>
    <cellStyle name="Normal 6 2 7 2 2 2 6" xfId="13997"/>
    <cellStyle name="Normal 6 2 7 2 2 2 7" xfId="35148"/>
    <cellStyle name="Normal 6 2 7 2 2 3" xfId="3717"/>
    <cellStyle name="Normal 6 2 7 2 2 3 2" xfId="25853"/>
    <cellStyle name="Normal 6 2 7 2 2 3 2 2" xfId="47004"/>
    <cellStyle name="Normal 6 2 7 2 2 3 3" xfId="15281"/>
    <cellStyle name="Normal 6 2 7 2 2 3 4" xfId="36432"/>
    <cellStyle name="Normal 6 2 7 2 2 4" xfId="7593"/>
    <cellStyle name="Normal 6 2 7 2 2 4 2" xfId="28742"/>
    <cellStyle name="Normal 6 2 7 2 2 4 2 2" xfId="49893"/>
    <cellStyle name="Normal 6 2 7 2 2 4 3" xfId="18170"/>
    <cellStyle name="Normal 6 2 7 2 2 4 4" xfId="39321"/>
    <cellStyle name="Normal 6 2 7 2 2 5" xfId="10155"/>
    <cellStyle name="Normal 6 2 7 2 2 5 2" xfId="31304"/>
    <cellStyle name="Normal 6 2 7 2 2 5 2 2" xfId="52455"/>
    <cellStyle name="Normal 6 2 7 2 2 5 3" xfId="20732"/>
    <cellStyle name="Normal 6 2 7 2 2 5 4" xfId="41883"/>
    <cellStyle name="Normal 6 2 7 2 2 6" xfId="23289"/>
    <cellStyle name="Normal 6 2 7 2 2 6 2" xfId="44440"/>
    <cellStyle name="Normal 6 2 7 2 2 7" xfId="12717"/>
    <cellStyle name="Normal 6 2 7 2 2 8" xfId="33868"/>
    <cellStyle name="Normal 6 2 7 2 3" xfId="1790"/>
    <cellStyle name="Normal 6 2 7 2 3 2" xfId="4357"/>
    <cellStyle name="Normal 6 2 7 2 3 2 2" xfId="26493"/>
    <cellStyle name="Normal 6 2 7 2 3 2 2 2" xfId="47644"/>
    <cellStyle name="Normal 6 2 7 2 3 2 3" xfId="15921"/>
    <cellStyle name="Normal 6 2 7 2 3 2 4" xfId="37072"/>
    <cellStyle name="Normal 6 2 7 2 3 3" xfId="8233"/>
    <cellStyle name="Normal 6 2 7 2 3 3 2" xfId="29382"/>
    <cellStyle name="Normal 6 2 7 2 3 3 2 2" xfId="50533"/>
    <cellStyle name="Normal 6 2 7 2 3 3 3" xfId="18810"/>
    <cellStyle name="Normal 6 2 7 2 3 3 4" xfId="39961"/>
    <cellStyle name="Normal 6 2 7 2 3 4" xfId="10795"/>
    <cellStyle name="Normal 6 2 7 2 3 4 2" xfId="31944"/>
    <cellStyle name="Normal 6 2 7 2 3 4 2 2" xfId="53095"/>
    <cellStyle name="Normal 6 2 7 2 3 4 3" xfId="21372"/>
    <cellStyle name="Normal 6 2 7 2 3 4 4" xfId="42523"/>
    <cellStyle name="Normal 6 2 7 2 3 5" xfId="23929"/>
    <cellStyle name="Normal 6 2 7 2 3 5 2" xfId="45080"/>
    <cellStyle name="Normal 6 2 7 2 3 6" xfId="13357"/>
    <cellStyle name="Normal 6 2 7 2 3 7" xfId="34508"/>
    <cellStyle name="Normal 6 2 7 2 4" xfId="3077"/>
    <cellStyle name="Normal 6 2 7 2 4 2" xfId="25213"/>
    <cellStyle name="Normal 6 2 7 2 4 2 2" xfId="46364"/>
    <cellStyle name="Normal 6 2 7 2 4 3" xfId="14641"/>
    <cellStyle name="Normal 6 2 7 2 4 4" xfId="35792"/>
    <cellStyle name="Normal 6 2 7 2 5" xfId="6953"/>
    <cellStyle name="Normal 6 2 7 2 5 2" xfId="28102"/>
    <cellStyle name="Normal 6 2 7 2 5 2 2" xfId="49253"/>
    <cellStyle name="Normal 6 2 7 2 5 3" xfId="17530"/>
    <cellStyle name="Normal 6 2 7 2 5 4" xfId="38681"/>
    <cellStyle name="Normal 6 2 7 2 6" xfId="9515"/>
    <cellStyle name="Normal 6 2 7 2 6 2" xfId="30664"/>
    <cellStyle name="Normal 6 2 7 2 6 2 2" xfId="51815"/>
    <cellStyle name="Normal 6 2 7 2 6 3" xfId="20092"/>
    <cellStyle name="Normal 6 2 7 2 6 4" xfId="41243"/>
    <cellStyle name="Normal 6 2 7 2 7" xfId="22649"/>
    <cellStyle name="Normal 6 2 7 2 7 2" xfId="43800"/>
    <cellStyle name="Normal 6 2 7 2 8" xfId="12077"/>
    <cellStyle name="Normal 6 2 7 2 9" xfId="33228"/>
    <cellStyle name="Normal 6 2 7 3" xfId="830"/>
    <cellStyle name="Normal 6 2 7 3 2" xfId="2110"/>
    <cellStyle name="Normal 6 2 7 3 2 2" xfId="4677"/>
    <cellStyle name="Normal 6 2 7 3 2 2 2" xfId="26813"/>
    <cellStyle name="Normal 6 2 7 3 2 2 2 2" xfId="47964"/>
    <cellStyle name="Normal 6 2 7 3 2 2 3" xfId="16241"/>
    <cellStyle name="Normal 6 2 7 3 2 2 4" xfId="37392"/>
    <cellStyle name="Normal 6 2 7 3 2 3" xfId="8553"/>
    <cellStyle name="Normal 6 2 7 3 2 3 2" xfId="29702"/>
    <cellStyle name="Normal 6 2 7 3 2 3 2 2" xfId="50853"/>
    <cellStyle name="Normal 6 2 7 3 2 3 3" xfId="19130"/>
    <cellStyle name="Normal 6 2 7 3 2 3 4" xfId="40281"/>
    <cellStyle name="Normal 6 2 7 3 2 4" xfId="11115"/>
    <cellStyle name="Normal 6 2 7 3 2 4 2" xfId="32264"/>
    <cellStyle name="Normal 6 2 7 3 2 4 2 2" xfId="53415"/>
    <cellStyle name="Normal 6 2 7 3 2 4 3" xfId="21692"/>
    <cellStyle name="Normal 6 2 7 3 2 4 4" xfId="42843"/>
    <cellStyle name="Normal 6 2 7 3 2 5" xfId="24249"/>
    <cellStyle name="Normal 6 2 7 3 2 5 2" xfId="45400"/>
    <cellStyle name="Normal 6 2 7 3 2 6" xfId="13677"/>
    <cellStyle name="Normal 6 2 7 3 2 7" xfId="34828"/>
    <cellStyle name="Normal 6 2 7 3 3" xfId="3397"/>
    <cellStyle name="Normal 6 2 7 3 3 2" xfId="25533"/>
    <cellStyle name="Normal 6 2 7 3 3 2 2" xfId="46684"/>
    <cellStyle name="Normal 6 2 7 3 3 3" xfId="14961"/>
    <cellStyle name="Normal 6 2 7 3 3 4" xfId="36112"/>
    <cellStyle name="Normal 6 2 7 3 4" xfId="7273"/>
    <cellStyle name="Normal 6 2 7 3 4 2" xfId="28422"/>
    <cellStyle name="Normal 6 2 7 3 4 2 2" xfId="49573"/>
    <cellStyle name="Normal 6 2 7 3 4 3" xfId="17850"/>
    <cellStyle name="Normal 6 2 7 3 4 4" xfId="39001"/>
    <cellStyle name="Normal 6 2 7 3 5" xfId="9835"/>
    <cellStyle name="Normal 6 2 7 3 5 2" xfId="30984"/>
    <cellStyle name="Normal 6 2 7 3 5 2 2" xfId="52135"/>
    <cellStyle name="Normal 6 2 7 3 5 3" xfId="20412"/>
    <cellStyle name="Normal 6 2 7 3 5 4" xfId="41563"/>
    <cellStyle name="Normal 6 2 7 3 6" xfId="22969"/>
    <cellStyle name="Normal 6 2 7 3 6 2" xfId="44120"/>
    <cellStyle name="Normal 6 2 7 3 7" xfId="12397"/>
    <cellStyle name="Normal 6 2 7 3 8" xfId="33548"/>
    <cellStyle name="Normal 6 2 7 4" xfId="1470"/>
    <cellStyle name="Normal 6 2 7 4 2" xfId="4037"/>
    <cellStyle name="Normal 6 2 7 4 2 2" xfId="26173"/>
    <cellStyle name="Normal 6 2 7 4 2 2 2" xfId="47324"/>
    <cellStyle name="Normal 6 2 7 4 2 3" xfId="15601"/>
    <cellStyle name="Normal 6 2 7 4 2 4" xfId="36752"/>
    <cellStyle name="Normal 6 2 7 4 3" xfId="7913"/>
    <cellStyle name="Normal 6 2 7 4 3 2" xfId="29062"/>
    <cellStyle name="Normal 6 2 7 4 3 2 2" xfId="50213"/>
    <cellStyle name="Normal 6 2 7 4 3 3" xfId="18490"/>
    <cellStyle name="Normal 6 2 7 4 3 4" xfId="39641"/>
    <cellStyle name="Normal 6 2 7 4 4" xfId="10475"/>
    <cellStyle name="Normal 6 2 7 4 4 2" xfId="31624"/>
    <cellStyle name="Normal 6 2 7 4 4 2 2" xfId="52775"/>
    <cellStyle name="Normal 6 2 7 4 4 3" xfId="21052"/>
    <cellStyle name="Normal 6 2 7 4 4 4" xfId="42203"/>
    <cellStyle name="Normal 6 2 7 4 5" xfId="23609"/>
    <cellStyle name="Normal 6 2 7 4 5 2" xfId="44760"/>
    <cellStyle name="Normal 6 2 7 4 6" xfId="13037"/>
    <cellStyle name="Normal 6 2 7 4 7" xfId="34188"/>
    <cellStyle name="Normal 6 2 7 5" xfId="2756"/>
    <cellStyle name="Normal 6 2 7 5 2" xfId="24892"/>
    <cellStyle name="Normal 6 2 7 5 2 2" xfId="46043"/>
    <cellStyle name="Normal 6 2 7 5 3" xfId="14320"/>
    <cellStyle name="Normal 6 2 7 5 4" xfId="35471"/>
    <cellStyle name="Normal 6 2 7 6" xfId="6633"/>
    <cellStyle name="Normal 6 2 7 6 2" xfId="27782"/>
    <cellStyle name="Normal 6 2 7 6 2 2" xfId="48933"/>
    <cellStyle name="Normal 6 2 7 6 3" xfId="17210"/>
    <cellStyle name="Normal 6 2 7 6 4" xfId="38361"/>
    <cellStyle name="Normal 6 2 7 7" xfId="9195"/>
    <cellStyle name="Normal 6 2 7 7 2" xfId="30344"/>
    <cellStyle name="Normal 6 2 7 7 2 2" xfId="51495"/>
    <cellStyle name="Normal 6 2 7 7 3" xfId="19772"/>
    <cellStyle name="Normal 6 2 7 7 4" xfId="40923"/>
    <cellStyle name="Normal 6 2 7 8" xfId="22329"/>
    <cellStyle name="Normal 6 2 7 8 2" xfId="43480"/>
    <cellStyle name="Normal 6 2 7 9" xfId="11757"/>
    <cellStyle name="Normal 6 2 8" xfId="350"/>
    <cellStyle name="Normal 6 2 8 2" xfId="990"/>
    <cellStyle name="Normal 6 2 8 2 2" xfId="2270"/>
    <cellStyle name="Normal 6 2 8 2 2 2" xfId="4837"/>
    <cellStyle name="Normal 6 2 8 2 2 2 2" xfId="26973"/>
    <cellStyle name="Normal 6 2 8 2 2 2 2 2" xfId="48124"/>
    <cellStyle name="Normal 6 2 8 2 2 2 3" xfId="16401"/>
    <cellStyle name="Normal 6 2 8 2 2 2 4" xfId="37552"/>
    <cellStyle name="Normal 6 2 8 2 2 3" xfId="8713"/>
    <cellStyle name="Normal 6 2 8 2 2 3 2" xfId="29862"/>
    <cellStyle name="Normal 6 2 8 2 2 3 2 2" xfId="51013"/>
    <cellStyle name="Normal 6 2 8 2 2 3 3" xfId="19290"/>
    <cellStyle name="Normal 6 2 8 2 2 3 4" xfId="40441"/>
    <cellStyle name="Normal 6 2 8 2 2 4" xfId="11275"/>
    <cellStyle name="Normal 6 2 8 2 2 4 2" xfId="32424"/>
    <cellStyle name="Normal 6 2 8 2 2 4 2 2" xfId="53575"/>
    <cellStyle name="Normal 6 2 8 2 2 4 3" xfId="21852"/>
    <cellStyle name="Normal 6 2 8 2 2 4 4" xfId="43003"/>
    <cellStyle name="Normal 6 2 8 2 2 5" xfId="24409"/>
    <cellStyle name="Normal 6 2 8 2 2 5 2" xfId="45560"/>
    <cellStyle name="Normal 6 2 8 2 2 6" xfId="13837"/>
    <cellStyle name="Normal 6 2 8 2 2 7" xfId="34988"/>
    <cellStyle name="Normal 6 2 8 2 3" xfId="3557"/>
    <cellStyle name="Normal 6 2 8 2 3 2" xfId="25693"/>
    <cellStyle name="Normal 6 2 8 2 3 2 2" xfId="46844"/>
    <cellStyle name="Normal 6 2 8 2 3 3" xfId="15121"/>
    <cellStyle name="Normal 6 2 8 2 3 4" xfId="36272"/>
    <cellStyle name="Normal 6 2 8 2 4" xfId="7433"/>
    <cellStyle name="Normal 6 2 8 2 4 2" xfId="28582"/>
    <cellStyle name="Normal 6 2 8 2 4 2 2" xfId="49733"/>
    <cellStyle name="Normal 6 2 8 2 4 3" xfId="18010"/>
    <cellStyle name="Normal 6 2 8 2 4 4" xfId="39161"/>
    <cellStyle name="Normal 6 2 8 2 5" xfId="9995"/>
    <cellStyle name="Normal 6 2 8 2 5 2" xfId="31144"/>
    <cellStyle name="Normal 6 2 8 2 5 2 2" xfId="52295"/>
    <cellStyle name="Normal 6 2 8 2 5 3" xfId="20572"/>
    <cellStyle name="Normal 6 2 8 2 5 4" xfId="41723"/>
    <cellStyle name="Normal 6 2 8 2 6" xfId="23129"/>
    <cellStyle name="Normal 6 2 8 2 6 2" xfId="44280"/>
    <cellStyle name="Normal 6 2 8 2 7" xfId="12557"/>
    <cellStyle name="Normal 6 2 8 2 8" xfId="33708"/>
    <cellStyle name="Normal 6 2 8 3" xfId="1630"/>
    <cellStyle name="Normal 6 2 8 3 2" xfId="4197"/>
    <cellStyle name="Normal 6 2 8 3 2 2" xfId="26333"/>
    <cellStyle name="Normal 6 2 8 3 2 2 2" xfId="47484"/>
    <cellStyle name="Normal 6 2 8 3 2 3" xfId="15761"/>
    <cellStyle name="Normal 6 2 8 3 2 4" xfId="36912"/>
    <cellStyle name="Normal 6 2 8 3 3" xfId="8073"/>
    <cellStyle name="Normal 6 2 8 3 3 2" xfId="29222"/>
    <cellStyle name="Normal 6 2 8 3 3 2 2" xfId="50373"/>
    <cellStyle name="Normal 6 2 8 3 3 3" xfId="18650"/>
    <cellStyle name="Normal 6 2 8 3 3 4" xfId="39801"/>
    <cellStyle name="Normal 6 2 8 3 4" xfId="10635"/>
    <cellStyle name="Normal 6 2 8 3 4 2" xfId="31784"/>
    <cellStyle name="Normal 6 2 8 3 4 2 2" xfId="52935"/>
    <cellStyle name="Normal 6 2 8 3 4 3" xfId="21212"/>
    <cellStyle name="Normal 6 2 8 3 4 4" xfId="42363"/>
    <cellStyle name="Normal 6 2 8 3 5" xfId="23769"/>
    <cellStyle name="Normal 6 2 8 3 5 2" xfId="44920"/>
    <cellStyle name="Normal 6 2 8 3 6" xfId="13197"/>
    <cellStyle name="Normal 6 2 8 3 7" xfId="34348"/>
    <cellStyle name="Normal 6 2 8 4" xfId="2917"/>
    <cellStyle name="Normal 6 2 8 4 2" xfId="25053"/>
    <cellStyle name="Normal 6 2 8 4 2 2" xfId="46204"/>
    <cellStyle name="Normal 6 2 8 4 3" xfId="14481"/>
    <cellStyle name="Normal 6 2 8 4 4" xfId="35632"/>
    <cellStyle name="Normal 6 2 8 5" xfId="6793"/>
    <cellStyle name="Normal 6 2 8 5 2" xfId="27942"/>
    <cellStyle name="Normal 6 2 8 5 2 2" xfId="49093"/>
    <cellStyle name="Normal 6 2 8 5 3" xfId="17370"/>
    <cellStyle name="Normal 6 2 8 5 4" xfId="38521"/>
    <cellStyle name="Normal 6 2 8 6" xfId="9355"/>
    <cellStyle name="Normal 6 2 8 6 2" xfId="30504"/>
    <cellStyle name="Normal 6 2 8 6 2 2" xfId="51655"/>
    <cellStyle name="Normal 6 2 8 6 3" xfId="19932"/>
    <cellStyle name="Normal 6 2 8 6 4" xfId="41083"/>
    <cellStyle name="Normal 6 2 8 7" xfId="22489"/>
    <cellStyle name="Normal 6 2 8 7 2" xfId="43640"/>
    <cellStyle name="Normal 6 2 8 8" xfId="11917"/>
    <cellStyle name="Normal 6 2 8 9" xfId="33068"/>
    <cellStyle name="Normal 6 2 9" xfId="670"/>
    <cellStyle name="Normal 6 2 9 2" xfId="1950"/>
    <cellStyle name="Normal 6 2 9 2 2" xfId="4517"/>
    <cellStyle name="Normal 6 2 9 2 2 2" xfId="26653"/>
    <cellStyle name="Normal 6 2 9 2 2 2 2" xfId="47804"/>
    <cellStyle name="Normal 6 2 9 2 2 3" xfId="16081"/>
    <cellStyle name="Normal 6 2 9 2 2 4" xfId="37232"/>
    <cellStyle name="Normal 6 2 9 2 3" xfId="8393"/>
    <cellStyle name="Normal 6 2 9 2 3 2" xfId="29542"/>
    <cellStyle name="Normal 6 2 9 2 3 2 2" xfId="50693"/>
    <cellStyle name="Normal 6 2 9 2 3 3" xfId="18970"/>
    <cellStyle name="Normal 6 2 9 2 3 4" xfId="40121"/>
    <cellStyle name="Normal 6 2 9 2 4" xfId="10955"/>
    <cellStyle name="Normal 6 2 9 2 4 2" xfId="32104"/>
    <cellStyle name="Normal 6 2 9 2 4 2 2" xfId="53255"/>
    <cellStyle name="Normal 6 2 9 2 4 3" xfId="21532"/>
    <cellStyle name="Normal 6 2 9 2 4 4" xfId="42683"/>
    <cellStyle name="Normal 6 2 9 2 5" xfId="24089"/>
    <cellStyle name="Normal 6 2 9 2 5 2" xfId="45240"/>
    <cellStyle name="Normal 6 2 9 2 6" xfId="13517"/>
    <cellStyle name="Normal 6 2 9 2 7" xfId="34668"/>
    <cellStyle name="Normal 6 2 9 3" xfId="3237"/>
    <cellStyle name="Normal 6 2 9 3 2" xfId="25373"/>
    <cellStyle name="Normal 6 2 9 3 2 2" xfId="46524"/>
    <cellStyle name="Normal 6 2 9 3 3" xfId="14801"/>
    <cellStyle name="Normal 6 2 9 3 4" xfId="35952"/>
    <cellStyle name="Normal 6 2 9 4" xfId="7113"/>
    <cellStyle name="Normal 6 2 9 4 2" xfId="28262"/>
    <cellStyle name="Normal 6 2 9 4 2 2" xfId="49413"/>
    <cellStyle name="Normal 6 2 9 4 3" xfId="17690"/>
    <cellStyle name="Normal 6 2 9 4 4" xfId="38841"/>
    <cellStyle name="Normal 6 2 9 5" xfId="9675"/>
    <cellStyle name="Normal 6 2 9 5 2" xfId="30824"/>
    <cellStyle name="Normal 6 2 9 5 2 2" xfId="51975"/>
    <cellStyle name="Normal 6 2 9 5 3" xfId="20252"/>
    <cellStyle name="Normal 6 2 9 5 4" xfId="41403"/>
    <cellStyle name="Normal 6 2 9 6" xfId="22809"/>
    <cellStyle name="Normal 6 2 9 6 2" xfId="43960"/>
    <cellStyle name="Normal 6 2 9 7" xfId="12237"/>
    <cellStyle name="Normal 6 2 9 8" xfId="33388"/>
    <cellStyle name="Normal 6 3" xfId="40"/>
    <cellStyle name="Normal 6 3 10" xfId="5697"/>
    <cellStyle name="Normal 6 3 11" xfId="6489"/>
    <cellStyle name="Normal 6 3 11 2" xfId="27638"/>
    <cellStyle name="Normal 6 3 11 2 2" xfId="48789"/>
    <cellStyle name="Normal 6 3 11 3" xfId="17066"/>
    <cellStyle name="Normal 6 3 11 4" xfId="38217"/>
    <cellStyle name="Normal 6 3 12" xfId="9051"/>
    <cellStyle name="Normal 6 3 12 2" xfId="30200"/>
    <cellStyle name="Normal 6 3 12 2 2" xfId="51351"/>
    <cellStyle name="Normal 6 3 12 3" xfId="19628"/>
    <cellStyle name="Normal 6 3 12 4" xfId="40779"/>
    <cellStyle name="Normal 6 3 13" xfId="22185"/>
    <cellStyle name="Normal 6 3 13 2" xfId="43336"/>
    <cellStyle name="Normal 6 3 14" xfId="11613"/>
    <cellStyle name="Normal 6 3 15" xfId="32764"/>
    <cellStyle name="Normal 6 3 2" xfId="62"/>
    <cellStyle name="Normal 6 3 2 10" xfId="22207"/>
    <cellStyle name="Normal 6 3 2 10 2" xfId="43358"/>
    <cellStyle name="Normal 6 3 2 11" xfId="11635"/>
    <cellStyle name="Normal 6 3 2 12" xfId="32786"/>
    <cellStyle name="Normal 6 3 2 2" xfId="146"/>
    <cellStyle name="Normal 6 3 2 2 10" xfId="11715"/>
    <cellStyle name="Normal 6 3 2 2 11" xfId="32866"/>
    <cellStyle name="Normal 6 3 2 2 2" xfId="307"/>
    <cellStyle name="Normal 6 3 2 2 2 10" xfId="33026"/>
    <cellStyle name="Normal 6 3 2 2 2 2" xfId="628"/>
    <cellStyle name="Normal 6 3 2 2 2 2 2" xfId="1268"/>
    <cellStyle name="Normal 6 3 2 2 2 2 2 2" xfId="2548"/>
    <cellStyle name="Normal 6 3 2 2 2 2 2 2 2" xfId="5115"/>
    <cellStyle name="Normal 6 3 2 2 2 2 2 2 2 2" xfId="27251"/>
    <cellStyle name="Normal 6 3 2 2 2 2 2 2 2 2 2" xfId="48402"/>
    <cellStyle name="Normal 6 3 2 2 2 2 2 2 2 3" xfId="16679"/>
    <cellStyle name="Normal 6 3 2 2 2 2 2 2 2 4" xfId="37830"/>
    <cellStyle name="Normal 6 3 2 2 2 2 2 2 3" xfId="8991"/>
    <cellStyle name="Normal 6 3 2 2 2 2 2 2 3 2" xfId="30140"/>
    <cellStyle name="Normal 6 3 2 2 2 2 2 2 3 2 2" xfId="51291"/>
    <cellStyle name="Normal 6 3 2 2 2 2 2 2 3 3" xfId="19568"/>
    <cellStyle name="Normal 6 3 2 2 2 2 2 2 3 4" xfId="40719"/>
    <cellStyle name="Normal 6 3 2 2 2 2 2 2 4" xfId="11553"/>
    <cellStyle name="Normal 6 3 2 2 2 2 2 2 4 2" xfId="32702"/>
    <cellStyle name="Normal 6 3 2 2 2 2 2 2 4 2 2" xfId="53853"/>
    <cellStyle name="Normal 6 3 2 2 2 2 2 2 4 3" xfId="22130"/>
    <cellStyle name="Normal 6 3 2 2 2 2 2 2 4 4" xfId="43281"/>
    <cellStyle name="Normal 6 3 2 2 2 2 2 2 5" xfId="24687"/>
    <cellStyle name="Normal 6 3 2 2 2 2 2 2 5 2" xfId="45838"/>
    <cellStyle name="Normal 6 3 2 2 2 2 2 2 6" xfId="14115"/>
    <cellStyle name="Normal 6 3 2 2 2 2 2 2 7" xfId="35266"/>
    <cellStyle name="Normal 6 3 2 2 2 2 2 3" xfId="3835"/>
    <cellStyle name="Normal 6 3 2 2 2 2 2 3 2" xfId="25971"/>
    <cellStyle name="Normal 6 3 2 2 2 2 2 3 2 2" xfId="47122"/>
    <cellStyle name="Normal 6 3 2 2 2 2 2 3 3" xfId="15399"/>
    <cellStyle name="Normal 6 3 2 2 2 2 2 3 4" xfId="36550"/>
    <cellStyle name="Normal 6 3 2 2 2 2 2 4" xfId="7711"/>
    <cellStyle name="Normal 6 3 2 2 2 2 2 4 2" xfId="28860"/>
    <cellStyle name="Normal 6 3 2 2 2 2 2 4 2 2" xfId="50011"/>
    <cellStyle name="Normal 6 3 2 2 2 2 2 4 3" xfId="18288"/>
    <cellStyle name="Normal 6 3 2 2 2 2 2 4 4" xfId="39439"/>
    <cellStyle name="Normal 6 3 2 2 2 2 2 5" xfId="10273"/>
    <cellStyle name="Normal 6 3 2 2 2 2 2 5 2" xfId="31422"/>
    <cellStyle name="Normal 6 3 2 2 2 2 2 5 2 2" xfId="52573"/>
    <cellStyle name="Normal 6 3 2 2 2 2 2 5 3" xfId="20850"/>
    <cellStyle name="Normal 6 3 2 2 2 2 2 5 4" xfId="42001"/>
    <cellStyle name="Normal 6 3 2 2 2 2 2 6" xfId="23407"/>
    <cellStyle name="Normal 6 3 2 2 2 2 2 6 2" xfId="44558"/>
    <cellStyle name="Normal 6 3 2 2 2 2 2 7" xfId="12835"/>
    <cellStyle name="Normal 6 3 2 2 2 2 2 8" xfId="33986"/>
    <cellStyle name="Normal 6 3 2 2 2 2 3" xfId="1908"/>
    <cellStyle name="Normal 6 3 2 2 2 2 3 2" xfId="4475"/>
    <cellStyle name="Normal 6 3 2 2 2 2 3 2 2" xfId="26611"/>
    <cellStyle name="Normal 6 3 2 2 2 2 3 2 2 2" xfId="47762"/>
    <cellStyle name="Normal 6 3 2 2 2 2 3 2 3" xfId="16039"/>
    <cellStyle name="Normal 6 3 2 2 2 2 3 2 4" xfId="37190"/>
    <cellStyle name="Normal 6 3 2 2 2 2 3 3" xfId="8351"/>
    <cellStyle name="Normal 6 3 2 2 2 2 3 3 2" xfId="29500"/>
    <cellStyle name="Normal 6 3 2 2 2 2 3 3 2 2" xfId="50651"/>
    <cellStyle name="Normal 6 3 2 2 2 2 3 3 3" xfId="18928"/>
    <cellStyle name="Normal 6 3 2 2 2 2 3 3 4" xfId="40079"/>
    <cellStyle name="Normal 6 3 2 2 2 2 3 4" xfId="10913"/>
    <cellStyle name="Normal 6 3 2 2 2 2 3 4 2" xfId="32062"/>
    <cellStyle name="Normal 6 3 2 2 2 2 3 4 2 2" xfId="53213"/>
    <cellStyle name="Normal 6 3 2 2 2 2 3 4 3" xfId="21490"/>
    <cellStyle name="Normal 6 3 2 2 2 2 3 4 4" xfId="42641"/>
    <cellStyle name="Normal 6 3 2 2 2 2 3 5" xfId="24047"/>
    <cellStyle name="Normal 6 3 2 2 2 2 3 5 2" xfId="45198"/>
    <cellStyle name="Normal 6 3 2 2 2 2 3 6" xfId="13475"/>
    <cellStyle name="Normal 6 3 2 2 2 2 3 7" xfId="34626"/>
    <cellStyle name="Normal 6 3 2 2 2 2 4" xfId="3195"/>
    <cellStyle name="Normal 6 3 2 2 2 2 4 2" xfId="25331"/>
    <cellStyle name="Normal 6 3 2 2 2 2 4 2 2" xfId="46482"/>
    <cellStyle name="Normal 6 3 2 2 2 2 4 3" xfId="14759"/>
    <cellStyle name="Normal 6 3 2 2 2 2 4 4" xfId="35910"/>
    <cellStyle name="Normal 6 3 2 2 2 2 5" xfId="7071"/>
    <cellStyle name="Normal 6 3 2 2 2 2 5 2" xfId="28220"/>
    <cellStyle name="Normal 6 3 2 2 2 2 5 2 2" xfId="49371"/>
    <cellStyle name="Normal 6 3 2 2 2 2 5 3" xfId="17648"/>
    <cellStyle name="Normal 6 3 2 2 2 2 5 4" xfId="38799"/>
    <cellStyle name="Normal 6 3 2 2 2 2 6" xfId="9633"/>
    <cellStyle name="Normal 6 3 2 2 2 2 6 2" xfId="30782"/>
    <cellStyle name="Normal 6 3 2 2 2 2 6 2 2" xfId="51933"/>
    <cellStyle name="Normal 6 3 2 2 2 2 6 3" xfId="20210"/>
    <cellStyle name="Normal 6 3 2 2 2 2 6 4" xfId="41361"/>
    <cellStyle name="Normal 6 3 2 2 2 2 7" xfId="22767"/>
    <cellStyle name="Normal 6 3 2 2 2 2 7 2" xfId="43918"/>
    <cellStyle name="Normal 6 3 2 2 2 2 8" xfId="12195"/>
    <cellStyle name="Normal 6 3 2 2 2 2 9" xfId="33346"/>
    <cellStyle name="Normal 6 3 2 2 2 3" xfId="948"/>
    <cellStyle name="Normal 6 3 2 2 2 3 2" xfId="2228"/>
    <cellStyle name="Normal 6 3 2 2 2 3 2 2" xfId="4795"/>
    <cellStyle name="Normal 6 3 2 2 2 3 2 2 2" xfId="26931"/>
    <cellStyle name="Normal 6 3 2 2 2 3 2 2 2 2" xfId="48082"/>
    <cellStyle name="Normal 6 3 2 2 2 3 2 2 3" xfId="16359"/>
    <cellStyle name="Normal 6 3 2 2 2 3 2 2 4" xfId="37510"/>
    <cellStyle name="Normal 6 3 2 2 2 3 2 3" xfId="8671"/>
    <cellStyle name="Normal 6 3 2 2 2 3 2 3 2" xfId="29820"/>
    <cellStyle name="Normal 6 3 2 2 2 3 2 3 2 2" xfId="50971"/>
    <cellStyle name="Normal 6 3 2 2 2 3 2 3 3" xfId="19248"/>
    <cellStyle name="Normal 6 3 2 2 2 3 2 3 4" xfId="40399"/>
    <cellStyle name="Normal 6 3 2 2 2 3 2 4" xfId="11233"/>
    <cellStyle name="Normal 6 3 2 2 2 3 2 4 2" xfId="32382"/>
    <cellStyle name="Normal 6 3 2 2 2 3 2 4 2 2" xfId="53533"/>
    <cellStyle name="Normal 6 3 2 2 2 3 2 4 3" xfId="21810"/>
    <cellStyle name="Normal 6 3 2 2 2 3 2 4 4" xfId="42961"/>
    <cellStyle name="Normal 6 3 2 2 2 3 2 5" xfId="24367"/>
    <cellStyle name="Normal 6 3 2 2 2 3 2 5 2" xfId="45518"/>
    <cellStyle name="Normal 6 3 2 2 2 3 2 6" xfId="13795"/>
    <cellStyle name="Normal 6 3 2 2 2 3 2 7" xfId="34946"/>
    <cellStyle name="Normal 6 3 2 2 2 3 3" xfId="3515"/>
    <cellStyle name="Normal 6 3 2 2 2 3 3 2" xfId="25651"/>
    <cellStyle name="Normal 6 3 2 2 2 3 3 2 2" xfId="46802"/>
    <cellStyle name="Normal 6 3 2 2 2 3 3 3" xfId="15079"/>
    <cellStyle name="Normal 6 3 2 2 2 3 3 4" xfId="36230"/>
    <cellStyle name="Normal 6 3 2 2 2 3 4" xfId="7391"/>
    <cellStyle name="Normal 6 3 2 2 2 3 4 2" xfId="28540"/>
    <cellStyle name="Normal 6 3 2 2 2 3 4 2 2" xfId="49691"/>
    <cellStyle name="Normal 6 3 2 2 2 3 4 3" xfId="17968"/>
    <cellStyle name="Normal 6 3 2 2 2 3 4 4" xfId="39119"/>
    <cellStyle name="Normal 6 3 2 2 2 3 5" xfId="9953"/>
    <cellStyle name="Normal 6 3 2 2 2 3 5 2" xfId="31102"/>
    <cellStyle name="Normal 6 3 2 2 2 3 5 2 2" xfId="52253"/>
    <cellStyle name="Normal 6 3 2 2 2 3 5 3" xfId="20530"/>
    <cellStyle name="Normal 6 3 2 2 2 3 5 4" xfId="41681"/>
    <cellStyle name="Normal 6 3 2 2 2 3 6" xfId="23087"/>
    <cellStyle name="Normal 6 3 2 2 2 3 6 2" xfId="44238"/>
    <cellStyle name="Normal 6 3 2 2 2 3 7" xfId="12515"/>
    <cellStyle name="Normal 6 3 2 2 2 3 8" xfId="33666"/>
    <cellStyle name="Normal 6 3 2 2 2 4" xfId="1588"/>
    <cellStyle name="Normal 6 3 2 2 2 4 2" xfId="4155"/>
    <cellStyle name="Normal 6 3 2 2 2 4 2 2" xfId="26291"/>
    <cellStyle name="Normal 6 3 2 2 2 4 2 2 2" xfId="47442"/>
    <cellStyle name="Normal 6 3 2 2 2 4 2 3" xfId="15719"/>
    <cellStyle name="Normal 6 3 2 2 2 4 2 4" xfId="36870"/>
    <cellStyle name="Normal 6 3 2 2 2 4 3" xfId="8031"/>
    <cellStyle name="Normal 6 3 2 2 2 4 3 2" xfId="29180"/>
    <cellStyle name="Normal 6 3 2 2 2 4 3 2 2" xfId="50331"/>
    <cellStyle name="Normal 6 3 2 2 2 4 3 3" xfId="18608"/>
    <cellStyle name="Normal 6 3 2 2 2 4 3 4" xfId="39759"/>
    <cellStyle name="Normal 6 3 2 2 2 4 4" xfId="10593"/>
    <cellStyle name="Normal 6 3 2 2 2 4 4 2" xfId="31742"/>
    <cellStyle name="Normal 6 3 2 2 2 4 4 2 2" xfId="52893"/>
    <cellStyle name="Normal 6 3 2 2 2 4 4 3" xfId="21170"/>
    <cellStyle name="Normal 6 3 2 2 2 4 4 4" xfId="42321"/>
    <cellStyle name="Normal 6 3 2 2 2 4 5" xfId="23727"/>
    <cellStyle name="Normal 6 3 2 2 2 4 5 2" xfId="44878"/>
    <cellStyle name="Normal 6 3 2 2 2 4 6" xfId="13155"/>
    <cellStyle name="Normal 6 3 2 2 2 4 7" xfId="34306"/>
    <cellStyle name="Normal 6 3 2 2 2 5" xfId="2875"/>
    <cellStyle name="Normal 6 3 2 2 2 5 2" xfId="25011"/>
    <cellStyle name="Normal 6 3 2 2 2 5 2 2" xfId="46162"/>
    <cellStyle name="Normal 6 3 2 2 2 5 3" xfId="14439"/>
    <cellStyle name="Normal 6 3 2 2 2 5 4" xfId="35590"/>
    <cellStyle name="Normal 6 3 2 2 2 6" xfId="6751"/>
    <cellStyle name="Normal 6 3 2 2 2 6 2" xfId="27900"/>
    <cellStyle name="Normal 6 3 2 2 2 6 2 2" xfId="49051"/>
    <cellStyle name="Normal 6 3 2 2 2 6 3" xfId="17328"/>
    <cellStyle name="Normal 6 3 2 2 2 6 4" xfId="38479"/>
    <cellStyle name="Normal 6 3 2 2 2 7" xfId="9313"/>
    <cellStyle name="Normal 6 3 2 2 2 7 2" xfId="30462"/>
    <cellStyle name="Normal 6 3 2 2 2 7 2 2" xfId="51613"/>
    <cellStyle name="Normal 6 3 2 2 2 7 3" xfId="19890"/>
    <cellStyle name="Normal 6 3 2 2 2 7 4" xfId="41041"/>
    <cellStyle name="Normal 6 3 2 2 2 8" xfId="22447"/>
    <cellStyle name="Normal 6 3 2 2 2 8 2" xfId="43598"/>
    <cellStyle name="Normal 6 3 2 2 2 9" xfId="11875"/>
    <cellStyle name="Normal 6 3 2 2 3" xfId="468"/>
    <cellStyle name="Normal 6 3 2 2 3 2" xfId="1108"/>
    <cellStyle name="Normal 6 3 2 2 3 2 2" xfId="2388"/>
    <cellStyle name="Normal 6 3 2 2 3 2 2 2" xfId="4955"/>
    <cellStyle name="Normal 6 3 2 2 3 2 2 2 2" xfId="27091"/>
    <cellStyle name="Normal 6 3 2 2 3 2 2 2 2 2" xfId="48242"/>
    <cellStyle name="Normal 6 3 2 2 3 2 2 2 3" xfId="16519"/>
    <cellStyle name="Normal 6 3 2 2 3 2 2 2 4" xfId="37670"/>
    <cellStyle name="Normal 6 3 2 2 3 2 2 3" xfId="8831"/>
    <cellStyle name="Normal 6 3 2 2 3 2 2 3 2" xfId="29980"/>
    <cellStyle name="Normal 6 3 2 2 3 2 2 3 2 2" xfId="51131"/>
    <cellStyle name="Normal 6 3 2 2 3 2 2 3 3" xfId="19408"/>
    <cellStyle name="Normal 6 3 2 2 3 2 2 3 4" xfId="40559"/>
    <cellStyle name="Normal 6 3 2 2 3 2 2 4" xfId="11393"/>
    <cellStyle name="Normal 6 3 2 2 3 2 2 4 2" xfId="32542"/>
    <cellStyle name="Normal 6 3 2 2 3 2 2 4 2 2" xfId="53693"/>
    <cellStyle name="Normal 6 3 2 2 3 2 2 4 3" xfId="21970"/>
    <cellStyle name="Normal 6 3 2 2 3 2 2 4 4" xfId="43121"/>
    <cellStyle name="Normal 6 3 2 2 3 2 2 5" xfId="24527"/>
    <cellStyle name="Normal 6 3 2 2 3 2 2 5 2" xfId="45678"/>
    <cellStyle name="Normal 6 3 2 2 3 2 2 6" xfId="13955"/>
    <cellStyle name="Normal 6 3 2 2 3 2 2 7" xfId="35106"/>
    <cellStyle name="Normal 6 3 2 2 3 2 3" xfId="3675"/>
    <cellStyle name="Normal 6 3 2 2 3 2 3 2" xfId="25811"/>
    <cellStyle name="Normal 6 3 2 2 3 2 3 2 2" xfId="46962"/>
    <cellStyle name="Normal 6 3 2 2 3 2 3 3" xfId="15239"/>
    <cellStyle name="Normal 6 3 2 2 3 2 3 4" xfId="36390"/>
    <cellStyle name="Normal 6 3 2 2 3 2 4" xfId="7551"/>
    <cellStyle name="Normal 6 3 2 2 3 2 4 2" xfId="28700"/>
    <cellStyle name="Normal 6 3 2 2 3 2 4 2 2" xfId="49851"/>
    <cellStyle name="Normal 6 3 2 2 3 2 4 3" xfId="18128"/>
    <cellStyle name="Normal 6 3 2 2 3 2 4 4" xfId="39279"/>
    <cellStyle name="Normal 6 3 2 2 3 2 5" xfId="10113"/>
    <cellStyle name="Normal 6 3 2 2 3 2 5 2" xfId="31262"/>
    <cellStyle name="Normal 6 3 2 2 3 2 5 2 2" xfId="52413"/>
    <cellStyle name="Normal 6 3 2 2 3 2 5 3" xfId="20690"/>
    <cellStyle name="Normal 6 3 2 2 3 2 5 4" xfId="41841"/>
    <cellStyle name="Normal 6 3 2 2 3 2 6" xfId="23247"/>
    <cellStyle name="Normal 6 3 2 2 3 2 6 2" xfId="44398"/>
    <cellStyle name="Normal 6 3 2 2 3 2 7" xfId="12675"/>
    <cellStyle name="Normal 6 3 2 2 3 2 8" xfId="33826"/>
    <cellStyle name="Normal 6 3 2 2 3 3" xfId="1748"/>
    <cellStyle name="Normal 6 3 2 2 3 3 2" xfId="4315"/>
    <cellStyle name="Normal 6 3 2 2 3 3 2 2" xfId="26451"/>
    <cellStyle name="Normal 6 3 2 2 3 3 2 2 2" xfId="47602"/>
    <cellStyle name="Normal 6 3 2 2 3 3 2 3" xfId="15879"/>
    <cellStyle name="Normal 6 3 2 2 3 3 2 4" xfId="37030"/>
    <cellStyle name="Normal 6 3 2 2 3 3 3" xfId="8191"/>
    <cellStyle name="Normal 6 3 2 2 3 3 3 2" xfId="29340"/>
    <cellStyle name="Normal 6 3 2 2 3 3 3 2 2" xfId="50491"/>
    <cellStyle name="Normal 6 3 2 2 3 3 3 3" xfId="18768"/>
    <cellStyle name="Normal 6 3 2 2 3 3 3 4" xfId="39919"/>
    <cellStyle name="Normal 6 3 2 2 3 3 4" xfId="10753"/>
    <cellStyle name="Normal 6 3 2 2 3 3 4 2" xfId="31902"/>
    <cellStyle name="Normal 6 3 2 2 3 3 4 2 2" xfId="53053"/>
    <cellStyle name="Normal 6 3 2 2 3 3 4 3" xfId="21330"/>
    <cellStyle name="Normal 6 3 2 2 3 3 4 4" xfId="42481"/>
    <cellStyle name="Normal 6 3 2 2 3 3 5" xfId="23887"/>
    <cellStyle name="Normal 6 3 2 2 3 3 5 2" xfId="45038"/>
    <cellStyle name="Normal 6 3 2 2 3 3 6" xfId="13315"/>
    <cellStyle name="Normal 6 3 2 2 3 3 7" xfId="34466"/>
    <cellStyle name="Normal 6 3 2 2 3 4" xfId="3035"/>
    <cellStyle name="Normal 6 3 2 2 3 4 2" xfId="25171"/>
    <cellStyle name="Normal 6 3 2 2 3 4 2 2" xfId="46322"/>
    <cellStyle name="Normal 6 3 2 2 3 4 3" xfId="14599"/>
    <cellStyle name="Normal 6 3 2 2 3 4 4" xfId="35750"/>
    <cellStyle name="Normal 6 3 2 2 3 5" xfId="6911"/>
    <cellStyle name="Normal 6 3 2 2 3 5 2" xfId="28060"/>
    <cellStyle name="Normal 6 3 2 2 3 5 2 2" xfId="49211"/>
    <cellStyle name="Normal 6 3 2 2 3 5 3" xfId="17488"/>
    <cellStyle name="Normal 6 3 2 2 3 5 4" xfId="38639"/>
    <cellStyle name="Normal 6 3 2 2 3 6" xfId="9473"/>
    <cellStyle name="Normal 6 3 2 2 3 6 2" xfId="30622"/>
    <cellStyle name="Normal 6 3 2 2 3 6 2 2" xfId="51773"/>
    <cellStyle name="Normal 6 3 2 2 3 6 3" xfId="20050"/>
    <cellStyle name="Normal 6 3 2 2 3 6 4" xfId="41201"/>
    <cellStyle name="Normal 6 3 2 2 3 7" xfId="22607"/>
    <cellStyle name="Normal 6 3 2 2 3 7 2" xfId="43758"/>
    <cellStyle name="Normal 6 3 2 2 3 8" xfId="12035"/>
    <cellStyle name="Normal 6 3 2 2 3 9" xfId="33186"/>
    <cellStyle name="Normal 6 3 2 2 4" xfId="788"/>
    <cellStyle name="Normal 6 3 2 2 4 2" xfId="2068"/>
    <cellStyle name="Normal 6 3 2 2 4 2 2" xfId="4635"/>
    <cellStyle name="Normal 6 3 2 2 4 2 2 2" xfId="26771"/>
    <cellStyle name="Normal 6 3 2 2 4 2 2 2 2" xfId="47922"/>
    <cellStyle name="Normal 6 3 2 2 4 2 2 3" xfId="16199"/>
    <cellStyle name="Normal 6 3 2 2 4 2 2 4" xfId="37350"/>
    <cellStyle name="Normal 6 3 2 2 4 2 3" xfId="8511"/>
    <cellStyle name="Normal 6 3 2 2 4 2 3 2" xfId="29660"/>
    <cellStyle name="Normal 6 3 2 2 4 2 3 2 2" xfId="50811"/>
    <cellStyle name="Normal 6 3 2 2 4 2 3 3" xfId="19088"/>
    <cellStyle name="Normal 6 3 2 2 4 2 3 4" xfId="40239"/>
    <cellStyle name="Normal 6 3 2 2 4 2 4" xfId="11073"/>
    <cellStyle name="Normal 6 3 2 2 4 2 4 2" xfId="32222"/>
    <cellStyle name="Normal 6 3 2 2 4 2 4 2 2" xfId="53373"/>
    <cellStyle name="Normal 6 3 2 2 4 2 4 3" xfId="21650"/>
    <cellStyle name="Normal 6 3 2 2 4 2 4 4" xfId="42801"/>
    <cellStyle name="Normal 6 3 2 2 4 2 5" xfId="24207"/>
    <cellStyle name="Normal 6 3 2 2 4 2 5 2" xfId="45358"/>
    <cellStyle name="Normal 6 3 2 2 4 2 6" xfId="13635"/>
    <cellStyle name="Normal 6 3 2 2 4 2 7" xfId="34786"/>
    <cellStyle name="Normal 6 3 2 2 4 3" xfId="3355"/>
    <cellStyle name="Normal 6 3 2 2 4 3 2" xfId="25491"/>
    <cellStyle name="Normal 6 3 2 2 4 3 2 2" xfId="46642"/>
    <cellStyle name="Normal 6 3 2 2 4 3 3" xfId="14919"/>
    <cellStyle name="Normal 6 3 2 2 4 3 4" xfId="36070"/>
    <cellStyle name="Normal 6 3 2 2 4 4" xfId="7231"/>
    <cellStyle name="Normal 6 3 2 2 4 4 2" xfId="28380"/>
    <cellStyle name="Normal 6 3 2 2 4 4 2 2" xfId="49531"/>
    <cellStyle name="Normal 6 3 2 2 4 4 3" xfId="17808"/>
    <cellStyle name="Normal 6 3 2 2 4 4 4" xfId="38959"/>
    <cellStyle name="Normal 6 3 2 2 4 5" xfId="9793"/>
    <cellStyle name="Normal 6 3 2 2 4 5 2" xfId="30942"/>
    <cellStyle name="Normal 6 3 2 2 4 5 2 2" xfId="52093"/>
    <cellStyle name="Normal 6 3 2 2 4 5 3" xfId="20370"/>
    <cellStyle name="Normal 6 3 2 2 4 5 4" xfId="41521"/>
    <cellStyle name="Normal 6 3 2 2 4 6" xfId="22927"/>
    <cellStyle name="Normal 6 3 2 2 4 6 2" xfId="44078"/>
    <cellStyle name="Normal 6 3 2 2 4 7" xfId="12355"/>
    <cellStyle name="Normal 6 3 2 2 4 8" xfId="33506"/>
    <cellStyle name="Normal 6 3 2 2 5" xfId="1428"/>
    <cellStyle name="Normal 6 3 2 2 5 2" xfId="3995"/>
    <cellStyle name="Normal 6 3 2 2 5 2 2" xfId="26131"/>
    <cellStyle name="Normal 6 3 2 2 5 2 2 2" xfId="47282"/>
    <cellStyle name="Normal 6 3 2 2 5 2 3" xfId="15559"/>
    <cellStyle name="Normal 6 3 2 2 5 2 4" xfId="36710"/>
    <cellStyle name="Normal 6 3 2 2 5 3" xfId="7871"/>
    <cellStyle name="Normal 6 3 2 2 5 3 2" xfId="29020"/>
    <cellStyle name="Normal 6 3 2 2 5 3 2 2" xfId="50171"/>
    <cellStyle name="Normal 6 3 2 2 5 3 3" xfId="18448"/>
    <cellStyle name="Normal 6 3 2 2 5 3 4" xfId="39599"/>
    <cellStyle name="Normal 6 3 2 2 5 4" xfId="10433"/>
    <cellStyle name="Normal 6 3 2 2 5 4 2" xfId="31582"/>
    <cellStyle name="Normal 6 3 2 2 5 4 2 2" xfId="52733"/>
    <cellStyle name="Normal 6 3 2 2 5 4 3" xfId="21010"/>
    <cellStyle name="Normal 6 3 2 2 5 4 4" xfId="42161"/>
    <cellStyle name="Normal 6 3 2 2 5 5" xfId="23567"/>
    <cellStyle name="Normal 6 3 2 2 5 5 2" xfId="44718"/>
    <cellStyle name="Normal 6 3 2 2 5 6" xfId="12995"/>
    <cellStyle name="Normal 6 3 2 2 5 7" xfId="34146"/>
    <cellStyle name="Normal 6 3 2 2 6" xfId="2714"/>
    <cellStyle name="Normal 6 3 2 2 6 2" xfId="24850"/>
    <cellStyle name="Normal 6 3 2 2 6 2 2" xfId="46001"/>
    <cellStyle name="Normal 6 3 2 2 6 3" xfId="14278"/>
    <cellStyle name="Normal 6 3 2 2 6 4" xfId="35429"/>
    <cellStyle name="Normal 6 3 2 2 7" xfId="6591"/>
    <cellStyle name="Normal 6 3 2 2 7 2" xfId="27740"/>
    <cellStyle name="Normal 6 3 2 2 7 2 2" xfId="48891"/>
    <cellStyle name="Normal 6 3 2 2 7 3" xfId="17168"/>
    <cellStyle name="Normal 6 3 2 2 7 4" xfId="38319"/>
    <cellStyle name="Normal 6 3 2 2 8" xfId="9153"/>
    <cellStyle name="Normal 6 3 2 2 8 2" xfId="30302"/>
    <cellStyle name="Normal 6 3 2 2 8 2 2" xfId="51453"/>
    <cellStyle name="Normal 6 3 2 2 8 3" xfId="19730"/>
    <cellStyle name="Normal 6 3 2 2 8 4" xfId="40881"/>
    <cellStyle name="Normal 6 3 2 2 9" xfId="22287"/>
    <cellStyle name="Normal 6 3 2 2 9 2" xfId="43438"/>
    <cellStyle name="Normal 6 3 2 3" xfId="226"/>
    <cellStyle name="Normal 6 3 2 3 10" xfId="32946"/>
    <cellStyle name="Normal 6 3 2 3 2" xfId="548"/>
    <cellStyle name="Normal 6 3 2 3 2 2" xfId="1188"/>
    <cellStyle name="Normal 6 3 2 3 2 2 2" xfId="2468"/>
    <cellStyle name="Normal 6 3 2 3 2 2 2 2" xfId="5035"/>
    <cellStyle name="Normal 6 3 2 3 2 2 2 2 2" xfId="27171"/>
    <cellStyle name="Normal 6 3 2 3 2 2 2 2 2 2" xfId="48322"/>
    <cellStyle name="Normal 6 3 2 3 2 2 2 2 3" xfId="16599"/>
    <cellStyle name="Normal 6 3 2 3 2 2 2 2 4" xfId="37750"/>
    <cellStyle name="Normal 6 3 2 3 2 2 2 3" xfId="8911"/>
    <cellStyle name="Normal 6 3 2 3 2 2 2 3 2" xfId="30060"/>
    <cellStyle name="Normal 6 3 2 3 2 2 2 3 2 2" xfId="51211"/>
    <cellStyle name="Normal 6 3 2 3 2 2 2 3 3" xfId="19488"/>
    <cellStyle name="Normal 6 3 2 3 2 2 2 3 4" xfId="40639"/>
    <cellStyle name="Normal 6 3 2 3 2 2 2 4" xfId="11473"/>
    <cellStyle name="Normal 6 3 2 3 2 2 2 4 2" xfId="32622"/>
    <cellStyle name="Normal 6 3 2 3 2 2 2 4 2 2" xfId="53773"/>
    <cellStyle name="Normal 6 3 2 3 2 2 2 4 3" xfId="22050"/>
    <cellStyle name="Normal 6 3 2 3 2 2 2 4 4" xfId="43201"/>
    <cellStyle name="Normal 6 3 2 3 2 2 2 5" xfId="24607"/>
    <cellStyle name="Normal 6 3 2 3 2 2 2 5 2" xfId="45758"/>
    <cellStyle name="Normal 6 3 2 3 2 2 2 6" xfId="14035"/>
    <cellStyle name="Normal 6 3 2 3 2 2 2 7" xfId="35186"/>
    <cellStyle name="Normal 6 3 2 3 2 2 3" xfId="3755"/>
    <cellStyle name="Normal 6 3 2 3 2 2 3 2" xfId="25891"/>
    <cellStyle name="Normal 6 3 2 3 2 2 3 2 2" xfId="47042"/>
    <cellStyle name="Normal 6 3 2 3 2 2 3 3" xfId="15319"/>
    <cellStyle name="Normal 6 3 2 3 2 2 3 4" xfId="36470"/>
    <cellStyle name="Normal 6 3 2 3 2 2 4" xfId="7631"/>
    <cellStyle name="Normal 6 3 2 3 2 2 4 2" xfId="28780"/>
    <cellStyle name="Normal 6 3 2 3 2 2 4 2 2" xfId="49931"/>
    <cellStyle name="Normal 6 3 2 3 2 2 4 3" xfId="18208"/>
    <cellStyle name="Normal 6 3 2 3 2 2 4 4" xfId="39359"/>
    <cellStyle name="Normal 6 3 2 3 2 2 5" xfId="10193"/>
    <cellStyle name="Normal 6 3 2 3 2 2 5 2" xfId="31342"/>
    <cellStyle name="Normal 6 3 2 3 2 2 5 2 2" xfId="52493"/>
    <cellStyle name="Normal 6 3 2 3 2 2 5 3" xfId="20770"/>
    <cellStyle name="Normal 6 3 2 3 2 2 5 4" xfId="41921"/>
    <cellStyle name="Normal 6 3 2 3 2 2 6" xfId="23327"/>
    <cellStyle name="Normal 6 3 2 3 2 2 6 2" xfId="44478"/>
    <cellStyle name="Normal 6 3 2 3 2 2 7" xfId="12755"/>
    <cellStyle name="Normal 6 3 2 3 2 2 8" xfId="33906"/>
    <cellStyle name="Normal 6 3 2 3 2 3" xfId="1828"/>
    <cellStyle name="Normal 6 3 2 3 2 3 2" xfId="4395"/>
    <cellStyle name="Normal 6 3 2 3 2 3 2 2" xfId="26531"/>
    <cellStyle name="Normal 6 3 2 3 2 3 2 2 2" xfId="47682"/>
    <cellStyle name="Normal 6 3 2 3 2 3 2 3" xfId="15959"/>
    <cellStyle name="Normal 6 3 2 3 2 3 2 4" xfId="37110"/>
    <cellStyle name="Normal 6 3 2 3 2 3 3" xfId="8271"/>
    <cellStyle name="Normal 6 3 2 3 2 3 3 2" xfId="29420"/>
    <cellStyle name="Normal 6 3 2 3 2 3 3 2 2" xfId="50571"/>
    <cellStyle name="Normal 6 3 2 3 2 3 3 3" xfId="18848"/>
    <cellStyle name="Normal 6 3 2 3 2 3 3 4" xfId="39999"/>
    <cellStyle name="Normal 6 3 2 3 2 3 4" xfId="10833"/>
    <cellStyle name="Normal 6 3 2 3 2 3 4 2" xfId="31982"/>
    <cellStyle name="Normal 6 3 2 3 2 3 4 2 2" xfId="53133"/>
    <cellStyle name="Normal 6 3 2 3 2 3 4 3" xfId="21410"/>
    <cellStyle name="Normal 6 3 2 3 2 3 4 4" xfId="42561"/>
    <cellStyle name="Normal 6 3 2 3 2 3 5" xfId="23967"/>
    <cellStyle name="Normal 6 3 2 3 2 3 5 2" xfId="45118"/>
    <cellStyle name="Normal 6 3 2 3 2 3 6" xfId="13395"/>
    <cellStyle name="Normal 6 3 2 3 2 3 7" xfId="34546"/>
    <cellStyle name="Normal 6 3 2 3 2 4" xfId="3115"/>
    <cellStyle name="Normal 6 3 2 3 2 4 2" xfId="25251"/>
    <cellStyle name="Normal 6 3 2 3 2 4 2 2" xfId="46402"/>
    <cellStyle name="Normal 6 3 2 3 2 4 3" xfId="14679"/>
    <cellStyle name="Normal 6 3 2 3 2 4 4" xfId="35830"/>
    <cellStyle name="Normal 6 3 2 3 2 5" xfId="6991"/>
    <cellStyle name="Normal 6 3 2 3 2 5 2" xfId="28140"/>
    <cellStyle name="Normal 6 3 2 3 2 5 2 2" xfId="49291"/>
    <cellStyle name="Normal 6 3 2 3 2 5 3" xfId="17568"/>
    <cellStyle name="Normal 6 3 2 3 2 5 4" xfId="38719"/>
    <cellStyle name="Normal 6 3 2 3 2 6" xfId="9553"/>
    <cellStyle name="Normal 6 3 2 3 2 6 2" xfId="30702"/>
    <cellStyle name="Normal 6 3 2 3 2 6 2 2" xfId="51853"/>
    <cellStyle name="Normal 6 3 2 3 2 6 3" xfId="20130"/>
    <cellStyle name="Normal 6 3 2 3 2 6 4" xfId="41281"/>
    <cellStyle name="Normal 6 3 2 3 2 7" xfId="22687"/>
    <cellStyle name="Normal 6 3 2 3 2 7 2" xfId="43838"/>
    <cellStyle name="Normal 6 3 2 3 2 8" xfId="12115"/>
    <cellStyle name="Normal 6 3 2 3 2 9" xfId="33266"/>
    <cellStyle name="Normal 6 3 2 3 3" xfId="868"/>
    <cellStyle name="Normal 6 3 2 3 3 2" xfId="2148"/>
    <cellStyle name="Normal 6 3 2 3 3 2 2" xfId="4715"/>
    <cellStyle name="Normal 6 3 2 3 3 2 2 2" xfId="26851"/>
    <cellStyle name="Normal 6 3 2 3 3 2 2 2 2" xfId="48002"/>
    <cellStyle name="Normal 6 3 2 3 3 2 2 3" xfId="16279"/>
    <cellStyle name="Normal 6 3 2 3 3 2 2 4" xfId="37430"/>
    <cellStyle name="Normal 6 3 2 3 3 2 3" xfId="8591"/>
    <cellStyle name="Normal 6 3 2 3 3 2 3 2" xfId="29740"/>
    <cellStyle name="Normal 6 3 2 3 3 2 3 2 2" xfId="50891"/>
    <cellStyle name="Normal 6 3 2 3 3 2 3 3" xfId="19168"/>
    <cellStyle name="Normal 6 3 2 3 3 2 3 4" xfId="40319"/>
    <cellStyle name="Normal 6 3 2 3 3 2 4" xfId="11153"/>
    <cellStyle name="Normal 6 3 2 3 3 2 4 2" xfId="32302"/>
    <cellStyle name="Normal 6 3 2 3 3 2 4 2 2" xfId="53453"/>
    <cellStyle name="Normal 6 3 2 3 3 2 4 3" xfId="21730"/>
    <cellStyle name="Normal 6 3 2 3 3 2 4 4" xfId="42881"/>
    <cellStyle name="Normal 6 3 2 3 3 2 5" xfId="24287"/>
    <cellStyle name="Normal 6 3 2 3 3 2 5 2" xfId="45438"/>
    <cellStyle name="Normal 6 3 2 3 3 2 6" xfId="13715"/>
    <cellStyle name="Normal 6 3 2 3 3 2 7" xfId="34866"/>
    <cellStyle name="Normal 6 3 2 3 3 3" xfId="3435"/>
    <cellStyle name="Normal 6 3 2 3 3 3 2" xfId="25571"/>
    <cellStyle name="Normal 6 3 2 3 3 3 2 2" xfId="46722"/>
    <cellStyle name="Normal 6 3 2 3 3 3 3" xfId="14999"/>
    <cellStyle name="Normal 6 3 2 3 3 3 4" xfId="36150"/>
    <cellStyle name="Normal 6 3 2 3 3 4" xfId="7311"/>
    <cellStyle name="Normal 6 3 2 3 3 4 2" xfId="28460"/>
    <cellStyle name="Normal 6 3 2 3 3 4 2 2" xfId="49611"/>
    <cellStyle name="Normal 6 3 2 3 3 4 3" xfId="17888"/>
    <cellStyle name="Normal 6 3 2 3 3 4 4" xfId="39039"/>
    <cellStyle name="Normal 6 3 2 3 3 5" xfId="9873"/>
    <cellStyle name="Normal 6 3 2 3 3 5 2" xfId="31022"/>
    <cellStyle name="Normal 6 3 2 3 3 5 2 2" xfId="52173"/>
    <cellStyle name="Normal 6 3 2 3 3 5 3" xfId="20450"/>
    <cellStyle name="Normal 6 3 2 3 3 5 4" xfId="41601"/>
    <cellStyle name="Normal 6 3 2 3 3 6" xfId="23007"/>
    <cellStyle name="Normal 6 3 2 3 3 6 2" xfId="44158"/>
    <cellStyle name="Normal 6 3 2 3 3 7" xfId="12435"/>
    <cellStyle name="Normal 6 3 2 3 3 8" xfId="33586"/>
    <cellStyle name="Normal 6 3 2 3 4" xfId="1508"/>
    <cellStyle name="Normal 6 3 2 3 4 2" xfId="4075"/>
    <cellStyle name="Normal 6 3 2 3 4 2 2" xfId="26211"/>
    <cellStyle name="Normal 6 3 2 3 4 2 2 2" xfId="47362"/>
    <cellStyle name="Normal 6 3 2 3 4 2 3" xfId="15639"/>
    <cellStyle name="Normal 6 3 2 3 4 2 4" xfId="36790"/>
    <cellStyle name="Normal 6 3 2 3 4 3" xfId="7951"/>
    <cellStyle name="Normal 6 3 2 3 4 3 2" xfId="29100"/>
    <cellStyle name="Normal 6 3 2 3 4 3 2 2" xfId="50251"/>
    <cellStyle name="Normal 6 3 2 3 4 3 3" xfId="18528"/>
    <cellStyle name="Normal 6 3 2 3 4 3 4" xfId="39679"/>
    <cellStyle name="Normal 6 3 2 3 4 4" xfId="10513"/>
    <cellStyle name="Normal 6 3 2 3 4 4 2" xfId="31662"/>
    <cellStyle name="Normal 6 3 2 3 4 4 2 2" xfId="52813"/>
    <cellStyle name="Normal 6 3 2 3 4 4 3" xfId="21090"/>
    <cellStyle name="Normal 6 3 2 3 4 4 4" xfId="42241"/>
    <cellStyle name="Normal 6 3 2 3 4 5" xfId="23647"/>
    <cellStyle name="Normal 6 3 2 3 4 5 2" xfId="44798"/>
    <cellStyle name="Normal 6 3 2 3 4 6" xfId="13075"/>
    <cellStyle name="Normal 6 3 2 3 4 7" xfId="34226"/>
    <cellStyle name="Normal 6 3 2 3 5" xfId="2794"/>
    <cellStyle name="Normal 6 3 2 3 5 2" xfId="24930"/>
    <cellStyle name="Normal 6 3 2 3 5 2 2" xfId="46081"/>
    <cellStyle name="Normal 6 3 2 3 5 3" xfId="14358"/>
    <cellStyle name="Normal 6 3 2 3 5 4" xfId="35509"/>
    <cellStyle name="Normal 6 3 2 3 6" xfId="6671"/>
    <cellStyle name="Normal 6 3 2 3 6 2" xfId="27820"/>
    <cellStyle name="Normal 6 3 2 3 6 2 2" xfId="48971"/>
    <cellStyle name="Normal 6 3 2 3 6 3" xfId="17248"/>
    <cellStyle name="Normal 6 3 2 3 6 4" xfId="38399"/>
    <cellStyle name="Normal 6 3 2 3 7" xfId="9233"/>
    <cellStyle name="Normal 6 3 2 3 7 2" xfId="30382"/>
    <cellStyle name="Normal 6 3 2 3 7 2 2" xfId="51533"/>
    <cellStyle name="Normal 6 3 2 3 7 3" xfId="19810"/>
    <cellStyle name="Normal 6 3 2 3 7 4" xfId="40961"/>
    <cellStyle name="Normal 6 3 2 3 8" xfId="22367"/>
    <cellStyle name="Normal 6 3 2 3 8 2" xfId="43518"/>
    <cellStyle name="Normal 6 3 2 3 9" xfId="11795"/>
    <cellStyle name="Normal 6 3 2 4" xfId="388"/>
    <cellStyle name="Normal 6 3 2 4 2" xfId="1028"/>
    <cellStyle name="Normal 6 3 2 4 2 2" xfId="2308"/>
    <cellStyle name="Normal 6 3 2 4 2 2 2" xfId="4875"/>
    <cellStyle name="Normal 6 3 2 4 2 2 2 2" xfId="27011"/>
    <cellStyle name="Normal 6 3 2 4 2 2 2 2 2" xfId="48162"/>
    <cellStyle name="Normal 6 3 2 4 2 2 2 3" xfId="16439"/>
    <cellStyle name="Normal 6 3 2 4 2 2 2 4" xfId="37590"/>
    <cellStyle name="Normal 6 3 2 4 2 2 3" xfId="8751"/>
    <cellStyle name="Normal 6 3 2 4 2 2 3 2" xfId="29900"/>
    <cellStyle name="Normal 6 3 2 4 2 2 3 2 2" xfId="51051"/>
    <cellStyle name="Normal 6 3 2 4 2 2 3 3" xfId="19328"/>
    <cellStyle name="Normal 6 3 2 4 2 2 3 4" xfId="40479"/>
    <cellStyle name="Normal 6 3 2 4 2 2 4" xfId="11313"/>
    <cellStyle name="Normal 6 3 2 4 2 2 4 2" xfId="32462"/>
    <cellStyle name="Normal 6 3 2 4 2 2 4 2 2" xfId="53613"/>
    <cellStyle name="Normal 6 3 2 4 2 2 4 3" xfId="21890"/>
    <cellStyle name="Normal 6 3 2 4 2 2 4 4" xfId="43041"/>
    <cellStyle name="Normal 6 3 2 4 2 2 5" xfId="24447"/>
    <cellStyle name="Normal 6 3 2 4 2 2 5 2" xfId="45598"/>
    <cellStyle name="Normal 6 3 2 4 2 2 6" xfId="13875"/>
    <cellStyle name="Normal 6 3 2 4 2 2 7" xfId="35026"/>
    <cellStyle name="Normal 6 3 2 4 2 3" xfId="3595"/>
    <cellStyle name="Normal 6 3 2 4 2 3 2" xfId="25731"/>
    <cellStyle name="Normal 6 3 2 4 2 3 2 2" xfId="46882"/>
    <cellStyle name="Normal 6 3 2 4 2 3 3" xfId="15159"/>
    <cellStyle name="Normal 6 3 2 4 2 3 4" xfId="36310"/>
    <cellStyle name="Normal 6 3 2 4 2 4" xfId="7471"/>
    <cellStyle name="Normal 6 3 2 4 2 4 2" xfId="28620"/>
    <cellStyle name="Normal 6 3 2 4 2 4 2 2" xfId="49771"/>
    <cellStyle name="Normal 6 3 2 4 2 4 3" xfId="18048"/>
    <cellStyle name="Normal 6 3 2 4 2 4 4" xfId="39199"/>
    <cellStyle name="Normal 6 3 2 4 2 5" xfId="10033"/>
    <cellStyle name="Normal 6 3 2 4 2 5 2" xfId="31182"/>
    <cellStyle name="Normal 6 3 2 4 2 5 2 2" xfId="52333"/>
    <cellStyle name="Normal 6 3 2 4 2 5 3" xfId="20610"/>
    <cellStyle name="Normal 6 3 2 4 2 5 4" xfId="41761"/>
    <cellStyle name="Normal 6 3 2 4 2 6" xfId="23167"/>
    <cellStyle name="Normal 6 3 2 4 2 6 2" xfId="44318"/>
    <cellStyle name="Normal 6 3 2 4 2 7" xfId="12595"/>
    <cellStyle name="Normal 6 3 2 4 2 8" xfId="33746"/>
    <cellStyle name="Normal 6 3 2 4 3" xfId="1668"/>
    <cellStyle name="Normal 6 3 2 4 3 2" xfId="4235"/>
    <cellStyle name="Normal 6 3 2 4 3 2 2" xfId="26371"/>
    <cellStyle name="Normal 6 3 2 4 3 2 2 2" xfId="47522"/>
    <cellStyle name="Normal 6 3 2 4 3 2 3" xfId="15799"/>
    <cellStyle name="Normal 6 3 2 4 3 2 4" xfId="36950"/>
    <cellStyle name="Normal 6 3 2 4 3 3" xfId="8111"/>
    <cellStyle name="Normal 6 3 2 4 3 3 2" xfId="29260"/>
    <cellStyle name="Normal 6 3 2 4 3 3 2 2" xfId="50411"/>
    <cellStyle name="Normal 6 3 2 4 3 3 3" xfId="18688"/>
    <cellStyle name="Normal 6 3 2 4 3 3 4" xfId="39839"/>
    <cellStyle name="Normal 6 3 2 4 3 4" xfId="10673"/>
    <cellStyle name="Normal 6 3 2 4 3 4 2" xfId="31822"/>
    <cellStyle name="Normal 6 3 2 4 3 4 2 2" xfId="52973"/>
    <cellStyle name="Normal 6 3 2 4 3 4 3" xfId="21250"/>
    <cellStyle name="Normal 6 3 2 4 3 4 4" xfId="42401"/>
    <cellStyle name="Normal 6 3 2 4 3 5" xfId="23807"/>
    <cellStyle name="Normal 6 3 2 4 3 5 2" xfId="44958"/>
    <cellStyle name="Normal 6 3 2 4 3 6" xfId="13235"/>
    <cellStyle name="Normal 6 3 2 4 3 7" xfId="34386"/>
    <cellStyle name="Normal 6 3 2 4 4" xfId="2955"/>
    <cellStyle name="Normal 6 3 2 4 4 2" xfId="25091"/>
    <cellStyle name="Normal 6 3 2 4 4 2 2" xfId="46242"/>
    <cellStyle name="Normal 6 3 2 4 4 3" xfId="14519"/>
    <cellStyle name="Normal 6 3 2 4 4 4" xfId="35670"/>
    <cellStyle name="Normal 6 3 2 4 5" xfId="6831"/>
    <cellStyle name="Normal 6 3 2 4 5 2" xfId="27980"/>
    <cellStyle name="Normal 6 3 2 4 5 2 2" xfId="49131"/>
    <cellStyle name="Normal 6 3 2 4 5 3" xfId="17408"/>
    <cellStyle name="Normal 6 3 2 4 5 4" xfId="38559"/>
    <cellStyle name="Normal 6 3 2 4 6" xfId="9393"/>
    <cellStyle name="Normal 6 3 2 4 6 2" xfId="30542"/>
    <cellStyle name="Normal 6 3 2 4 6 2 2" xfId="51693"/>
    <cellStyle name="Normal 6 3 2 4 6 3" xfId="19970"/>
    <cellStyle name="Normal 6 3 2 4 6 4" xfId="41121"/>
    <cellStyle name="Normal 6 3 2 4 7" xfId="22527"/>
    <cellStyle name="Normal 6 3 2 4 7 2" xfId="43678"/>
    <cellStyle name="Normal 6 3 2 4 8" xfId="11955"/>
    <cellStyle name="Normal 6 3 2 4 9" xfId="33106"/>
    <cellStyle name="Normal 6 3 2 5" xfId="708"/>
    <cellStyle name="Normal 6 3 2 5 2" xfId="1988"/>
    <cellStyle name="Normal 6 3 2 5 2 2" xfId="4555"/>
    <cellStyle name="Normal 6 3 2 5 2 2 2" xfId="26691"/>
    <cellStyle name="Normal 6 3 2 5 2 2 2 2" xfId="47842"/>
    <cellStyle name="Normal 6 3 2 5 2 2 3" xfId="16119"/>
    <cellStyle name="Normal 6 3 2 5 2 2 4" xfId="37270"/>
    <cellStyle name="Normal 6 3 2 5 2 3" xfId="8431"/>
    <cellStyle name="Normal 6 3 2 5 2 3 2" xfId="29580"/>
    <cellStyle name="Normal 6 3 2 5 2 3 2 2" xfId="50731"/>
    <cellStyle name="Normal 6 3 2 5 2 3 3" xfId="19008"/>
    <cellStyle name="Normal 6 3 2 5 2 3 4" xfId="40159"/>
    <cellStyle name="Normal 6 3 2 5 2 4" xfId="10993"/>
    <cellStyle name="Normal 6 3 2 5 2 4 2" xfId="32142"/>
    <cellStyle name="Normal 6 3 2 5 2 4 2 2" xfId="53293"/>
    <cellStyle name="Normal 6 3 2 5 2 4 3" xfId="21570"/>
    <cellStyle name="Normal 6 3 2 5 2 4 4" xfId="42721"/>
    <cellStyle name="Normal 6 3 2 5 2 5" xfId="24127"/>
    <cellStyle name="Normal 6 3 2 5 2 5 2" xfId="45278"/>
    <cellStyle name="Normal 6 3 2 5 2 6" xfId="13555"/>
    <cellStyle name="Normal 6 3 2 5 2 7" xfId="34706"/>
    <cellStyle name="Normal 6 3 2 5 3" xfId="3275"/>
    <cellStyle name="Normal 6 3 2 5 3 2" xfId="25411"/>
    <cellStyle name="Normal 6 3 2 5 3 2 2" xfId="46562"/>
    <cellStyle name="Normal 6 3 2 5 3 3" xfId="14839"/>
    <cellStyle name="Normal 6 3 2 5 3 4" xfId="35990"/>
    <cellStyle name="Normal 6 3 2 5 4" xfId="7151"/>
    <cellStyle name="Normal 6 3 2 5 4 2" xfId="28300"/>
    <cellStyle name="Normal 6 3 2 5 4 2 2" xfId="49451"/>
    <cellStyle name="Normal 6 3 2 5 4 3" xfId="17728"/>
    <cellStyle name="Normal 6 3 2 5 4 4" xfId="38879"/>
    <cellStyle name="Normal 6 3 2 5 5" xfId="9713"/>
    <cellStyle name="Normal 6 3 2 5 5 2" xfId="30862"/>
    <cellStyle name="Normal 6 3 2 5 5 2 2" xfId="52013"/>
    <cellStyle name="Normal 6 3 2 5 5 3" xfId="20290"/>
    <cellStyle name="Normal 6 3 2 5 5 4" xfId="41441"/>
    <cellStyle name="Normal 6 3 2 5 6" xfId="22847"/>
    <cellStyle name="Normal 6 3 2 5 6 2" xfId="43998"/>
    <cellStyle name="Normal 6 3 2 5 7" xfId="12275"/>
    <cellStyle name="Normal 6 3 2 5 8" xfId="33426"/>
    <cellStyle name="Normal 6 3 2 6" xfId="1348"/>
    <cellStyle name="Normal 6 3 2 6 2" xfId="3915"/>
    <cellStyle name="Normal 6 3 2 6 2 2" xfId="26051"/>
    <cellStyle name="Normal 6 3 2 6 2 2 2" xfId="47202"/>
    <cellStyle name="Normal 6 3 2 6 2 3" xfId="15479"/>
    <cellStyle name="Normal 6 3 2 6 2 4" xfId="36630"/>
    <cellStyle name="Normal 6 3 2 6 3" xfId="7791"/>
    <cellStyle name="Normal 6 3 2 6 3 2" xfId="28940"/>
    <cellStyle name="Normal 6 3 2 6 3 2 2" xfId="50091"/>
    <cellStyle name="Normal 6 3 2 6 3 3" xfId="18368"/>
    <cellStyle name="Normal 6 3 2 6 3 4" xfId="39519"/>
    <cellStyle name="Normal 6 3 2 6 4" xfId="10353"/>
    <cellStyle name="Normal 6 3 2 6 4 2" xfId="31502"/>
    <cellStyle name="Normal 6 3 2 6 4 2 2" xfId="52653"/>
    <cellStyle name="Normal 6 3 2 6 4 3" xfId="20930"/>
    <cellStyle name="Normal 6 3 2 6 4 4" xfId="42081"/>
    <cellStyle name="Normal 6 3 2 6 5" xfId="23487"/>
    <cellStyle name="Normal 6 3 2 6 5 2" xfId="44638"/>
    <cellStyle name="Normal 6 3 2 6 6" xfId="12915"/>
    <cellStyle name="Normal 6 3 2 6 7" xfId="34066"/>
    <cellStyle name="Normal 6 3 2 7" xfId="2633"/>
    <cellStyle name="Normal 6 3 2 7 2" xfId="24769"/>
    <cellStyle name="Normal 6 3 2 7 2 2" xfId="45920"/>
    <cellStyle name="Normal 6 3 2 7 3" xfId="14197"/>
    <cellStyle name="Normal 6 3 2 7 4" xfId="35348"/>
    <cellStyle name="Normal 6 3 2 8" xfId="6511"/>
    <cellStyle name="Normal 6 3 2 8 2" xfId="27660"/>
    <cellStyle name="Normal 6 3 2 8 2 2" xfId="48811"/>
    <cellStyle name="Normal 6 3 2 8 3" xfId="17088"/>
    <cellStyle name="Normal 6 3 2 8 4" xfId="38239"/>
    <cellStyle name="Normal 6 3 2 9" xfId="9073"/>
    <cellStyle name="Normal 6 3 2 9 2" xfId="30222"/>
    <cellStyle name="Normal 6 3 2 9 2 2" xfId="51373"/>
    <cellStyle name="Normal 6 3 2 9 3" xfId="19650"/>
    <cellStyle name="Normal 6 3 2 9 4" xfId="40801"/>
    <cellStyle name="Normal 6 3 3" xfId="84"/>
    <cellStyle name="Normal 6 3 3 10" xfId="22229"/>
    <cellStyle name="Normal 6 3 3 10 2" xfId="43380"/>
    <cellStyle name="Normal 6 3 3 11" xfId="11657"/>
    <cellStyle name="Normal 6 3 3 12" xfId="32808"/>
    <cellStyle name="Normal 6 3 3 2" xfId="168"/>
    <cellStyle name="Normal 6 3 3 2 10" xfId="11737"/>
    <cellStyle name="Normal 6 3 3 2 11" xfId="32888"/>
    <cellStyle name="Normal 6 3 3 2 2" xfId="329"/>
    <cellStyle name="Normal 6 3 3 2 2 10" xfId="33048"/>
    <cellStyle name="Normal 6 3 3 2 2 2" xfId="650"/>
    <cellStyle name="Normal 6 3 3 2 2 2 2" xfId="1290"/>
    <cellStyle name="Normal 6 3 3 2 2 2 2 2" xfId="2570"/>
    <cellStyle name="Normal 6 3 3 2 2 2 2 2 2" xfId="5137"/>
    <cellStyle name="Normal 6 3 3 2 2 2 2 2 2 2" xfId="27273"/>
    <cellStyle name="Normal 6 3 3 2 2 2 2 2 2 2 2" xfId="48424"/>
    <cellStyle name="Normal 6 3 3 2 2 2 2 2 2 3" xfId="16701"/>
    <cellStyle name="Normal 6 3 3 2 2 2 2 2 2 4" xfId="37852"/>
    <cellStyle name="Normal 6 3 3 2 2 2 2 2 3" xfId="9013"/>
    <cellStyle name="Normal 6 3 3 2 2 2 2 2 3 2" xfId="30162"/>
    <cellStyle name="Normal 6 3 3 2 2 2 2 2 3 2 2" xfId="51313"/>
    <cellStyle name="Normal 6 3 3 2 2 2 2 2 3 3" xfId="19590"/>
    <cellStyle name="Normal 6 3 3 2 2 2 2 2 3 4" xfId="40741"/>
    <cellStyle name="Normal 6 3 3 2 2 2 2 2 4" xfId="11575"/>
    <cellStyle name="Normal 6 3 3 2 2 2 2 2 4 2" xfId="32724"/>
    <cellStyle name="Normal 6 3 3 2 2 2 2 2 4 2 2" xfId="53875"/>
    <cellStyle name="Normal 6 3 3 2 2 2 2 2 4 3" xfId="22152"/>
    <cellStyle name="Normal 6 3 3 2 2 2 2 2 4 4" xfId="43303"/>
    <cellStyle name="Normal 6 3 3 2 2 2 2 2 5" xfId="24709"/>
    <cellStyle name="Normal 6 3 3 2 2 2 2 2 5 2" xfId="45860"/>
    <cellStyle name="Normal 6 3 3 2 2 2 2 2 6" xfId="14137"/>
    <cellStyle name="Normal 6 3 3 2 2 2 2 2 7" xfId="35288"/>
    <cellStyle name="Normal 6 3 3 2 2 2 2 3" xfId="3857"/>
    <cellStyle name="Normal 6 3 3 2 2 2 2 3 2" xfId="25993"/>
    <cellStyle name="Normal 6 3 3 2 2 2 2 3 2 2" xfId="47144"/>
    <cellStyle name="Normal 6 3 3 2 2 2 2 3 3" xfId="15421"/>
    <cellStyle name="Normal 6 3 3 2 2 2 2 3 4" xfId="36572"/>
    <cellStyle name="Normal 6 3 3 2 2 2 2 4" xfId="7733"/>
    <cellStyle name="Normal 6 3 3 2 2 2 2 4 2" xfId="28882"/>
    <cellStyle name="Normal 6 3 3 2 2 2 2 4 2 2" xfId="50033"/>
    <cellStyle name="Normal 6 3 3 2 2 2 2 4 3" xfId="18310"/>
    <cellStyle name="Normal 6 3 3 2 2 2 2 4 4" xfId="39461"/>
    <cellStyle name="Normal 6 3 3 2 2 2 2 5" xfId="10295"/>
    <cellStyle name="Normal 6 3 3 2 2 2 2 5 2" xfId="31444"/>
    <cellStyle name="Normal 6 3 3 2 2 2 2 5 2 2" xfId="52595"/>
    <cellStyle name="Normal 6 3 3 2 2 2 2 5 3" xfId="20872"/>
    <cellStyle name="Normal 6 3 3 2 2 2 2 5 4" xfId="42023"/>
    <cellStyle name="Normal 6 3 3 2 2 2 2 6" xfId="23429"/>
    <cellStyle name="Normal 6 3 3 2 2 2 2 6 2" xfId="44580"/>
    <cellStyle name="Normal 6 3 3 2 2 2 2 7" xfId="12857"/>
    <cellStyle name="Normal 6 3 3 2 2 2 2 8" xfId="34008"/>
    <cellStyle name="Normal 6 3 3 2 2 2 3" xfId="1930"/>
    <cellStyle name="Normal 6 3 3 2 2 2 3 2" xfId="4497"/>
    <cellStyle name="Normal 6 3 3 2 2 2 3 2 2" xfId="26633"/>
    <cellStyle name="Normal 6 3 3 2 2 2 3 2 2 2" xfId="47784"/>
    <cellStyle name="Normal 6 3 3 2 2 2 3 2 3" xfId="16061"/>
    <cellStyle name="Normal 6 3 3 2 2 2 3 2 4" xfId="37212"/>
    <cellStyle name="Normal 6 3 3 2 2 2 3 3" xfId="8373"/>
    <cellStyle name="Normal 6 3 3 2 2 2 3 3 2" xfId="29522"/>
    <cellStyle name="Normal 6 3 3 2 2 2 3 3 2 2" xfId="50673"/>
    <cellStyle name="Normal 6 3 3 2 2 2 3 3 3" xfId="18950"/>
    <cellStyle name="Normal 6 3 3 2 2 2 3 3 4" xfId="40101"/>
    <cellStyle name="Normal 6 3 3 2 2 2 3 4" xfId="10935"/>
    <cellStyle name="Normal 6 3 3 2 2 2 3 4 2" xfId="32084"/>
    <cellStyle name="Normal 6 3 3 2 2 2 3 4 2 2" xfId="53235"/>
    <cellStyle name="Normal 6 3 3 2 2 2 3 4 3" xfId="21512"/>
    <cellStyle name="Normal 6 3 3 2 2 2 3 4 4" xfId="42663"/>
    <cellStyle name="Normal 6 3 3 2 2 2 3 5" xfId="24069"/>
    <cellStyle name="Normal 6 3 3 2 2 2 3 5 2" xfId="45220"/>
    <cellStyle name="Normal 6 3 3 2 2 2 3 6" xfId="13497"/>
    <cellStyle name="Normal 6 3 3 2 2 2 3 7" xfId="34648"/>
    <cellStyle name="Normal 6 3 3 2 2 2 4" xfId="3217"/>
    <cellStyle name="Normal 6 3 3 2 2 2 4 2" xfId="25353"/>
    <cellStyle name="Normal 6 3 3 2 2 2 4 2 2" xfId="46504"/>
    <cellStyle name="Normal 6 3 3 2 2 2 4 3" xfId="14781"/>
    <cellStyle name="Normal 6 3 3 2 2 2 4 4" xfId="35932"/>
    <cellStyle name="Normal 6 3 3 2 2 2 5" xfId="7093"/>
    <cellStyle name="Normal 6 3 3 2 2 2 5 2" xfId="28242"/>
    <cellStyle name="Normal 6 3 3 2 2 2 5 2 2" xfId="49393"/>
    <cellStyle name="Normal 6 3 3 2 2 2 5 3" xfId="17670"/>
    <cellStyle name="Normal 6 3 3 2 2 2 5 4" xfId="38821"/>
    <cellStyle name="Normal 6 3 3 2 2 2 6" xfId="9655"/>
    <cellStyle name="Normal 6 3 3 2 2 2 6 2" xfId="30804"/>
    <cellStyle name="Normal 6 3 3 2 2 2 6 2 2" xfId="51955"/>
    <cellStyle name="Normal 6 3 3 2 2 2 6 3" xfId="20232"/>
    <cellStyle name="Normal 6 3 3 2 2 2 6 4" xfId="41383"/>
    <cellStyle name="Normal 6 3 3 2 2 2 7" xfId="22789"/>
    <cellStyle name="Normal 6 3 3 2 2 2 7 2" xfId="43940"/>
    <cellStyle name="Normal 6 3 3 2 2 2 8" xfId="12217"/>
    <cellStyle name="Normal 6 3 3 2 2 2 9" xfId="33368"/>
    <cellStyle name="Normal 6 3 3 2 2 3" xfId="970"/>
    <cellStyle name="Normal 6 3 3 2 2 3 2" xfId="2250"/>
    <cellStyle name="Normal 6 3 3 2 2 3 2 2" xfId="4817"/>
    <cellStyle name="Normal 6 3 3 2 2 3 2 2 2" xfId="26953"/>
    <cellStyle name="Normal 6 3 3 2 2 3 2 2 2 2" xfId="48104"/>
    <cellStyle name="Normal 6 3 3 2 2 3 2 2 3" xfId="16381"/>
    <cellStyle name="Normal 6 3 3 2 2 3 2 2 4" xfId="37532"/>
    <cellStyle name="Normal 6 3 3 2 2 3 2 3" xfId="8693"/>
    <cellStyle name="Normal 6 3 3 2 2 3 2 3 2" xfId="29842"/>
    <cellStyle name="Normal 6 3 3 2 2 3 2 3 2 2" xfId="50993"/>
    <cellStyle name="Normal 6 3 3 2 2 3 2 3 3" xfId="19270"/>
    <cellStyle name="Normal 6 3 3 2 2 3 2 3 4" xfId="40421"/>
    <cellStyle name="Normal 6 3 3 2 2 3 2 4" xfId="11255"/>
    <cellStyle name="Normal 6 3 3 2 2 3 2 4 2" xfId="32404"/>
    <cellStyle name="Normal 6 3 3 2 2 3 2 4 2 2" xfId="53555"/>
    <cellStyle name="Normal 6 3 3 2 2 3 2 4 3" xfId="21832"/>
    <cellStyle name="Normal 6 3 3 2 2 3 2 4 4" xfId="42983"/>
    <cellStyle name="Normal 6 3 3 2 2 3 2 5" xfId="24389"/>
    <cellStyle name="Normal 6 3 3 2 2 3 2 5 2" xfId="45540"/>
    <cellStyle name="Normal 6 3 3 2 2 3 2 6" xfId="13817"/>
    <cellStyle name="Normal 6 3 3 2 2 3 2 7" xfId="34968"/>
    <cellStyle name="Normal 6 3 3 2 2 3 3" xfId="3537"/>
    <cellStyle name="Normal 6 3 3 2 2 3 3 2" xfId="25673"/>
    <cellStyle name="Normal 6 3 3 2 2 3 3 2 2" xfId="46824"/>
    <cellStyle name="Normal 6 3 3 2 2 3 3 3" xfId="15101"/>
    <cellStyle name="Normal 6 3 3 2 2 3 3 4" xfId="36252"/>
    <cellStyle name="Normal 6 3 3 2 2 3 4" xfId="7413"/>
    <cellStyle name="Normal 6 3 3 2 2 3 4 2" xfId="28562"/>
    <cellStyle name="Normal 6 3 3 2 2 3 4 2 2" xfId="49713"/>
    <cellStyle name="Normal 6 3 3 2 2 3 4 3" xfId="17990"/>
    <cellStyle name="Normal 6 3 3 2 2 3 4 4" xfId="39141"/>
    <cellStyle name="Normal 6 3 3 2 2 3 5" xfId="9975"/>
    <cellStyle name="Normal 6 3 3 2 2 3 5 2" xfId="31124"/>
    <cellStyle name="Normal 6 3 3 2 2 3 5 2 2" xfId="52275"/>
    <cellStyle name="Normal 6 3 3 2 2 3 5 3" xfId="20552"/>
    <cellStyle name="Normal 6 3 3 2 2 3 5 4" xfId="41703"/>
    <cellStyle name="Normal 6 3 3 2 2 3 6" xfId="23109"/>
    <cellStyle name="Normal 6 3 3 2 2 3 6 2" xfId="44260"/>
    <cellStyle name="Normal 6 3 3 2 2 3 7" xfId="12537"/>
    <cellStyle name="Normal 6 3 3 2 2 3 8" xfId="33688"/>
    <cellStyle name="Normal 6 3 3 2 2 4" xfId="1610"/>
    <cellStyle name="Normal 6 3 3 2 2 4 2" xfId="4177"/>
    <cellStyle name="Normal 6 3 3 2 2 4 2 2" xfId="26313"/>
    <cellStyle name="Normal 6 3 3 2 2 4 2 2 2" xfId="47464"/>
    <cellStyle name="Normal 6 3 3 2 2 4 2 3" xfId="15741"/>
    <cellStyle name="Normal 6 3 3 2 2 4 2 4" xfId="36892"/>
    <cellStyle name="Normal 6 3 3 2 2 4 3" xfId="8053"/>
    <cellStyle name="Normal 6 3 3 2 2 4 3 2" xfId="29202"/>
    <cellStyle name="Normal 6 3 3 2 2 4 3 2 2" xfId="50353"/>
    <cellStyle name="Normal 6 3 3 2 2 4 3 3" xfId="18630"/>
    <cellStyle name="Normal 6 3 3 2 2 4 3 4" xfId="39781"/>
    <cellStyle name="Normal 6 3 3 2 2 4 4" xfId="10615"/>
    <cellStyle name="Normal 6 3 3 2 2 4 4 2" xfId="31764"/>
    <cellStyle name="Normal 6 3 3 2 2 4 4 2 2" xfId="52915"/>
    <cellStyle name="Normal 6 3 3 2 2 4 4 3" xfId="21192"/>
    <cellStyle name="Normal 6 3 3 2 2 4 4 4" xfId="42343"/>
    <cellStyle name="Normal 6 3 3 2 2 4 5" xfId="23749"/>
    <cellStyle name="Normal 6 3 3 2 2 4 5 2" xfId="44900"/>
    <cellStyle name="Normal 6 3 3 2 2 4 6" xfId="13177"/>
    <cellStyle name="Normal 6 3 3 2 2 4 7" xfId="34328"/>
    <cellStyle name="Normal 6 3 3 2 2 5" xfId="2897"/>
    <cellStyle name="Normal 6 3 3 2 2 5 2" xfId="25033"/>
    <cellStyle name="Normal 6 3 3 2 2 5 2 2" xfId="46184"/>
    <cellStyle name="Normal 6 3 3 2 2 5 3" xfId="14461"/>
    <cellStyle name="Normal 6 3 3 2 2 5 4" xfId="35612"/>
    <cellStyle name="Normal 6 3 3 2 2 6" xfId="6773"/>
    <cellStyle name="Normal 6 3 3 2 2 6 2" xfId="27922"/>
    <cellStyle name="Normal 6 3 3 2 2 6 2 2" xfId="49073"/>
    <cellStyle name="Normal 6 3 3 2 2 6 3" xfId="17350"/>
    <cellStyle name="Normal 6 3 3 2 2 6 4" xfId="38501"/>
    <cellStyle name="Normal 6 3 3 2 2 7" xfId="9335"/>
    <cellStyle name="Normal 6 3 3 2 2 7 2" xfId="30484"/>
    <cellStyle name="Normal 6 3 3 2 2 7 2 2" xfId="51635"/>
    <cellStyle name="Normal 6 3 3 2 2 7 3" xfId="19912"/>
    <cellStyle name="Normal 6 3 3 2 2 7 4" xfId="41063"/>
    <cellStyle name="Normal 6 3 3 2 2 8" xfId="22469"/>
    <cellStyle name="Normal 6 3 3 2 2 8 2" xfId="43620"/>
    <cellStyle name="Normal 6 3 3 2 2 9" xfId="11897"/>
    <cellStyle name="Normal 6 3 3 2 3" xfId="490"/>
    <cellStyle name="Normal 6 3 3 2 3 2" xfId="1130"/>
    <cellStyle name="Normal 6 3 3 2 3 2 2" xfId="2410"/>
    <cellStyle name="Normal 6 3 3 2 3 2 2 2" xfId="4977"/>
    <cellStyle name="Normal 6 3 3 2 3 2 2 2 2" xfId="27113"/>
    <cellStyle name="Normal 6 3 3 2 3 2 2 2 2 2" xfId="48264"/>
    <cellStyle name="Normal 6 3 3 2 3 2 2 2 3" xfId="16541"/>
    <cellStyle name="Normal 6 3 3 2 3 2 2 2 4" xfId="37692"/>
    <cellStyle name="Normal 6 3 3 2 3 2 2 3" xfId="8853"/>
    <cellStyle name="Normal 6 3 3 2 3 2 2 3 2" xfId="30002"/>
    <cellStyle name="Normal 6 3 3 2 3 2 2 3 2 2" xfId="51153"/>
    <cellStyle name="Normal 6 3 3 2 3 2 2 3 3" xfId="19430"/>
    <cellStyle name="Normal 6 3 3 2 3 2 2 3 4" xfId="40581"/>
    <cellStyle name="Normal 6 3 3 2 3 2 2 4" xfId="11415"/>
    <cellStyle name="Normal 6 3 3 2 3 2 2 4 2" xfId="32564"/>
    <cellStyle name="Normal 6 3 3 2 3 2 2 4 2 2" xfId="53715"/>
    <cellStyle name="Normal 6 3 3 2 3 2 2 4 3" xfId="21992"/>
    <cellStyle name="Normal 6 3 3 2 3 2 2 4 4" xfId="43143"/>
    <cellStyle name="Normal 6 3 3 2 3 2 2 5" xfId="24549"/>
    <cellStyle name="Normal 6 3 3 2 3 2 2 5 2" xfId="45700"/>
    <cellStyle name="Normal 6 3 3 2 3 2 2 6" xfId="13977"/>
    <cellStyle name="Normal 6 3 3 2 3 2 2 7" xfId="35128"/>
    <cellStyle name="Normal 6 3 3 2 3 2 3" xfId="3697"/>
    <cellStyle name="Normal 6 3 3 2 3 2 3 2" xfId="25833"/>
    <cellStyle name="Normal 6 3 3 2 3 2 3 2 2" xfId="46984"/>
    <cellStyle name="Normal 6 3 3 2 3 2 3 3" xfId="15261"/>
    <cellStyle name="Normal 6 3 3 2 3 2 3 4" xfId="36412"/>
    <cellStyle name="Normal 6 3 3 2 3 2 4" xfId="7573"/>
    <cellStyle name="Normal 6 3 3 2 3 2 4 2" xfId="28722"/>
    <cellStyle name="Normal 6 3 3 2 3 2 4 2 2" xfId="49873"/>
    <cellStyle name="Normal 6 3 3 2 3 2 4 3" xfId="18150"/>
    <cellStyle name="Normal 6 3 3 2 3 2 4 4" xfId="39301"/>
    <cellStyle name="Normal 6 3 3 2 3 2 5" xfId="10135"/>
    <cellStyle name="Normal 6 3 3 2 3 2 5 2" xfId="31284"/>
    <cellStyle name="Normal 6 3 3 2 3 2 5 2 2" xfId="52435"/>
    <cellStyle name="Normal 6 3 3 2 3 2 5 3" xfId="20712"/>
    <cellStyle name="Normal 6 3 3 2 3 2 5 4" xfId="41863"/>
    <cellStyle name="Normal 6 3 3 2 3 2 6" xfId="23269"/>
    <cellStyle name="Normal 6 3 3 2 3 2 6 2" xfId="44420"/>
    <cellStyle name="Normal 6 3 3 2 3 2 7" xfId="12697"/>
    <cellStyle name="Normal 6 3 3 2 3 2 8" xfId="33848"/>
    <cellStyle name="Normal 6 3 3 2 3 3" xfId="1770"/>
    <cellStyle name="Normal 6 3 3 2 3 3 2" xfId="4337"/>
    <cellStyle name="Normal 6 3 3 2 3 3 2 2" xfId="26473"/>
    <cellStyle name="Normal 6 3 3 2 3 3 2 2 2" xfId="47624"/>
    <cellStyle name="Normal 6 3 3 2 3 3 2 3" xfId="15901"/>
    <cellStyle name="Normal 6 3 3 2 3 3 2 4" xfId="37052"/>
    <cellStyle name="Normal 6 3 3 2 3 3 3" xfId="8213"/>
    <cellStyle name="Normal 6 3 3 2 3 3 3 2" xfId="29362"/>
    <cellStyle name="Normal 6 3 3 2 3 3 3 2 2" xfId="50513"/>
    <cellStyle name="Normal 6 3 3 2 3 3 3 3" xfId="18790"/>
    <cellStyle name="Normal 6 3 3 2 3 3 3 4" xfId="39941"/>
    <cellStyle name="Normal 6 3 3 2 3 3 4" xfId="10775"/>
    <cellStyle name="Normal 6 3 3 2 3 3 4 2" xfId="31924"/>
    <cellStyle name="Normal 6 3 3 2 3 3 4 2 2" xfId="53075"/>
    <cellStyle name="Normal 6 3 3 2 3 3 4 3" xfId="21352"/>
    <cellStyle name="Normal 6 3 3 2 3 3 4 4" xfId="42503"/>
    <cellStyle name="Normal 6 3 3 2 3 3 5" xfId="23909"/>
    <cellStyle name="Normal 6 3 3 2 3 3 5 2" xfId="45060"/>
    <cellStyle name="Normal 6 3 3 2 3 3 6" xfId="13337"/>
    <cellStyle name="Normal 6 3 3 2 3 3 7" xfId="34488"/>
    <cellStyle name="Normal 6 3 3 2 3 4" xfId="3057"/>
    <cellStyle name="Normal 6 3 3 2 3 4 2" xfId="25193"/>
    <cellStyle name="Normal 6 3 3 2 3 4 2 2" xfId="46344"/>
    <cellStyle name="Normal 6 3 3 2 3 4 3" xfId="14621"/>
    <cellStyle name="Normal 6 3 3 2 3 4 4" xfId="35772"/>
    <cellStyle name="Normal 6 3 3 2 3 5" xfId="6933"/>
    <cellStyle name="Normal 6 3 3 2 3 5 2" xfId="28082"/>
    <cellStyle name="Normal 6 3 3 2 3 5 2 2" xfId="49233"/>
    <cellStyle name="Normal 6 3 3 2 3 5 3" xfId="17510"/>
    <cellStyle name="Normal 6 3 3 2 3 5 4" xfId="38661"/>
    <cellStyle name="Normal 6 3 3 2 3 6" xfId="9495"/>
    <cellStyle name="Normal 6 3 3 2 3 6 2" xfId="30644"/>
    <cellStyle name="Normal 6 3 3 2 3 6 2 2" xfId="51795"/>
    <cellStyle name="Normal 6 3 3 2 3 6 3" xfId="20072"/>
    <cellStyle name="Normal 6 3 3 2 3 6 4" xfId="41223"/>
    <cellStyle name="Normal 6 3 3 2 3 7" xfId="22629"/>
    <cellStyle name="Normal 6 3 3 2 3 7 2" xfId="43780"/>
    <cellStyle name="Normal 6 3 3 2 3 8" xfId="12057"/>
    <cellStyle name="Normal 6 3 3 2 3 9" xfId="33208"/>
    <cellStyle name="Normal 6 3 3 2 4" xfId="810"/>
    <cellStyle name="Normal 6 3 3 2 4 2" xfId="2090"/>
    <cellStyle name="Normal 6 3 3 2 4 2 2" xfId="4657"/>
    <cellStyle name="Normal 6 3 3 2 4 2 2 2" xfId="26793"/>
    <cellStyle name="Normal 6 3 3 2 4 2 2 2 2" xfId="47944"/>
    <cellStyle name="Normal 6 3 3 2 4 2 2 3" xfId="16221"/>
    <cellStyle name="Normal 6 3 3 2 4 2 2 4" xfId="37372"/>
    <cellStyle name="Normal 6 3 3 2 4 2 3" xfId="8533"/>
    <cellStyle name="Normal 6 3 3 2 4 2 3 2" xfId="29682"/>
    <cellStyle name="Normal 6 3 3 2 4 2 3 2 2" xfId="50833"/>
    <cellStyle name="Normal 6 3 3 2 4 2 3 3" xfId="19110"/>
    <cellStyle name="Normal 6 3 3 2 4 2 3 4" xfId="40261"/>
    <cellStyle name="Normal 6 3 3 2 4 2 4" xfId="11095"/>
    <cellStyle name="Normal 6 3 3 2 4 2 4 2" xfId="32244"/>
    <cellStyle name="Normal 6 3 3 2 4 2 4 2 2" xfId="53395"/>
    <cellStyle name="Normal 6 3 3 2 4 2 4 3" xfId="21672"/>
    <cellStyle name="Normal 6 3 3 2 4 2 4 4" xfId="42823"/>
    <cellStyle name="Normal 6 3 3 2 4 2 5" xfId="24229"/>
    <cellStyle name="Normal 6 3 3 2 4 2 5 2" xfId="45380"/>
    <cellStyle name="Normal 6 3 3 2 4 2 6" xfId="13657"/>
    <cellStyle name="Normal 6 3 3 2 4 2 7" xfId="34808"/>
    <cellStyle name="Normal 6 3 3 2 4 3" xfId="3377"/>
    <cellStyle name="Normal 6 3 3 2 4 3 2" xfId="25513"/>
    <cellStyle name="Normal 6 3 3 2 4 3 2 2" xfId="46664"/>
    <cellStyle name="Normal 6 3 3 2 4 3 3" xfId="14941"/>
    <cellStyle name="Normal 6 3 3 2 4 3 4" xfId="36092"/>
    <cellStyle name="Normal 6 3 3 2 4 4" xfId="7253"/>
    <cellStyle name="Normal 6 3 3 2 4 4 2" xfId="28402"/>
    <cellStyle name="Normal 6 3 3 2 4 4 2 2" xfId="49553"/>
    <cellStyle name="Normal 6 3 3 2 4 4 3" xfId="17830"/>
    <cellStyle name="Normal 6 3 3 2 4 4 4" xfId="38981"/>
    <cellStyle name="Normal 6 3 3 2 4 5" xfId="9815"/>
    <cellStyle name="Normal 6 3 3 2 4 5 2" xfId="30964"/>
    <cellStyle name="Normal 6 3 3 2 4 5 2 2" xfId="52115"/>
    <cellStyle name="Normal 6 3 3 2 4 5 3" xfId="20392"/>
    <cellStyle name="Normal 6 3 3 2 4 5 4" xfId="41543"/>
    <cellStyle name="Normal 6 3 3 2 4 6" xfId="22949"/>
    <cellStyle name="Normal 6 3 3 2 4 6 2" xfId="44100"/>
    <cellStyle name="Normal 6 3 3 2 4 7" xfId="12377"/>
    <cellStyle name="Normal 6 3 3 2 4 8" xfId="33528"/>
    <cellStyle name="Normal 6 3 3 2 5" xfId="1450"/>
    <cellStyle name="Normal 6 3 3 2 5 2" xfId="4017"/>
    <cellStyle name="Normal 6 3 3 2 5 2 2" xfId="26153"/>
    <cellStyle name="Normal 6 3 3 2 5 2 2 2" xfId="47304"/>
    <cellStyle name="Normal 6 3 3 2 5 2 3" xfId="15581"/>
    <cellStyle name="Normal 6 3 3 2 5 2 4" xfId="36732"/>
    <cellStyle name="Normal 6 3 3 2 5 3" xfId="7893"/>
    <cellStyle name="Normal 6 3 3 2 5 3 2" xfId="29042"/>
    <cellStyle name="Normal 6 3 3 2 5 3 2 2" xfId="50193"/>
    <cellStyle name="Normal 6 3 3 2 5 3 3" xfId="18470"/>
    <cellStyle name="Normal 6 3 3 2 5 3 4" xfId="39621"/>
    <cellStyle name="Normal 6 3 3 2 5 4" xfId="10455"/>
    <cellStyle name="Normal 6 3 3 2 5 4 2" xfId="31604"/>
    <cellStyle name="Normal 6 3 3 2 5 4 2 2" xfId="52755"/>
    <cellStyle name="Normal 6 3 3 2 5 4 3" xfId="21032"/>
    <cellStyle name="Normal 6 3 3 2 5 4 4" xfId="42183"/>
    <cellStyle name="Normal 6 3 3 2 5 5" xfId="23589"/>
    <cellStyle name="Normal 6 3 3 2 5 5 2" xfId="44740"/>
    <cellStyle name="Normal 6 3 3 2 5 6" xfId="13017"/>
    <cellStyle name="Normal 6 3 3 2 5 7" xfId="34168"/>
    <cellStyle name="Normal 6 3 3 2 6" xfId="2736"/>
    <cellStyle name="Normal 6 3 3 2 6 2" xfId="24872"/>
    <cellStyle name="Normal 6 3 3 2 6 2 2" xfId="46023"/>
    <cellStyle name="Normal 6 3 3 2 6 3" xfId="14300"/>
    <cellStyle name="Normal 6 3 3 2 6 4" xfId="35451"/>
    <cellStyle name="Normal 6 3 3 2 7" xfId="6613"/>
    <cellStyle name="Normal 6 3 3 2 7 2" xfId="27762"/>
    <cellStyle name="Normal 6 3 3 2 7 2 2" xfId="48913"/>
    <cellStyle name="Normal 6 3 3 2 7 3" xfId="17190"/>
    <cellStyle name="Normal 6 3 3 2 7 4" xfId="38341"/>
    <cellStyle name="Normal 6 3 3 2 8" xfId="9175"/>
    <cellStyle name="Normal 6 3 3 2 8 2" xfId="30324"/>
    <cellStyle name="Normal 6 3 3 2 8 2 2" xfId="51475"/>
    <cellStyle name="Normal 6 3 3 2 8 3" xfId="19752"/>
    <cellStyle name="Normal 6 3 3 2 8 4" xfId="40903"/>
    <cellStyle name="Normal 6 3 3 2 9" xfId="22309"/>
    <cellStyle name="Normal 6 3 3 2 9 2" xfId="43460"/>
    <cellStyle name="Normal 6 3 3 3" xfId="248"/>
    <cellStyle name="Normal 6 3 3 3 10" xfId="32968"/>
    <cellStyle name="Normal 6 3 3 3 2" xfId="570"/>
    <cellStyle name="Normal 6 3 3 3 2 2" xfId="1210"/>
    <cellStyle name="Normal 6 3 3 3 2 2 2" xfId="2490"/>
    <cellStyle name="Normal 6 3 3 3 2 2 2 2" xfId="5057"/>
    <cellStyle name="Normal 6 3 3 3 2 2 2 2 2" xfId="27193"/>
    <cellStyle name="Normal 6 3 3 3 2 2 2 2 2 2" xfId="48344"/>
    <cellStyle name="Normal 6 3 3 3 2 2 2 2 3" xfId="16621"/>
    <cellStyle name="Normal 6 3 3 3 2 2 2 2 4" xfId="37772"/>
    <cellStyle name="Normal 6 3 3 3 2 2 2 3" xfId="8933"/>
    <cellStyle name="Normal 6 3 3 3 2 2 2 3 2" xfId="30082"/>
    <cellStyle name="Normal 6 3 3 3 2 2 2 3 2 2" xfId="51233"/>
    <cellStyle name="Normal 6 3 3 3 2 2 2 3 3" xfId="19510"/>
    <cellStyle name="Normal 6 3 3 3 2 2 2 3 4" xfId="40661"/>
    <cellStyle name="Normal 6 3 3 3 2 2 2 4" xfId="11495"/>
    <cellStyle name="Normal 6 3 3 3 2 2 2 4 2" xfId="32644"/>
    <cellStyle name="Normal 6 3 3 3 2 2 2 4 2 2" xfId="53795"/>
    <cellStyle name="Normal 6 3 3 3 2 2 2 4 3" xfId="22072"/>
    <cellStyle name="Normal 6 3 3 3 2 2 2 4 4" xfId="43223"/>
    <cellStyle name="Normal 6 3 3 3 2 2 2 5" xfId="24629"/>
    <cellStyle name="Normal 6 3 3 3 2 2 2 5 2" xfId="45780"/>
    <cellStyle name="Normal 6 3 3 3 2 2 2 6" xfId="14057"/>
    <cellStyle name="Normal 6 3 3 3 2 2 2 7" xfId="35208"/>
    <cellStyle name="Normal 6 3 3 3 2 2 3" xfId="3777"/>
    <cellStyle name="Normal 6 3 3 3 2 2 3 2" xfId="25913"/>
    <cellStyle name="Normal 6 3 3 3 2 2 3 2 2" xfId="47064"/>
    <cellStyle name="Normal 6 3 3 3 2 2 3 3" xfId="15341"/>
    <cellStyle name="Normal 6 3 3 3 2 2 3 4" xfId="36492"/>
    <cellStyle name="Normal 6 3 3 3 2 2 4" xfId="7653"/>
    <cellStyle name="Normal 6 3 3 3 2 2 4 2" xfId="28802"/>
    <cellStyle name="Normal 6 3 3 3 2 2 4 2 2" xfId="49953"/>
    <cellStyle name="Normal 6 3 3 3 2 2 4 3" xfId="18230"/>
    <cellStyle name="Normal 6 3 3 3 2 2 4 4" xfId="39381"/>
    <cellStyle name="Normal 6 3 3 3 2 2 5" xfId="10215"/>
    <cellStyle name="Normal 6 3 3 3 2 2 5 2" xfId="31364"/>
    <cellStyle name="Normal 6 3 3 3 2 2 5 2 2" xfId="52515"/>
    <cellStyle name="Normal 6 3 3 3 2 2 5 3" xfId="20792"/>
    <cellStyle name="Normal 6 3 3 3 2 2 5 4" xfId="41943"/>
    <cellStyle name="Normal 6 3 3 3 2 2 6" xfId="23349"/>
    <cellStyle name="Normal 6 3 3 3 2 2 6 2" xfId="44500"/>
    <cellStyle name="Normal 6 3 3 3 2 2 7" xfId="12777"/>
    <cellStyle name="Normal 6 3 3 3 2 2 8" xfId="33928"/>
    <cellStyle name="Normal 6 3 3 3 2 3" xfId="1850"/>
    <cellStyle name="Normal 6 3 3 3 2 3 2" xfId="4417"/>
    <cellStyle name="Normal 6 3 3 3 2 3 2 2" xfId="26553"/>
    <cellStyle name="Normal 6 3 3 3 2 3 2 2 2" xfId="47704"/>
    <cellStyle name="Normal 6 3 3 3 2 3 2 3" xfId="15981"/>
    <cellStyle name="Normal 6 3 3 3 2 3 2 4" xfId="37132"/>
    <cellStyle name="Normal 6 3 3 3 2 3 3" xfId="8293"/>
    <cellStyle name="Normal 6 3 3 3 2 3 3 2" xfId="29442"/>
    <cellStyle name="Normal 6 3 3 3 2 3 3 2 2" xfId="50593"/>
    <cellStyle name="Normal 6 3 3 3 2 3 3 3" xfId="18870"/>
    <cellStyle name="Normal 6 3 3 3 2 3 3 4" xfId="40021"/>
    <cellStyle name="Normal 6 3 3 3 2 3 4" xfId="10855"/>
    <cellStyle name="Normal 6 3 3 3 2 3 4 2" xfId="32004"/>
    <cellStyle name="Normal 6 3 3 3 2 3 4 2 2" xfId="53155"/>
    <cellStyle name="Normal 6 3 3 3 2 3 4 3" xfId="21432"/>
    <cellStyle name="Normal 6 3 3 3 2 3 4 4" xfId="42583"/>
    <cellStyle name="Normal 6 3 3 3 2 3 5" xfId="23989"/>
    <cellStyle name="Normal 6 3 3 3 2 3 5 2" xfId="45140"/>
    <cellStyle name="Normal 6 3 3 3 2 3 6" xfId="13417"/>
    <cellStyle name="Normal 6 3 3 3 2 3 7" xfId="34568"/>
    <cellStyle name="Normal 6 3 3 3 2 4" xfId="3137"/>
    <cellStyle name="Normal 6 3 3 3 2 4 2" xfId="25273"/>
    <cellStyle name="Normal 6 3 3 3 2 4 2 2" xfId="46424"/>
    <cellStyle name="Normal 6 3 3 3 2 4 3" xfId="14701"/>
    <cellStyle name="Normal 6 3 3 3 2 4 4" xfId="35852"/>
    <cellStyle name="Normal 6 3 3 3 2 5" xfId="7013"/>
    <cellStyle name="Normal 6 3 3 3 2 5 2" xfId="28162"/>
    <cellStyle name="Normal 6 3 3 3 2 5 2 2" xfId="49313"/>
    <cellStyle name="Normal 6 3 3 3 2 5 3" xfId="17590"/>
    <cellStyle name="Normal 6 3 3 3 2 5 4" xfId="38741"/>
    <cellStyle name="Normal 6 3 3 3 2 6" xfId="9575"/>
    <cellStyle name="Normal 6 3 3 3 2 6 2" xfId="30724"/>
    <cellStyle name="Normal 6 3 3 3 2 6 2 2" xfId="51875"/>
    <cellStyle name="Normal 6 3 3 3 2 6 3" xfId="20152"/>
    <cellStyle name="Normal 6 3 3 3 2 6 4" xfId="41303"/>
    <cellStyle name="Normal 6 3 3 3 2 7" xfId="22709"/>
    <cellStyle name="Normal 6 3 3 3 2 7 2" xfId="43860"/>
    <cellStyle name="Normal 6 3 3 3 2 8" xfId="12137"/>
    <cellStyle name="Normal 6 3 3 3 2 9" xfId="33288"/>
    <cellStyle name="Normal 6 3 3 3 3" xfId="890"/>
    <cellStyle name="Normal 6 3 3 3 3 2" xfId="2170"/>
    <cellStyle name="Normal 6 3 3 3 3 2 2" xfId="4737"/>
    <cellStyle name="Normal 6 3 3 3 3 2 2 2" xfId="26873"/>
    <cellStyle name="Normal 6 3 3 3 3 2 2 2 2" xfId="48024"/>
    <cellStyle name="Normal 6 3 3 3 3 2 2 3" xfId="16301"/>
    <cellStyle name="Normal 6 3 3 3 3 2 2 4" xfId="37452"/>
    <cellStyle name="Normal 6 3 3 3 3 2 3" xfId="8613"/>
    <cellStyle name="Normal 6 3 3 3 3 2 3 2" xfId="29762"/>
    <cellStyle name="Normal 6 3 3 3 3 2 3 2 2" xfId="50913"/>
    <cellStyle name="Normal 6 3 3 3 3 2 3 3" xfId="19190"/>
    <cellStyle name="Normal 6 3 3 3 3 2 3 4" xfId="40341"/>
    <cellStyle name="Normal 6 3 3 3 3 2 4" xfId="11175"/>
    <cellStyle name="Normal 6 3 3 3 3 2 4 2" xfId="32324"/>
    <cellStyle name="Normal 6 3 3 3 3 2 4 2 2" xfId="53475"/>
    <cellStyle name="Normal 6 3 3 3 3 2 4 3" xfId="21752"/>
    <cellStyle name="Normal 6 3 3 3 3 2 4 4" xfId="42903"/>
    <cellStyle name="Normal 6 3 3 3 3 2 5" xfId="24309"/>
    <cellStyle name="Normal 6 3 3 3 3 2 5 2" xfId="45460"/>
    <cellStyle name="Normal 6 3 3 3 3 2 6" xfId="13737"/>
    <cellStyle name="Normal 6 3 3 3 3 2 7" xfId="34888"/>
    <cellStyle name="Normal 6 3 3 3 3 3" xfId="3457"/>
    <cellStyle name="Normal 6 3 3 3 3 3 2" xfId="25593"/>
    <cellStyle name="Normal 6 3 3 3 3 3 2 2" xfId="46744"/>
    <cellStyle name="Normal 6 3 3 3 3 3 3" xfId="15021"/>
    <cellStyle name="Normal 6 3 3 3 3 3 4" xfId="36172"/>
    <cellStyle name="Normal 6 3 3 3 3 4" xfId="7333"/>
    <cellStyle name="Normal 6 3 3 3 3 4 2" xfId="28482"/>
    <cellStyle name="Normal 6 3 3 3 3 4 2 2" xfId="49633"/>
    <cellStyle name="Normal 6 3 3 3 3 4 3" xfId="17910"/>
    <cellStyle name="Normal 6 3 3 3 3 4 4" xfId="39061"/>
    <cellStyle name="Normal 6 3 3 3 3 5" xfId="9895"/>
    <cellStyle name="Normal 6 3 3 3 3 5 2" xfId="31044"/>
    <cellStyle name="Normal 6 3 3 3 3 5 2 2" xfId="52195"/>
    <cellStyle name="Normal 6 3 3 3 3 5 3" xfId="20472"/>
    <cellStyle name="Normal 6 3 3 3 3 5 4" xfId="41623"/>
    <cellStyle name="Normal 6 3 3 3 3 6" xfId="23029"/>
    <cellStyle name="Normal 6 3 3 3 3 6 2" xfId="44180"/>
    <cellStyle name="Normal 6 3 3 3 3 7" xfId="12457"/>
    <cellStyle name="Normal 6 3 3 3 3 8" xfId="33608"/>
    <cellStyle name="Normal 6 3 3 3 4" xfId="1530"/>
    <cellStyle name="Normal 6 3 3 3 4 2" xfId="4097"/>
    <cellStyle name="Normal 6 3 3 3 4 2 2" xfId="26233"/>
    <cellStyle name="Normal 6 3 3 3 4 2 2 2" xfId="47384"/>
    <cellStyle name="Normal 6 3 3 3 4 2 3" xfId="15661"/>
    <cellStyle name="Normal 6 3 3 3 4 2 4" xfId="36812"/>
    <cellStyle name="Normal 6 3 3 3 4 3" xfId="7973"/>
    <cellStyle name="Normal 6 3 3 3 4 3 2" xfId="29122"/>
    <cellStyle name="Normal 6 3 3 3 4 3 2 2" xfId="50273"/>
    <cellStyle name="Normal 6 3 3 3 4 3 3" xfId="18550"/>
    <cellStyle name="Normal 6 3 3 3 4 3 4" xfId="39701"/>
    <cellStyle name="Normal 6 3 3 3 4 4" xfId="10535"/>
    <cellStyle name="Normal 6 3 3 3 4 4 2" xfId="31684"/>
    <cellStyle name="Normal 6 3 3 3 4 4 2 2" xfId="52835"/>
    <cellStyle name="Normal 6 3 3 3 4 4 3" xfId="21112"/>
    <cellStyle name="Normal 6 3 3 3 4 4 4" xfId="42263"/>
    <cellStyle name="Normal 6 3 3 3 4 5" xfId="23669"/>
    <cellStyle name="Normal 6 3 3 3 4 5 2" xfId="44820"/>
    <cellStyle name="Normal 6 3 3 3 4 6" xfId="13097"/>
    <cellStyle name="Normal 6 3 3 3 4 7" xfId="34248"/>
    <cellStyle name="Normal 6 3 3 3 5" xfId="2816"/>
    <cellStyle name="Normal 6 3 3 3 5 2" xfId="24952"/>
    <cellStyle name="Normal 6 3 3 3 5 2 2" xfId="46103"/>
    <cellStyle name="Normal 6 3 3 3 5 3" xfId="14380"/>
    <cellStyle name="Normal 6 3 3 3 5 4" xfId="35531"/>
    <cellStyle name="Normal 6 3 3 3 6" xfId="6693"/>
    <cellStyle name="Normal 6 3 3 3 6 2" xfId="27842"/>
    <cellStyle name="Normal 6 3 3 3 6 2 2" xfId="48993"/>
    <cellStyle name="Normal 6 3 3 3 6 3" xfId="17270"/>
    <cellStyle name="Normal 6 3 3 3 6 4" xfId="38421"/>
    <cellStyle name="Normal 6 3 3 3 7" xfId="9255"/>
    <cellStyle name="Normal 6 3 3 3 7 2" xfId="30404"/>
    <cellStyle name="Normal 6 3 3 3 7 2 2" xfId="51555"/>
    <cellStyle name="Normal 6 3 3 3 7 3" xfId="19832"/>
    <cellStyle name="Normal 6 3 3 3 7 4" xfId="40983"/>
    <cellStyle name="Normal 6 3 3 3 8" xfId="22389"/>
    <cellStyle name="Normal 6 3 3 3 8 2" xfId="43540"/>
    <cellStyle name="Normal 6 3 3 3 9" xfId="11817"/>
    <cellStyle name="Normal 6 3 3 4" xfId="410"/>
    <cellStyle name="Normal 6 3 3 4 2" xfId="1050"/>
    <cellStyle name="Normal 6 3 3 4 2 2" xfId="2330"/>
    <cellStyle name="Normal 6 3 3 4 2 2 2" xfId="4897"/>
    <cellStyle name="Normal 6 3 3 4 2 2 2 2" xfId="27033"/>
    <cellStyle name="Normal 6 3 3 4 2 2 2 2 2" xfId="48184"/>
    <cellStyle name="Normal 6 3 3 4 2 2 2 3" xfId="16461"/>
    <cellStyle name="Normal 6 3 3 4 2 2 2 4" xfId="37612"/>
    <cellStyle name="Normal 6 3 3 4 2 2 3" xfId="8773"/>
    <cellStyle name="Normal 6 3 3 4 2 2 3 2" xfId="29922"/>
    <cellStyle name="Normal 6 3 3 4 2 2 3 2 2" xfId="51073"/>
    <cellStyle name="Normal 6 3 3 4 2 2 3 3" xfId="19350"/>
    <cellStyle name="Normal 6 3 3 4 2 2 3 4" xfId="40501"/>
    <cellStyle name="Normal 6 3 3 4 2 2 4" xfId="11335"/>
    <cellStyle name="Normal 6 3 3 4 2 2 4 2" xfId="32484"/>
    <cellStyle name="Normal 6 3 3 4 2 2 4 2 2" xfId="53635"/>
    <cellStyle name="Normal 6 3 3 4 2 2 4 3" xfId="21912"/>
    <cellStyle name="Normal 6 3 3 4 2 2 4 4" xfId="43063"/>
    <cellStyle name="Normal 6 3 3 4 2 2 5" xfId="24469"/>
    <cellStyle name="Normal 6 3 3 4 2 2 5 2" xfId="45620"/>
    <cellStyle name="Normal 6 3 3 4 2 2 6" xfId="13897"/>
    <cellStyle name="Normal 6 3 3 4 2 2 7" xfId="35048"/>
    <cellStyle name="Normal 6 3 3 4 2 3" xfId="3617"/>
    <cellStyle name="Normal 6 3 3 4 2 3 2" xfId="25753"/>
    <cellStyle name="Normal 6 3 3 4 2 3 2 2" xfId="46904"/>
    <cellStyle name="Normal 6 3 3 4 2 3 3" xfId="15181"/>
    <cellStyle name="Normal 6 3 3 4 2 3 4" xfId="36332"/>
    <cellStyle name="Normal 6 3 3 4 2 4" xfId="7493"/>
    <cellStyle name="Normal 6 3 3 4 2 4 2" xfId="28642"/>
    <cellStyle name="Normal 6 3 3 4 2 4 2 2" xfId="49793"/>
    <cellStyle name="Normal 6 3 3 4 2 4 3" xfId="18070"/>
    <cellStyle name="Normal 6 3 3 4 2 4 4" xfId="39221"/>
    <cellStyle name="Normal 6 3 3 4 2 5" xfId="10055"/>
    <cellStyle name="Normal 6 3 3 4 2 5 2" xfId="31204"/>
    <cellStyle name="Normal 6 3 3 4 2 5 2 2" xfId="52355"/>
    <cellStyle name="Normal 6 3 3 4 2 5 3" xfId="20632"/>
    <cellStyle name="Normal 6 3 3 4 2 5 4" xfId="41783"/>
    <cellStyle name="Normal 6 3 3 4 2 6" xfId="23189"/>
    <cellStyle name="Normal 6 3 3 4 2 6 2" xfId="44340"/>
    <cellStyle name="Normal 6 3 3 4 2 7" xfId="12617"/>
    <cellStyle name="Normal 6 3 3 4 2 8" xfId="33768"/>
    <cellStyle name="Normal 6 3 3 4 3" xfId="1690"/>
    <cellStyle name="Normal 6 3 3 4 3 2" xfId="4257"/>
    <cellStyle name="Normal 6 3 3 4 3 2 2" xfId="26393"/>
    <cellStyle name="Normal 6 3 3 4 3 2 2 2" xfId="47544"/>
    <cellStyle name="Normal 6 3 3 4 3 2 3" xfId="15821"/>
    <cellStyle name="Normal 6 3 3 4 3 2 4" xfId="36972"/>
    <cellStyle name="Normal 6 3 3 4 3 3" xfId="8133"/>
    <cellStyle name="Normal 6 3 3 4 3 3 2" xfId="29282"/>
    <cellStyle name="Normal 6 3 3 4 3 3 2 2" xfId="50433"/>
    <cellStyle name="Normal 6 3 3 4 3 3 3" xfId="18710"/>
    <cellStyle name="Normal 6 3 3 4 3 3 4" xfId="39861"/>
    <cellStyle name="Normal 6 3 3 4 3 4" xfId="10695"/>
    <cellStyle name="Normal 6 3 3 4 3 4 2" xfId="31844"/>
    <cellStyle name="Normal 6 3 3 4 3 4 2 2" xfId="52995"/>
    <cellStyle name="Normal 6 3 3 4 3 4 3" xfId="21272"/>
    <cellStyle name="Normal 6 3 3 4 3 4 4" xfId="42423"/>
    <cellStyle name="Normal 6 3 3 4 3 5" xfId="23829"/>
    <cellStyle name="Normal 6 3 3 4 3 5 2" xfId="44980"/>
    <cellStyle name="Normal 6 3 3 4 3 6" xfId="13257"/>
    <cellStyle name="Normal 6 3 3 4 3 7" xfId="34408"/>
    <cellStyle name="Normal 6 3 3 4 4" xfId="2977"/>
    <cellStyle name="Normal 6 3 3 4 4 2" xfId="25113"/>
    <cellStyle name="Normal 6 3 3 4 4 2 2" xfId="46264"/>
    <cellStyle name="Normal 6 3 3 4 4 3" xfId="14541"/>
    <cellStyle name="Normal 6 3 3 4 4 4" xfId="35692"/>
    <cellStyle name="Normal 6 3 3 4 5" xfId="6853"/>
    <cellStyle name="Normal 6 3 3 4 5 2" xfId="28002"/>
    <cellStyle name="Normal 6 3 3 4 5 2 2" xfId="49153"/>
    <cellStyle name="Normal 6 3 3 4 5 3" xfId="17430"/>
    <cellStyle name="Normal 6 3 3 4 5 4" xfId="38581"/>
    <cellStyle name="Normal 6 3 3 4 6" xfId="9415"/>
    <cellStyle name="Normal 6 3 3 4 6 2" xfId="30564"/>
    <cellStyle name="Normal 6 3 3 4 6 2 2" xfId="51715"/>
    <cellStyle name="Normal 6 3 3 4 6 3" xfId="19992"/>
    <cellStyle name="Normal 6 3 3 4 6 4" xfId="41143"/>
    <cellStyle name="Normal 6 3 3 4 7" xfId="22549"/>
    <cellStyle name="Normal 6 3 3 4 7 2" xfId="43700"/>
    <cellStyle name="Normal 6 3 3 4 8" xfId="11977"/>
    <cellStyle name="Normal 6 3 3 4 9" xfId="33128"/>
    <cellStyle name="Normal 6 3 3 5" xfId="730"/>
    <cellStyle name="Normal 6 3 3 5 2" xfId="2010"/>
    <cellStyle name="Normal 6 3 3 5 2 2" xfId="4577"/>
    <cellStyle name="Normal 6 3 3 5 2 2 2" xfId="26713"/>
    <cellStyle name="Normal 6 3 3 5 2 2 2 2" xfId="47864"/>
    <cellStyle name="Normal 6 3 3 5 2 2 3" xfId="16141"/>
    <cellStyle name="Normal 6 3 3 5 2 2 4" xfId="37292"/>
    <cellStyle name="Normal 6 3 3 5 2 3" xfId="8453"/>
    <cellStyle name="Normal 6 3 3 5 2 3 2" xfId="29602"/>
    <cellStyle name="Normal 6 3 3 5 2 3 2 2" xfId="50753"/>
    <cellStyle name="Normal 6 3 3 5 2 3 3" xfId="19030"/>
    <cellStyle name="Normal 6 3 3 5 2 3 4" xfId="40181"/>
    <cellStyle name="Normal 6 3 3 5 2 4" xfId="11015"/>
    <cellStyle name="Normal 6 3 3 5 2 4 2" xfId="32164"/>
    <cellStyle name="Normal 6 3 3 5 2 4 2 2" xfId="53315"/>
    <cellStyle name="Normal 6 3 3 5 2 4 3" xfId="21592"/>
    <cellStyle name="Normal 6 3 3 5 2 4 4" xfId="42743"/>
    <cellStyle name="Normal 6 3 3 5 2 5" xfId="24149"/>
    <cellStyle name="Normal 6 3 3 5 2 5 2" xfId="45300"/>
    <cellStyle name="Normal 6 3 3 5 2 6" xfId="13577"/>
    <cellStyle name="Normal 6 3 3 5 2 7" xfId="34728"/>
    <cellStyle name="Normal 6 3 3 5 3" xfId="3297"/>
    <cellStyle name="Normal 6 3 3 5 3 2" xfId="25433"/>
    <cellStyle name="Normal 6 3 3 5 3 2 2" xfId="46584"/>
    <cellStyle name="Normal 6 3 3 5 3 3" xfId="14861"/>
    <cellStyle name="Normal 6 3 3 5 3 4" xfId="36012"/>
    <cellStyle name="Normal 6 3 3 5 4" xfId="7173"/>
    <cellStyle name="Normal 6 3 3 5 4 2" xfId="28322"/>
    <cellStyle name="Normal 6 3 3 5 4 2 2" xfId="49473"/>
    <cellStyle name="Normal 6 3 3 5 4 3" xfId="17750"/>
    <cellStyle name="Normal 6 3 3 5 4 4" xfId="38901"/>
    <cellStyle name="Normal 6 3 3 5 5" xfId="9735"/>
    <cellStyle name="Normal 6 3 3 5 5 2" xfId="30884"/>
    <cellStyle name="Normal 6 3 3 5 5 2 2" xfId="52035"/>
    <cellStyle name="Normal 6 3 3 5 5 3" xfId="20312"/>
    <cellStyle name="Normal 6 3 3 5 5 4" xfId="41463"/>
    <cellStyle name="Normal 6 3 3 5 6" xfId="22869"/>
    <cellStyle name="Normal 6 3 3 5 6 2" xfId="44020"/>
    <cellStyle name="Normal 6 3 3 5 7" xfId="12297"/>
    <cellStyle name="Normal 6 3 3 5 8" xfId="33448"/>
    <cellStyle name="Normal 6 3 3 6" xfId="1370"/>
    <cellStyle name="Normal 6 3 3 6 2" xfId="3937"/>
    <cellStyle name="Normal 6 3 3 6 2 2" xfId="26073"/>
    <cellStyle name="Normal 6 3 3 6 2 2 2" xfId="47224"/>
    <cellStyle name="Normal 6 3 3 6 2 3" xfId="15501"/>
    <cellStyle name="Normal 6 3 3 6 2 4" xfId="36652"/>
    <cellStyle name="Normal 6 3 3 6 3" xfId="7813"/>
    <cellStyle name="Normal 6 3 3 6 3 2" xfId="28962"/>
    <cellStyle name="Normal 6 3 3 6 3 2 2" xfId="50113"/>
    <cellStyle name="Normal 6 3 3 6 3 3" xfId="18390"/>
    <cellStyle name="Normal 6 3 3 6 3 4" xfId="39541"/>
    <cellStyle name="Normal 6 3 3 6 4" xfId="10375"/>
    <cellStyle name="Normal 6 3 3 6 4 2" xfId="31524"/>
    <cellStyle name="Normal 6 3 3 6 4 2 2" xfId="52675"/>
    <cellStyle name="Normal 6 3 3 6 4 3" xfId="20952"/>
    <cellStyle name="Normal 6 3 3 6 4 4" xfId="42103"/>
    <cellStyle name="Normal 6 3 3 6 5" xfId="23509"/>
    <cellStyle name="Normal 6 3 3 6 5 2" xfId="44660"/>
    <cellStyle name="Normal 6 3 3 6 6" xfId="12937"/>
    <cellStyle name="Normal 6 3 3 6 7" xfId="34088"/>
    <cellStyle name="Normal 6 3 3 7" xfId="2655"/>
    <cellStyle name="Normal 6 3 3 7 2" xfId="24791"/>
    <cellStyle name="Normal 6 3 3 7 2 2" xfId="45942"/>
    <cellStyle name="Normal 6 3 3 7 3" xfId="14219"/>
    <cellStyle name="Normal 6 3 3 7 4" xfId="35370"/>
    <cellStyle name="Normal 6 3 3 8" xfId="6533"/>
    <cellStyle name="Normal 6 3 3 8 2" xfId="27682"/>
    <cellStyle name="Normal 6 3 3 8 2 2" xfId="48833"/>
    <cellStyle name="Normal 6 3 3 8 3" xfId="17110"/>
    <cellStyle name="Normal 6 3 3 8 4" xfId="38261"/>
    <cellStyle name="Normal 6 3 3 9" xfId="9095"/>
    <cellStyle name="Normal 6 3 3 9 2" xfId="30244"/>
    <cellStyle name="Normal 6 3 3 9 2 2" xfId="51395"/>
    <cellStyle name="Normal 6 3 3 9 3" xfId="19672"/>
    <cellStyle name="Normal 6 3 3 9 4" xfId="40823"/>
    <cellStyle name="Normal 6 3 4" xfId="124"/>
    <cellStyle name="Normal 6 3 4 10" xfId="11693"/>
    <cellStyle name="Normal 6 3 4 11" xfId="32844"/>
    <cellStyle name="Normal 6 3 4 2" xfId="285"/>
    <cellStyle name="Normal 6 3 4 2 10" xfId="33004"/>
    <cellStyle name="Normal 6 3 4 2 2" xfId="606"/>
    <cellStyle name="Normal 6 3 4 2 2 2" xfId="1246"/>
    <cellStyle name="Normal 6 3 4 2 2 2 2" xfId="2526"/>
    <cellStyle name="Normal 6 3 4 2 2 2 2 2" xfId="5093"/>
    <cellStyle name="Normal 6 3 4 2 2 2 2 2 2" xfId="27229"/>
    <cellStyle name="Normal 6 3 4 2 2 2 2 2 2 2" xfId="48380"/>
    <cellStyle name="Normal 6 3 4 2 2 2 2 2 3" xfId="16657"/>
    <cellStyle name="Normal 6 3 4 2 2 2 2 2 4" xfId="37808"/>
    <cellStyle name="Normal 6 3 4 2 2 2 2 3" xfId="8969"/>
    <cellStyle name="Normal 6 3 4 2 2 2 2 3 2" xfId="30118"/>
    <cellStyle name="Normal 6 3 4 2 2 2 2 3 2 2" xfId="51269"/>
    <cellStyle name="Normal 6 3 4 2 2 2 2 3 3" xfId="19546"/>
    <cellStyle name="Normal 6 3 4 2 2 2 2 3 4" xfId="40697"/>
    <cellStyle name="Normal 6 3 4 2 2 2 2 4" xfId="11531"/>
    <cellStyle name="Normal 6 3 4 2 2 2 2 4 2" xfId="32680"/>
    <cellStyle name="Normal 6 3 4 2 2 2 2 4 2 2" xfId="53831"/>
    <cellStyle name="Normal 6 3 4 2 2 2 2 4 3" xfId="22108"/>
    <cellStyle name="Normal 6 3 4 2 2 2 2 4 4" xfId="43259"/>
    <cellStyle name="Normal 6 3 4 2 2 2 2 5" xfId="24665"/>
    <cellStyle name="Normal 6 3 4 2 2 2 2 5 2" xfId="45816"/>
    <cellStyle name="Normal 6 3 4 2 2 2 2 6" xfId="14093"/>
    <cellStyle name="Normal 6 3 4 2 2 2 2 7" xfId="35244"/>
    <cellStyle name="Normal 6 3 4 2 2 2 3" xfId="3813"/>
    <cellStyle name="Normal 6 3 4 2 2 2 3 2" xfId="25949"/>
    <cellStyle name="Normal 6 3 4 2 2 2 3 2 2" xfId="47100"/>
    <cellStyle name="Normal 6 3 4 2 2 2 3 3" xfId="15377"/>
    <cellStyle name="Normal 6 3 4 2 2 2 3 4" xfId="36528"/>
    <cellStyle name="Normal 6 3 4 2 2 2 4" xfId="7689"/>
    <cellStyle name="Normal 6 3 4 2 2 2 4 2" xfId="28838"/>
    <cellStyle name="Normal 6 3 4 2 2 2 4 2 2" xfId="49989"/>
    <cellStyle name="Normal 6 3 4 2 2 2 4 3" xfId="18266"/>
    <cellStyle name="Normal 6 3 4 2 2 2 4 4" xfId="39417"/>
    <cellStyle name="Normal 6 3 4 2 2 2 5" xfId="10251"/>
    <cellStyle name="Normal 6 3 4 2 2 2 5 2" xfId="31400"/>
    <cellStyle name="Normal 6 3 4 2 2 2 5 2 2" xfId="52551"/>
    <cellStyle name="Normal 6 3 4 2 2 2 5 3" xfId="20828"/>
    <cellStyle name="Normal 6 3 4 2 2 2 5 4" xfId="41979"/>
    <cellStyle name="Normal 6 3 4 2 2 2 6" xfId="23385"/>
    <cellStyle name="Normal 6 3 4 2 2 2 6 2" xfId="44536"/>
    <cellStyle name="Normal 6 3 4 2 2 2 7" xfId="12813"/>
    <cellStyle name="Normal 6 3 4 2 2 2 8" xfId="33964"/>
    <cellStyle name="Normal 6 3 4 2 2 3" xfId="1886"/>
    <cellStyle name="Normal 6 3 4 2 2 3 2" xfId="4453"/>
    <cellStyle name="Normal 6 3 4 2 2 3 2 2" xfId="26589"/>
    <cellStyle name="Normal 6 3 4 2 2 3 2 2 2" xfId="47740"/>
    <cellStyle name="Normal 6 3 4 2 2 3 2 3" xfId="16017"/>
    <cellStyle name="Normal 6 3 4 2 2 3 2 4" xfId="37168"/>
    <cellStyle name="Normal 6 3 4 2 2 3 3" xfId="8329"/>
    <cellStyle name="Normal 6 3 4 2 2 3 3 2" xfId="29478"/>
    <cellStyle name="Normal 6 3 4 2 2 3 3 2 2" xfId="50629"/>
    <cellStyle name="Normal 6 3 4 2 2 3 3 3" xfId="18906"/>
    <cellStyle name="Normal 6 3 4 2 2 3 3 4" xfId="40057"/>
    <cellStyle name="Normal 6 3 4 2 2 3 4" xfId="10891"/>
    <cellStyle name="Normal 6 3 4 2 2 3 4 2" xfId="32040"/>
    <cellStyle name="Normal 6 3 4 2 2 3 4 2 2" xfId="53191"/>
    <cellStyle name="Normal 6 3 4 2 2 3 4 3" xfId="21468"/>
    <cellStyle name="Normal 6 3 4 2 2 3 4 4" xfId="42619"/>
    <cellStyle name="Normal 6 3 4 2 2 3 5" xfId="24025"/>
    <cellStyle name="Normal 6 3 4 2 2 3 5 2" xfId="45176"/>
    <cellStyle name="Normal 6 3 4 2 2 3 6" xfId="13453"/>
    <cellStyle name="Normal 6 3 4 2 2 3 7" xfId="34604"/>
    <cellStyle name="Normal 6 3 4 2 2 4" xfId="3173"/>
    <cellStyle name="Normal 6 3 4 2 2 4 2" xfId="25309"/>
    <cellStyle name="Normal 6 3 4 2 2 4 2 2" xfId="46460"/>
    <cellStyle name="Normal 6 3 4 2 2 4 3" xfId="14737"/>
    <cellStyle name="Normal 6 3 4 2 2 4 4" xfId="35888"/>
    <cellStyle name="Normal 6 3 4 2 2 5" xfId="7049"/>
    <cellStyle name="Normal 6 3 4 2 2 5 2" xfId="28198"/>
    <cellStyle name="Normal 6 3 4 2 2 5 2 2" xfId="49349"/>
    <cellStyle name="Normal 6 3 4 2 2 5 3" xfId="17626"/>
    <cellStyle name="Normal 6 3 4 2 2 5 4" xfId="38777"/>
    <cellStyle name="Normal 6 3 4 2 2 6" xfId="9611"/>
    <cellStyle name="Normal 6 3 4 2 2 6 2" xfId="30760"/>
    <cellStyle name="Normal 6 3 4 2 2 6 2 2" xfId="51911"/>
    <cellStyle name="Normal 6 3 4 2 2 6 3" xfId="20188"/>
    <cellStyle name="Normal 6 3 4 2 2 6 4" xfId="41339"/>
    <cellStyle name="Normal 6 3 4 2 2 7" xfId="22745"/>
    <cellStyle name="Normal 6 3 4 2 2 7 2" xfId="43896"/>
    <cellStyle name="Normal 6 3 4 2 2 8" xfId="12173"/>
    <cellStyle name="Normal 6 3 4 2 2 9" xfId="33324"/>
    <cellStyle name="Normal 6 3 4 2 3" xfId="926"/>
    <cellStyle name="Normal 6 3 4 2 3 2" xfId="2206"/>
    <cellStyle name="Normal 6 3 4 2 3 2 2" xfId="4773"/>
    <cellStyle name="Normal 6 3 4 2 3 2 2 2" xfId="26909"/>
    <cellStyle name="Normal 6 3 4 2 3 2 2 2 2" xfId="48060"/>
    <cellStyle name="Normal 6 3 4 2 3 2 2 3" xfId="16337"/>
    <cellStyle name="Normal 6 3 4 2 3 2 2 4" xfId="37488"/>
    <cellStyle name="Normal 6 3 4 2 3 2 3" xfId="8649"/>
    <cellStyle name="Normal 6 3 4 2 3 2 3 2" xfId="29798"/>
    <cellStyle name="Normal 6 3 4 2 3 2 3 2 2" xfId="50949"/>
    <cellStyle name="Normal 6 3 4 2 3 2 3 3" xfId="19226"/>
    <cellStyle name="Normal 6 3 4 2 3 2 3 4" xfId="40377"/>
    <cellStyle name="Normal 6 3 4 2 3 2 4" xfId="11211"/>
    <cellStyle name="Normal 6 3 4 2 3 2 4 2" xfId="32360"/>
    <cellStyle name="Normal 6 3 4 2 3 2 4 2 2" xfId="53511"/>
    <cellStyle name="Normal 6 3 4 2 3 2 4 3" xfId="21788"/>
    <cellStyle name="Normal 6 3 4 2 3 2 4 4" xfId="42939"/>
    <cellStyle name="Normal 6 3 4 2 3 2 5" xfId="24345"/>
    <cellStyle name="Normal 6 3 4 2 3 2 5 2" xfId="45496"/>
    <cellStyle name="Normal 6 3 4 2 3 2 6" xfId="13773"/>
    <cellStyle name="Normal 6 3 4 2 3 2 7" xfId="34924"/>
    <cellStyle name="Normal 6 3 4 2 3 3" xfId="3493"/>
    <cellStyle name="Normal 6 3 4 2 3 3 2" xfId="25629"/>
    <cellStyle name="Normal 6 3 4 2 3 3 2 2" xfId="46780"/>
    <cellStyle name="Normal 6 3 4 2 3 3 3" xfId="15057"/>
    <cellStyle name="Normal 6 3 4 2 3 3 4" xfId="36208"/>
    <cellStyle name="Normal 6 3 4 2 3 4" xfId="7369"/>
    <cellStyle name="Normal 6 3 4 2 3 4 2" xfId="28518"/>
    <cellStyle name="Normal 6 3 4 2 3 4 2 2" xfId="49669"/>
    <cellStyle name="Normal 6 3 4 2 3 4 3" xfId="17946"/>
    <cellStyle name="Normal 6 3 4 2 3 4 4" xfId="39097"/>
    <cellStyle name="Normal 6 3 4 2 3 5" xfId="9931"/>
    <cellStyle name="Normal 6 3 4 2 3 5 2" xfId="31080"/>
    <cellStyle name="Normal 6 3 4 2 3 5 2 2" xfId="52231"/>
    <cellStyle name="Normal 6 3 4 2 3 5 3" xfId="20508"/>
    <cellStyle name="Normal 6 3 4 2 3 5 4" xfId="41659"/>
    <cellStyle name="Normal 6 3 4 2 3 6" xfId="23065"/>
    <cellStyle name="Normal 6 3 4 2 3 6 2" xfId="44216"/>
    <cellStyle name="Normal 6 3 4 2 3 7" xfId="12493"/>
    <cellStyle name="Normal 6 3 4 2 3 8" xfId="33644"/>
    <cellStyle name="Normal 6 3 4 2 4" xfId="1566"/>
    <cellStyle name="Normal 6 3 4 2 4 2" xfId="4133"/>
    <cellStyle name="Normal 6 3 4 2 4 2 2" xfId="26269"/>
    <cellStyle name="Normal 6 3 4 2 4 2 2 2" xfId="47420"/>
    <cellStyle name="Normal 6 3 4 2 4 2 3" xfId="15697"/>
    <cellStyle name="Normal 6 3 4 2 4 2 4" xfId="36848"/>
    <cellStyle name="Normal 6 3 4 2 4 3" xfId="8009"/>
    <cellStyle name="Normal 6 3 4 2 4 3 2" xfId="29158"/>
    <cellStyle name="Normal 6 3 4 2 4 3 2 2" xfId="50309"/>
    <cellStyle name="Normal 6 3 4 2 4 3 3" xfId="18586"/>
    <cellStyle name="Normal 6 3 4 2 4 3 4" xfId="39737"/>
    <cellStyle name="Normal 6 3 4 2 4 4" xfId="10571"/>
    <cellStyle name="Normal 6 3 4 2 4 4 2" xfId="31720"/>
    <cellStyle name="Normal 6 3 4 2 4 4 2 2" xfId="52871"/>
    <cellStyle name="Normal 6 3 4 2 4 4 3" xfId="21148"/>
    <cellStyle name="Normal 6 3 4 2 4 4 4" xfId="42299"/>
    <cellStyle name="Normal 6 3 4 2 4 5" xfId="23705"/>
    <cellStyle name="Normal 6 3 4 2 4 5 2" xfId="44856"/>
    <cellStyle name="Normal 6 3 4 2 4 6" xfId="13133"/>
    <cellStyle name="Normal 6 3 4 2 4 7" xfId="34284"/>
    <cellStyle name="Normal 6 3 4 2 5" xfId="2853"/>
    <cellStyle name="Normal 6 3 4 2 5 2" xfId="24989"/>
    <cellStyle name="Normal 6 3 4 2 5 2 2" xfId="46140"/>
    <cellStyle name="Normal 6 3 4 2 5 3" xfId="14417"/>
    <cellStyle name="Normal 6 3 4 2 5 4" xfId="35568"/>
    <cellStyle name="Normal 6 3 4 2 6" xfId="6729"/>
    <cellStyle name="Normal 6 3 4 2 6 2" xfId="27878"/>
    <cellStyle name="Normal 6 3 4 2 6 2 2" xfId="49029"/>
    <cellStyle name="Normal 6 3 4 2 6 3" xfId="17306"/>
    <cellStyle name="Normal 6 3 4 2 6 4" xfId="38457"/>
    <cellStyle name="Normal 6 3 4 2 7" xfId="9291"/>
    <cellStyle name="Normal 6 3 4 2 7 2" xfId="30440"/>
    <cellStyle name="Normal 6 3 4 2 7 2 2" xfId="51591"/>
    <cellStyle name="Normal 6 3 4 2 7 3" xfId="19868"/>
    <cellStyle name="Normal 6 3 4 2 7 4" xfId="41019"/>
    <cellStyle name="Normal 6 3 4 2 8" xfId="22425"/>
    <cellStyle name="Normal 6 3 4 2 8 2" xfId="43576"/>
    <cellStyle name="Normal 6 3 4 2 9" xfId="11853"/>
    <cellStyle name="Normal 6 3 4 3" xfId="446"/>
    <cellStyle name="Normal 6 3 4 3 2" xfId="1086"/>
    <cellStyle name="Normal 6 3 4 3 2 2" xfId="2366"/>
    <cellStyle name="Normal 6 3 4 3 2 2 2" xfId="4933"/>
    <cellStyle name="Normal 6 3 4 3 2 2 2 2" xfId="27069"/>
    <cellStyle name="Normal 6 3 4 3 2 2 2 2 2" xfId="48220"/>
    <cellStyle name="Normal 6 3 4 3 2 2 2 3" xfId="16497"/>
    <cellStyle name="Normal 6 3 4 3 2 2 2 4" xfId="37648"/>
    <cellStyle name="Normal 6 3 4 3 2 2 3" xfId="8809"/>
    <cellStyle name="Normal 6 3 4 3 2 2 3 2" xfId="29958"/>
    <cellStyle name="Normal 6 3 4 3 2 2 3 2 2" xfId="51109"/>
    <cellStyle name="Normal 6 3 4 3 2 2 3 3" xfId="19386"/>
    <cellStyle name="Normal 6 3 4 3 2 2 3 4" xfId="40537"/>
    <cellStyle name="Normal 6 3 4 3 2 2 4" xfId="11371"/>
    <cellStyle name="Normal 6 3 4 3 2 2 4 2" xfId="32520"/>
    <cellStyle name="Normal 6 3 4 3 2 2 4 2 2" xfId="53671"/>
    <cellStyle name="Normal 6 3 4 3 2 2 4 3" xfId="21948"/>
    <cellStyle name="Normal 6 3 4 3 2 2 4 4" xfId="43099"/>
    <cellStyle name="Normal 6 3 4 3 2 2 5" xfId="24505"/>
    <cellStyle name="Normal 6 3 4 3 2 2 5 2" xfId="45656"/>
    <cellStyle name="Normal 6 3 4 3 2 2 6" xfId="13933"/>
    <cellStyle name="Normal 6 3 4 3 2 2 7" xfId="35084"/>
    <cellStyle name="Normal 6 3 4 3 2 3" xfId="3653"/>
    <cellStyle name="Normal 6 3 4 3 2 3 2" xfId="25789"/>
    <cellStyle name="Normal 6 3 4 3 2 3 2 2" xfId="46940"/>
    <cellStyle name="Normal 6 3 4 3 2 3 3" xfId="15217"/>
    <cellStyle name="Normal 6 3 4 3 2 3 4" xfId="36368"/>
    <cellStyle name="Normal 6 3 4 3 2 4" xfId="7529"/>
    <cellStyle name="Normal 6 3 4 3 2 4 2" xfId="28678"/>
    <cellStyle name="Normal 6 3 4 3 2 4 2 2" xfId="49829"/>
    <cellStyle name="Normal 6 3 4 3 2 4 3" xfId="18106"/>
    <cellStyle name="Normal 6 3 4 3 2 4 4" xfId="39257"/>
    <cellStyle name="Normal 6 3 4 3 2 5" xfId="10091"/>
    <cellStyle name="Normal 6 3 4 3 2 5 2" xfId="31240"/>
    <cellStyle name="Normal 6 3 4 3 2 5 2 2" xfId="52391"/>
    <cellStyle name="Normal 6 3 4 3 2 5 3" xfId="20668"/>
    <cellStyle name="Normal 6 3 4 3 2 5 4" xfId="41819"/>
    <cellStyle name="Normal 6 3 4 3 2 6" xfId="23225"/>
    <cellStyle name="Normal 6 3 4 3 2 6 2" xfId="44376"/>
    <cellStyle name="Normal 6 3 4 3 2 7" xfId="12653"/>
    <cellStyle name="Normal 6 3 4 3 2 8" xfId="33804"/>
    <cellStyle name="Normal 6 3 4 3 3" xfId="1726"/>
    <cellStyle name="Normal 6 3 4 3 3 2" xfId="4293"/>
    <cellStyle name="Normal 6 3 4 3 3 2 2" xfId="26429"/>
    <cellStyle name="Normal 6 3 4 3 3 2 2 2" xfId="47580"/>
    <cellStyle name="Normal 6 3 4 3 3 2 3" xfId="15857"/>
    <cellStyle name="Normal 6 3 4 3 3 2 4" xfId="37008"/>
    <cellStyle name="Normal 6 3 4 3 3 3" xfId="8169"/>
    <cellStyle name="Normal 6 3 4 3 3 3 2" xfId="29318"/>
    <cellStyle name="Normal 6 3 4 3 3 3 2 2" xfId="50469"/>
    <cellStyle name="Normal 6 3 4 3 3 3 3" xfId="18746"/>
    <cellStyle name="Normal 6 3 4 3 3 3 4" xfId="39897"/>
    <cellStyle name="Normal 6 3 4 3 3 4" xfId="10731"/>
    <cellStyle name="Normal 6 3 4 3 3 4 2" xfId="31880"/>
    <cellStyle name="Normal 6 3 4 3 3 4 2 2" xfId="53031"/>
    <cellStyle name="Normal 6 3 4 3 3 4 3" xfId="21308"/>
    <cellStyle name="Normal 6 3 4 3 3 4 4" xfId="42459"/>
    <cellStyle name="Normal 6 3 4 3 3 5" xfId="23865"/>
    <cellStyle name="Normal 6 3 4 3 3 5 2" xfId="45016"/>
    <cellStyle name="Normal 6 3 4 3 3 6" xfId="13293"/>
    <cellStyle name="Normal 6 3 4 3 3 7" xfId="34444"/>
    <cellStyle name="Normal 6 3 4 3 4" xfId="3013"/>
    <cellStyle name="Normal 6 3 4 3 4 2" xfId="25149"/>
    <cellStyle name="Normal 6 3 4 3 4 2 2" xfId="46300"/>
    <cellStyle name="Normal 6 3 4 3 4 3" xfId="14577"/>
    <cellStyle name="Normal 6 3 4 3 4 4" xfId="35728"/>
    <cellStyle name="Normal 6 3 4 3 5" xfId="6889"/>
    <cellStyle name="Normal 6 3 4 3 5 2" xfId="28038"/>
    <cellStyle name="Normal 6 3 4 3 5 2 2" xfId="49189"/>
    <cellStyle name="Normal 6 3 4 3 5 3" xfId="17466"/>
    <cellStyle name="Normal 6 3 4 3 5 4" xfId="38617"/>
    <cellStyle name="Normal 6 3 4 3 6" xfId="9451"/>
    <cellStyle name="Normal 6 3 4 3 6 2" xfId="30600"/>
    <cellStyle name="Normal 6 3 4 3 6 2 2" xfId="51751"/>
    <cellStyle name="Normal 6 3 4 3 6 3" xfId="20028"/>
    <cellStyle name="Normal 6 3 4 3 6 4" xfId="41179"/>
    <cellStyle name="Normal 6 3 4 3 7" xfId="22585"/>
    <cellStyle name="Normal 6 3 4 3 7 2" xfId="43736"/>
    <cellStyle name="Normal 6 3 4 3 8" xfId="12013"/>
    <cellStyle name="Normal 6 3 4 3 9" xfId="33164"/>
    <cellStyle name="Normal 6 3 4 4" xfId="766"/>
    <cellStyle name="Normal 6 3 4 4 2" xfId="2046"/>
    <cellStyle name="Normal 6 3 4 4 2 2" xfId="4613"/>
    <cellStyle name="Normal 6 3 4 4 2 2 2" xfId="26749"/>
    <cellStyle name="Normal 6 3 4 4 2 2 2 2" xfId="47900"/>
    <cellStyle name="Normal 6 3 4 4 2 2 3" xfId="16177"/>
    <cellStyle name="Normal 6 3 4 4 2 2 4" xfId="37328"/>
    <cellStyle name="Normal 6 3 4 4 2 3" xfId="8489"/>
    <cellStyle name="Normal 6 3 4 4 2 3 2" xfId="29638"/>
    <cellStyle name="Normal 6 3 4 4 2 3 2 2" xfId="50789"/>
    <cellStyle name="Normal 6 3 4 4 2 3 3" xfId="19066"/>
    <cellStyle name="Normal 6 3 4 4 2 3 4" xfId="40217"/>
    <cellStyle name="Normal 6 3 4 4 2 4" xfId="11051"/>
    <cellStyle name="Normal 6 3 4 4 2 4 2" xfId="32200"/>
    <cellStyle name="Normal 6 3 4 4 2 4 2 2" xfId="53351"/>
    <cellStyle name="Normal 6 3 4 4 2 4 3" xfId="21628"/>
    <cellStyle name="Normal 6 3 4 4 2 4 4" xfId="42779"/>
    <cellStyle name="Normal 6 3 4 4 2 5" xfId="24185"/>
    <cellStyle name="Normal 6 3 4 4 2 5 2" xfId="45336"/>
    <cellStyle name="Normal 6 3 4 4 2 6" xfId="13613"/>
    <cellStyle name="Normal 6 3 4 4 2 7" xfId="34764"/>
    <cellStyle name="Normal 6 3 4 4 3" xfId="3333"/>
    <cellStyle name="Normal 6 3 4 4 3 2" xfId="25469"/>
    <cellStyle name="Normal 6 3 4 4 3 2 2" xfId="46620"/>
    <cellStyle name="Normal 6 3 4 4 3 3" xfId="14897"/>
    <cellStyle name="Normal 6 3 4 4 3 4" xfId="36048"/>
    <cellStyle name="Normal 6 3 4 4 4" xfId="7209"/>
    <cellStyle name="Normal 6 3 4 4 4 2" xfId="28358"/>
    <cellStyle name="Normal 6 3 4 4 4 2 2" xfId="49509"/>
    <cellStyle name="Normal 6 3 4 4 4 3" xfId="17786"/>
    <cellStyle name="Normal 6 3 4 4 4 4" xfId="38937"/>
    <cellStyle name="Normal 6 3 4 4 5" xfId="9771"/>
    <cellStyle name="Normal 6 3 4 4 5 2" xfId="30920"/>
    <cellStyle name="Normal 6 3 4 4 5 2 2" xfId="52071"/>
    <cellStyle name="Normal 6 3 4 4 5 3" xfId="20348"/>
    <cellStyle name="Normal 6 3 4 4 5 4" xfId="41499"/>
    <cellStyle name="Normal 6 3 4 4 6" xfId="22905"/>
    <cellStyle name="Normal 6 3 4 4 6 2" xfId="44056"/>
    <cellStyle name="Normal 6 3 4 4 7" xfId="12333"/>
    <cellStyle name="Normal 6 3 4 4 8" xfId="33484"/>
    <cellStyle name="Normal 6 3 4 5" xfId="1406"/>
    <cellStyle name="Normal 6 3 4 5 2" xfId="3973"/>
    <cellStyle name="Normal 6 3 4 5 2 2" xfId="26109"/>
    <cellStyle name="Normal 6 3 4 5 2 2 2" xfId="47260"/>
    <cellStyle name="Normal 6 3 4 5 2 3" xfId="15537"/>
    <cellStyle name="Normal 6 3 4 5 2 4" xfId="36688"/>
    <cellStyle name="Normal 6 3 4 5 3" xfId="7849"/>
    <cellStyle name="Normal 6 3 4 5 3 2" xfId="28998"/>
    <cellStyle name="Normal 6 3 4 5 3 2 2" xfId="50149"/>
    <cellStyle name="Normal 6 3 4 5 3 3" xfId="18426"/>
    <cellStyle name="Normal 6 3 4 5 3 4" xfId="39577"/>
    <cellStyle name="Normal 6 3 4 5 4" xfId="10411"/>
    <cellStyle name="Normal 6 3 4 5 4 2" xfId="31560"/>
    <cellStyle name="Normal 6 3 4 5 4 2 2" xfId="52711"/>
    <cellStyle name="Normal 6 3 4 5 4 3" xfId="20988"/>
    <cellStyle name="Normal 6 3 4 5 4 4" xfId="42139"/>
    <cellStyle name="Normal 6 3 4 5 5" xfId="23545"/>
    <cellStyle name="Normal 6 3 4 5 5 2" xfId="44696"/>
    <cellStyle name="Normal 6 3 4 5 6" xfId="12973"/>
    <cellStyle name="Normal 6 3 4 5 7" xfId="34124"/>
    <cellStyle name="Normal 6 3 4 6" xfId="2692"/>
    <cellStyle name="Normal 6 3 4 6 2" xfId="24828"/>
    <cellStyle name="Normal 6 3 4 6 2 2" xfId="45979"/>
    <cellStyle name="Normal 6 3 4 6 3" xfId="14256"/>
    <cellStyle name="Normal 6 3 4 6 4" xfId="35407"/>
    <cellStyle name="Normal 6 3 4 7" xfId="6569"/>
    <cellStyle name="Normal 6 3 4 7 2" xfId="27718"/>
    <cellStyle name="Normal 6 3 4 7 2 2" xfId="48869"/>
    <cellStyle name="Normal 6 3 4 7 3" xfId="17146"/>
    <cellStyle name="Normal 6 3 4 7 4" xfId="38297"/>
    <cellStyle name="Normal 6 3 4 8" xfId="9131"/>
    <cellStyle name="Normal 6 3 4 8 2" xfId="30280"/>
    <cellStyle name="Normal 6 3 4 8 2 2" xfId="51431"/>
    <cellStyle name="Normal 6 3 4 8 3" xfId="19708"/>
    <cellStyle name="Normal 6 3 4 8 4" xfId="40859"/>
    <cellStyle name="Normal 6 3 4 9" xfId="22265"/>
    <cellStyle name="Normal 6 3 4 9 2" xfId="43416"/>
    <cellStyle name="Normal 6 3 5" xfId="204"/>
    <cellStyle name="Normal 6 3 5 10" xfId="32924"/>
    <cellStyle name="Normal 6 3 5 2" xfId="526"/>
    <cellStyle name="Normal 6 3 5 2 2" xfId="1166"/>
    <cellStyle name="Normal 6 3 5 2 2 2" xfId="2446"/>
    <cellStyle name="Normal 6 3 5 2 2 2 2" xfId="5013"/>
    <cellStyle name="Normal 6 3 5 2 2 2 2 2" xfId="27149"/>
    <cellStyle name="Normal 6 3 5 2 2 2 2 2 2" xfId="48300"/>
    <cellStyle name="Normal 6 3 5 2 2 2 2 3" xfId="16577"/>
    <cellStyle name="Normal 6 3 5 2 2 2 2 4" xfId="37728"/>
    <cellStyle name="Normal 6 3 5 2 2 2 3" xfId="8889"/>
    <cellStyle name="Normal 6 3 5 2 2 2 3 2" xfId="30038"/>
    <cellStyle name="Normal 6 3 5 2 2 2 3 2 2" xfId="51189"/>
    <cellStyle name="Normal 6 3 5 2 2 2 3 3" xfId="19466"/>
    <cellStyle name="Normal 6 3 5 2 2 2 3 4" xfId="40617"/>
    <cellStyle name="Normal 6 3 5 2 2 2 4" xfId="11451"/>
    <cellStyle name="Normal 6 3 5 2 2 2 4 2" xfId="32600"/>
    <cellStyle name="Normal 6 3 5 2 2 2 4 2 2" xfId="53751"/>
    <cellStyle name="Normal 6 3 5 2 2 2 4 3" xfId="22028"/>
    <cellStyle name="Normal 6 3 5 2 2 2 4 4" xfId="43179"/>
    <cellStyle name="Normal 6 3 5 2 2 2 5" xfId="24585"/>
    <cellStyle name="Normal 6 3 5 2 2 2 5 2" xfId="45736"/>
    <cellStyle name="Normal 6 3 5 2 2 2 6" xfId="14013"/>
    <cellStyle name="Normal 6 3 5 2 2 2 7" xfId="35164"/>
    <cellStyle name="Normal 6 3 5 2 2 3" xfId="3733"/>
    <cellStyle name="Normal 6 3 5 2 2 3 2" xfId="25869"/>
    <cellStyle name="Normal 6 3 5 2 2 3 2 2" xfId="47020"/>
    <cellStyle name="Normal 6 3 5 2 2 3 3" xfId="15297"/>
    <cellStyle name="Normal 6 3 5 2 2 3 4" xfId="36448"/>
    <cellStyle name="Normal 6 3 5 2 2 4" xfId="7609"/>
    <cellStyle name="Normal 6 3 5 2 2 4 2" xfId="28758"/>
    <cellStyle name="Normal 6 3 5 2 2 4 2 2" xfId="49909"/>
    <cellStyle name="Normal 6 3 5 2 2 4 3" xfId="18186"/>
    <cellStyle name="Normal 6 3 5 2 2 4 4" xfId="39337"/>
    <cellStyle name="Normal 6 3 5 2 2 5" xfId="10171"/>
    <cellStyle name="Normal 6 3 5 2 2 5 2" xfId="31320"/>
    <cellStyle name="Normal 6 3 5 2 2 5 2 2" xfId="52471"/>
    <cellStyle name="Normal 6 3 5 2 2 5 3" xfId="20748"/>
    <cellStyle name="Normal 6 3 5 2 2 5 4" xfId="41899"/>
    <cellStyle name="Normal 6 3 5 2 2 6" xfId="23305"/>
    <cellStyle name="Normal 6 3 5 2 2 6 2" xfId="44456"/>
    <cellStyle name="Normal 6 3 5 2 2 7" xfId="12733"/>
    <cellStyle name="Normal 6 3 5 2 2 8" xfId="33884"/>
    <cellStyle name="Normal 6 3 5 2 3" xfId="1806"/>
    <cellStyle name="Normal 6 3 5 2 3 2" xfId="4373"/>
    <cellStyle name="Normal 6 3 5 2 3 2 2" xfId="26509"/>
    <cellStyle name="Normal 6 3 5 2 3 2 2 2" xfId="47660"/>
    <cellStyle name="Normal 6 3 5 2 3 2 3" xfId="15937"/>
    <cellStyle name="Normal 6 3 5 2 3 2 4" xfId="37088"/>
    <cellStyle name="Normal 6 3 5 2 3 3" xfId="8249"/>
    <cellStyle name="Normal 6 3 5 2 3 3 2" xfId="29398"/>
    <cellStyle name="Normal 6 3 5 2 3 3 2 2" xfId="50549"/>
    <cellStyle name="Normal 6 3 5 2 3 3 3" xfId="18826"/>
    <cellStyle name="Normal 6 3 5 2 3 3 4" xfId="39977"/>
    <cellStyle name="Normal 6 3 5 2 3 4" xfId="10811"/>
    <cellStyle name="Normal 6 3 5 2 3 4 2" xfId="31960"/>
    <cellStyle name="Normal 6 3 5 2 3 4 2 2" xfId="53111"/>
    <cellStyle name="Normal 6 3 5 2 3 4 3" xfId="21388"/>
    <cellStyle name="Normal 6 3 5 2 3 4 4" xfId="42539"/>
    <cellStyle name="Normal 6 3 5 2 3 5" xfId="23945"/>
    <cellStyle name="Normal 6 3 5 2 3 5 2" xfId="45096"/>
    <cellStyle name="Normal 6 3 5 2 3 6" xfId="13373"/>
    <cellStyle name="Normal 6 3 5 2 3 7" xfId="34524"/>
    <cellStyle name="Normal 6 3 5 2 4" xfId="3093"/>
    <cellStyle name="Normal 6 3 5 2 4 2" xfId="25229"/>
    <cellStyle name="Normal 6 3 5 2 4 2 2" xfId="46380"/>
    <cellStyle name="Normal 6 3 5 2 4 3" xfId="14657"/>
    <cellStyle name="Normal 6 3 5 2 4 4" xfId="35808"/>
    <cellStyle name="Normal 6 3 5 2 5" xfId="6969"/>
    <cellStyle name="Normal 6 3 5 2 5 2" xfId="28118"/>
    <cellStyle name="Normal 6 3 5 2 5 2 2" xfId="49269"/>
    <cellStyle name="Normal 6 3 5 2 5 3" xfId="17546"/>
    <cellStyle name="Normal 6 3 5 2 5 4" xfId="38697"/>
    <cellStyle name="Normal 6 3 5 2 6" xfId="9531"/>
    <cellStyle name="Normal 6 3 5 2 6 2" xfId="30680"/>
    <cellStyle name="Normal 6 3 5 2 6 2 2" xfId="51831"/>
    <cellStyle name="Normal 6 3 5 2 6 3" xfId="20108"/>
    <cellStyle name="Normal 6 3 5 2 6 4" xfId="41259"/>
    <cellStyle name="Normal 6 3 5 2 7" xfId="22665"/>
    <cellStyle name="Normal 6 3 5 2 7 2" xfId="43816"/>
    <cellStyle name="Normal 6 3 5 2 8" xfId="12093"/>
    <cellStyle name="Normal 6 3 5 2 9" xfId="33244"/>
    <cellStyle name="Normal 6 3 5 3" xfId="846"/>
    <cellStyle name="Normal 6 3 5 3 2" xfId="2126"/>
    <cellStyle name="Normal 6 3 5 3 2 2" xfId="4693"/>
    <cellStyle name="Normal 6 3 5 3 2 2 2" xfId="26829"/>
    <cellStyle name="Normal 6 3 5 3 2 2 2 2" xfId="47980"/>
    <cellStyle name="Normal 6 3 5 3 2 2 3" xfId="16257"/>
    <cellStyle name="Normal 6 3 5 3 2 2 4" xfId="37408"/>
    <cellStyle name="Normal 6 3 5 3 2 3" xfId="8569"/>
    <cellStyle name="Normal 6 3 5 3 2 3 2" xfId="29718"/>
    <cellStyle name="Normal 6 3 5 3 2 3 2 2" xfId="50869"/>
    <cellStyle name="Normal 6 3 5 3 2 3 3" xfId="19146"/>
    <cellStyle name="Normal 6 3 5 3 2 3 4" xfId="40297"/>
    <cellStyle name="Normal 6 3 5 3 2 4" xfId="11131"/>
    <cellStyle name="Normal 6 3 5 3 2 4 2" xfId="32280"/>
    <cellStyle name="Normal 6 3 5 3 2 4 2 2" xfId="53431"/>
    <cellStyle name="Normal 6 3 5 3 2 4 3" xfId="21708"/>
    <cellStyle name="Normal 6 3 5 3 2 4 4" xfId="42859"/>
    <cellStyle name="Normal 6 3 5 3 2 5" xfId="24265"/>
    <cellStyle name="Normal 6 3 5 3 2 5 2" xfId="45416"/>
    <cellStyle name="Normal 6 3 5 3 2 6" xfId="13693"/>
    <cellStyle name="Normal 6 3 5 3 2 7" xfId="34844"/>
    <cellStyle name="Normal 6 3 5 3 3" xfId="3413"/>
    <cellStyle name="Normal 6 3 5 3 3 2" xfId="25549"/>
    <cellStyle name="Normal 6 3 5 3 3 2 2" xfId="46700"/>
    <cellStyle name="Normal 6 3 5 3 3 3" xfId="14977"/>
    <cellStyle name="Normal 6 3 5 3 3 4" xfId="36128"/>
    <cellStyle name="Normal 6 3 5 3 4" xfId="7289"/>
    <cellStyle name="Normal 6 3 5 3 4 2" xfId="28438"/>
    <cellStyle name="Normal 6 3 5 3 4 2 2" xfId="49589"/>
    <cellStyle name="Normal 6 3 5 3 4 3" xfId="17866"/>
    <cellStyle name="Normal 6 3 5 3 4 4" xfId="39017"/>
    <cellStyle name="Normal 6 3 5 3 5" xfId="9851"/>
    <cellStyle name="Normal 6 3 5 3 5 2" xfId="31000"/>
    <cellStyle name="Normal 6 3 5 3 5 2 2" xfId="52151"/>
    <cellStyle name="Normal 6 3 5 3 5 3" xfId="20428"/>
    <cellStyle name="Normal 6 3 5 3 5 4" xfId="41579"/>
    <cellStyle name="Normal 6 3 5 3 6" xfId="22985"/>
    <cellStyle name="Normal 6 3 5 3 6 2" xfId="44136"/>
    <cellStyle name="Normal 6 3 5 3 7" xfId="12413"/>
    <cellStyle name="Normal 6 3 5 3 8" xfId="33564"/>
    <cellStyle name="Normal 6 3 5 4" xfId="1486"/>
    <cellStyle name="Normal 6 3 5 4 2" xfId="4053"/>
    <cellStyle name="Normal 6 3 5 4 2 2" xfId="26189"/>
    <cellStyle name="Normal 6 3 5 4 2 2 2" xfId="47340"/>
    <cellStyle name="Normal 6 3 5 4 2 3" xfId="15617"/>
    <cellStyle name="Normal 6 3 5 4 2 4" xfId="36768"/>
    <cellStyle name="Normal 6 3 5 4 3" xfId="7929"/>
    <cellStyle name="Normal 6 3 5 4 3 2" xfId="29078"/>
    <cellStyle name="Normal 6 3 5 4 3 2 2" xfId="50229"/>
    <cellStyle name="Normal 6 3 5 4 3 3" xfId="18506"/>
    <cellStyle name="Normal 6 3 5 4 3 4" xfId="39657"/>
    <cellStyle name="Normal 6 3 5 4 4" xfId="10491"/>
    <cellStyle name="Normal 6 3 5 4 4 2" xfId="31640"/>
    <cellStyle name="Normal 6 3 5 4 4 2 2" xfId="52791"/>
    <cellStyle name="Normal 6 3 5 4 4 3" xfId="21068"/>
    <cellStyle name="Normal 6 3 5 4 4 4" xfId="42219"/>
    <cellStyle name="Normal 6 3 5 4 5" xfId="23625"/>
    <cellStyle name="Normal 6 3 5 4 5 2" xfId="44776"/>
    <cellStyle name="Normal 6 3 5 4 6" xfId="13053"/>
    <cellStyle name="Normal 6 3 5 4 7" xfId="34204"/>
    <cellStyle name="Normal 6 3 5 5" xfId="2772"/>
    <cellStyle name="Normal 6 3 5 5 2" xfId="24908"/>
    <cellStyle name="Normal 6 3 5 5 2 2" xfId="46059"/>
    <cellStyle name="Normal 6 3 5 5 3" xfId="14336"/>
    <cellStyle name="Normal 6 3 5 5 4" xfId="35487"/>
    <cellStyle name="Normal 6 3 5 6" xfId="6649"/>
    <cellStyle name="Normal 6 3 5 6 2" xfId="27798"/>
    <cellStyle name="Normal 6 3 5 6 2 2" xfId="48949"/>
    <cellStyle name="Normal 6 3 5 6 3" xfId="17226"/>
    <cellStyle name="Normal 6 3 5 6 4" xfId="38377"/>
    <cellStyle name="Normal 6 3 5 7" xfId="9211"/>
    <cellStyle name="Normal 6 3 5 7 2" xfId="30360"/>
    <cellStyle name="Normal 6 3 5 7 2 2" xfId="51511"/>
    <cellStyle name="Normal 6 3 5 7 3" xfId="19788"/>
    <cellStyle name="Normal 6 3 5 7 4" xfId="40939"/>
    <cellStyle name="Normal 6 3 5 8" xfId="22345"/>
    <cellStyle name="Normal 6 3 5 8 2" xfId="43496"/>
    <cellStyle name="Normal 6 3 5 9" xfId="11773"/>
    <cellStyle name="Normal 6 3 6" xfId="366"/>
    <cellStyle name="Normal 6 3 6 2" xfId="1006"/>
    <cellStyle name="Normal 6 3 6 2 2" xfId="2286"/>
    <cellStyle name="Normal 6 3 6 2 2 2" xfId="4853"/>
    <cellStyle name="Normal 6 3 6 2 2 2 2" xfId="26989"/>
    <cellStyle name="Normal 6 3 6 2 2 2 2 2" xfId="48140"/>
    <cellStyle name="Normal 6 3 6 2 2 2 3" xfId="16417"/>
    <cellStyle name="Normal 6 3 6 2 2 2 4" xfId="37568"/>
    <cellStyle name="Normal 6 3 6 2 2 3" xfId="8729"/>
    <cellStyle name="Normal 6 3 6 2 2 3 2" xfId="29878"/>
    <cellStyle name="Normal 6 3 6 2 2 3 2 2" xfId="51029"/>
    <cellStyle name="Normal 6 3 6 2 2 3 3" xfId="19306"/>
    <cellStyle name="Normal 6 3 6 2 2 3 4" xfId="40457"/>
    <cellStyle name="Normal 6 3 6 2 2 4" xfId="11291"/>
    <cellStyle name="Normal 6 3 6 2 2 4 2" xfId="32440"/>
    <cellStyle name="Normal 6 3 6 2 2 4 2 2" xfId="53591"/>
    <cellStyle name="Normal 6 3 6 2 2 4 3" xfId="21868"/>
    <cellStyle name="Normal 6 3 6 2 2 4 4" xfId="43019"/>
    <cellStyle name="Normal 6 3 6 2 2 5" xfId="24425"/>
    <cellStyle name="Normal 6 3 6 2 2 5 2" xfId="45576"/>
    <cellStyle name="Normal 6 3 6 2 2 6" xfId="13853"/>
    <cellStyle name="Normal 6 3 6 2 2 7" xfId="35004"/>
    <cellStyle name="Normal 6 3 6 2 3" xfId="3573"/>
    <cellStyle name="Normal 6 3 6 2 3 2" xfId="25709"/>
    <cellStyle name="Normal 6 3 6 2 3 2 2" xfId="46860"/>
    <cellStyle name="Normal 6 3 6 2 3 3" xfId="15137"/>
    <cellStyle name="Normal 6 3 6 2 3 4" xfId="36288"/>
    <cellStyle name="Normal 6 3 6 2 4" xfId="7449"/>
    <cellStyle name="Normal 6 3 6 2 4 2" xfId="28598"/>
    <cellStyle name="Normal 6 3 6 2 4 2 2" xfId="49749"/>
    <cellStyle name="Normal 6 3 6 2 4 3" xfId="18026"/>
    <cellStyle name="Normal 6 3 6 2 4 4" xfId="39177"/>
    <cellStyle name="Normal 6 3 6 2 5" xfId="10011"/>
    <cellStyle name="Normal 6 3 6 2 5 2" xfId="31160"/>
    <cellStyle name="Normal 6 3 6 2 5 2 2" xfId="52311"/>
    <cellStyle name="Normal 6 3 6 2 5 3" xfId="20588"/>
    <cellStyle name="Normal 6 3 6 2 5 4" xfId="41739"/>
    <cellStyle name="Normal 6 3 6 2 6" xfId="23145"/>
    <cellStyle name="Normal 6 3 6 2 6 2" xfId="44296"/>
    <cellStyle name="Normal 6 3 6 2 7" xfId="12573"/>
    <cellStyle name="Normal 6 3 6 2 8" xfId="33724"/>
    <cellStyle name="Normal 6 3 6 3" xfId="1646"/>
    <cellStyle name="Normal 6 3 6 3 2" xfId="4213"/>
    <cellStyle name="Normal 6 3 6 3 2 2" xfId="26349"/>
    <cellStyle name="Normal 6 3 6 3 2 2 2" xfId="47500"/>
    <cellStyle name="Normal 6 3 6 3 2 3" xfId="15777"/>
    <cellStyle name="Normal 6 3 6 3 2 4" xfId="36928"/>
    <cellStyle name="Normal 6 3 6 3 3" xfId="8089"/>
    <cellStyle name="Normal 6 3 6 3 3 2" xfId="29238"/>
    <cellStyle name="Normal 6 3 6 3 3 2 2" xfId="50389"/>
    <cellStyle name="Normal 6 3 6 3 3 3" xfId="18666"/>
    <cellStyle name="Normal 6 3 6 3 3 4" xfId="39817"/>
    <cellStyle name="Normal 6 3 6 3 4" xfId="10651"/>
    <cellStyle name="Normal 6 3 6 3 4 2" xfId="31800"/>
    <cellStyle name="Normal 6 3 6 3 4 2 2" xfId="52951"/>
    <cellStyle name="Normal 6 3 6 3 4 3" xfId="21228"/>
    <cellStyle name="Normal 6 3 6 3 4 4" xfId="42379"/>
    <cellStyle name="Normal 6 3 6 3 5" xfId="23785"/>
    <cellStyle name="Normal 6 3 6 3 5 2" xfId="44936"/>
    <cellStyle name="Normal 6 3 6 3 6" xfId="13213"/>
    <cellStyle name="Normal 6 3 6 3 7" xfId="34364"/>
    <cellStyle name="Normal 6 3 6 4" xfId="2933"/>
    <cellStyle name="Normal 6 3 6 4 2" xfId="25069"/>
    <cellStyle name="Normal 6 3 6 4 2 2" xfId="46220"/>
    <cellStyle name="Normal 6 3 6 4 3" xfId="14497"/>
    <cellStyle name="Normal 6 3 6 4 4" xfId="35648"/>
    <cellStyle name="Normal 6 3 6 5" xfId="6809"/>
    <cellStyle name="Normal 6 3 6 5 2" xfId="27958"/>
    <cellStyle name="Normal 6 3 6 5 2 2" xfId="49109"/>
    <cellStyle name="Normal 6 3 6 5 3" xfId="17386"/>
    <cellStyle name="Normal 6 3 6 5 4" xfId="38537"/>
    <cellStyle name="Normal 6 3 6 6" xfId="9371"/>
    <cellStyle name="Normal 6 3 6 6 2" xfId="30520"/>
    <cellStyle name="Normal 6 3 6 6 2 2" xfId="51671"/>
    <cellStyle name="Normal 6 3 6 6 3" xfId="19948"/>
    <cellStyle name="Normal 6 3 6 6 4" xfId="41099"/>
    <cellStyle name="Normal 6 3 6 7" xfId="22505"/>
    <cellStyle name="Normal 6 3 6 7 2" xfId="43656"/>
    <cellStyle name="Normal 6 3 6 8" xfId="11933"/>
    <cellStyle name="Normal 6 3 6 9" xfId="33084"/>
    <cellStyle name="Normal 6 3 7" xfId="686"/>
    <cellStyle name="Normal 6 3 7 2" xfId="1966"/>
    <cellStyle name="Normal 6 3 7 2 2" xfId="4533"/>
    <cellStyle name="Normal 6 3 7 2 2 2" xfId="26669"/>
    <cellStyle name="Normal 6 3 7 2 2 2 2" xfId="47820"/>
    <cellStyle name="Normal 6 3 7 2 2 3" xfId="16097"/>
    <cellStyle name="Normal 6 3 7 2 2 4" xfId="37248"/>
    <cellStyle name="Normal 6 3 7 2 3" xfId="8409"/>
    <cellStyle name="Normal 6 3 7 2 3 2" xfId="29558"/>
    <cellStyle name="Normal 6 3 7 2 3 2 2" xfId="50709"/>
    <cellStyle name="Normal 6 3 7 2 3 3" xfId="18986"/>
    <cellStyle name="Normal 6 3 7 2 3 4" xfId="40137"/>
    <cellStyle name="Normal 6 3 7 2 4" xfId="10971"/>
    <cellStyle name="Normal 6 3 7 2 4 2" xfId="32120"/>
    <cellStyle name="Normal 6 3 7 2 4 2 2" xfId="53271"/>
    <cellStyle name="Normal 6 3 7 2 4 3" xfId="21548"/>
    <cellStyle name="Normal 6 3 7 2 4 4" xfId="42699"/>
    <cellStyle name="Normal 6 3 7 2 5" xfId="24105"/>
    <cellStyle name="Normal 6 3 7 2 5 2" xfId="45256"/>
    <cellStyle name="Normal 6 3 7 2 6" xfId="13533"/>
    <cellStyle name="Normal 6 3 7 2 7" xfId="34684"/>
    <cellStyle name="Normal 6 3 7 3" xfId="3253"/>
    <cellStyle name="Normal 6 3 7 3 2" xfId="25389"/>
    <cellStyle name="Normal 6 3 7 3 2 2" xfId="46540"/>
    <cellStyle name="Normal 6 3 7 3 3" xfId="14817"/>
    <cellStyle name="Normal 6 3 7 3 4" xfId="35968"/>
    <cellStyle name="Normal 6 3 7 4" xfId="7129"/>
    <cellStyle name="Normal 6 3 7 4 2" xfId="28278"/>
    <cellStyle name="Normal 6 3 7 4 2 2" xfId="49429"/>
    <cellStyle name="Normal 6 3 7 4 3" xfId="17706"/>
    <cellStyle name="Normal 6 3 7 4 4" xfId="38857"/>
    <cellStyle name="Normal 6 3 7 5" xfId="9691"/>
    <cellStyle name="Normal 6 3 7 5 2" xfId="30840"/>
    <cellStyle name="Normal 6 3 7 5 2 2" xfId="51991"/>
    <cellStyle name="Normal 6 3 7 5 3" xfId="20268"/>
    <cellStyle name="Normal 6 3 7 5 4" xfId="41419"/>
    <cellStyle name="Normal 6 3 7 6" xfId="22825"/>
    <cellStyle name="Normal 6 3 7 6 2" xfId="43976"/>
    <cellStyle name="Normal 6 3 7 7" xfId="12253"/>
    <cellStyle name="Normal 6 3 7 8" xfId="33404"/>
    <cellStyle name="Normal 6 3 8" xfId="1326"/>
    <cellStyle name="Normal 6 3 8 2" xfId="3893"/>
    <cellStyle name="Normal 6 3 8 2 2" xfId="26029"/>
    <cellStyle name="Normal 6 3 8 2 2 2" xfId="47180"/>
    <cellStyle name="Normal 6 3 8 2 3" xfId="15457"/>
    <cellStyle name="Normal 6 3 8 2 4" xfId="36608"/>
    <cellStyle name="Normal 6 3 8 3" xfId="7769"/>
    <cellStyle name="Normal 6 3 8 3 2" xfId="28918"/>
    <cellStyle name="Normal 6 3 8 3 2 2" xfId="50069"/>
    <cellStyle name="Normal 6 3 8 3 3" xfId="18346"/>
    <cellStyle name="Normal 6 3 8 3 4" xfId="39497"/>
    <cellStyle name="Normal 6 3 8 4" xfId="10331"/>
    <cellStyle name="Normal 6 3 8 4 2" xfId="31480"/>
    <cellStyle name="Normal 6 3 8 4 2 2" xfId="52631"/>
    <cellStyle name="Normal 6 3 8 4 3" xfId="20908"/>
    <cellStyle name="Normal 6 3 8 4 4" xfId="42059"/>
    <cellStyle name="Normal 6 3 8 5" xfId="23465"/>
    <cellStyle name="Normal 6 3 8 5 2" xfId="44616"/>
    <cellStyle name="Normal 6 3 8 6" xfId="12893"/>
    <cellStyle name="Normal 6 3 8 7" xfId="34044"/>
    <cellStyle name="Normal 6 3 9" xfId="2611"/>
    <cellStyle name="Normal 6 3 9 2" xfId="24747"/>
    <cellStyle name="Normal 6 3 9 2 2" xfId="45898"/>
    <cellStyle name="Normal 6 3 9 3" xfId="14175"/>
    <cellStyle name="Normal 6 3 9 4" xfId="35326"/>
    <cellStyle name="Normal 6 4" xfId="29"/>
    <cellStyle name="Normal 6 4 10" xfId="22174"/>
    <cellStyle name="Normal 6 4 10 2" xfId="43325"/>
    <cellStyle name="Normal 6 4 11" xfId="11602"/>
    <cellStyle name="Normal 6 4 12" xfId="32753"/>
    <cellStyle name="Normal 6 4 2" xfId="113"/>
    <cellStyle name="Normal 6 4 2 10" xfId="11682"/>
    <cellStyle name="Normal 6 4 2 11" xfId="32833"/>
    <cellStyle name="Normal 6 4 2 2" xfId="274"/>
    <cellStyle name="Normal 6 4 2 2 10" xfId="32993"/>
    <cellStyle name="Normal 6 4 2 2 2" xfId="595"/>
    <cellStyle name="Normal 6 4 2 2 2 2" xfId="1235"/>
    <cellStyle name="Normal 6 4 2 2 2 2 2" xfId="2515"/>
    <cellStyle name="Normal 6 4 2 2 2 2 2 2" xfId="5082"/>
    <cellStyle name="Normal 6 4 2 2 2 2 2 2 2" xfId="27218"/>
    <cellStyle name="Normal 6 4 2 2 2 2 2 2 2 2" xfId="48369"/>
    <cellStyle name="Normal 6 4 2 2 2 2 2 2 3" xfId="16646"/>
    <cellStyle name="Normal 6 4 2 2 2 2 2 2 4" xfId="37797"/>
    <cellStyle name="Normal 6 4 2 2 2 2 2 3" xfId="8958"/>
    <cellStyle name="Normal 6 4 2 2 2 2 2 3 2" xfId="30107"/>
    <cellStyle name="Normal 6 4 2 2 2 2 2 3 2 2" xfId="51258"/>
    <cellStyle name="Normal 6 4 2 2 2 2 2 3 3" xfId="19535"/>
    <cellStyle name="Normal 6 4 2 2 2 2 2 3 4" xfId="40686"/>
    <cellStyle name="Normal 6 4 2 2 2 2 2 4" xfId="11520"/>
    <cellStyle name="Normal 6 4 2 2 2 2 2 4 2" xfId="32669"/>
    <cellStyle name="Normal 6 4 2 2 2 2 2 4 2 2" xfId="53820"/>
    <cellStyle name="Normal 6 4 2 2 2 2 2 4 3" xfId="22097"/>
    <cellStyle name="Normal 6 4 2 2 2 2 2 4 4" xfId="43248"/>
    <cellStyle name="Normal 6 4 2 2 2 2 2 5" xfId="24654"/>
    <cellStyle name="Normal 6 4 2 2 2 2 2 5 2" xfId="45805"/>
    <cellStyle name="Normal 6 4 2 2 2 2 2 6" xfId="14082"/>
    <cellStyle name="Normal 6 4 2 2 2 2 2 7" xfId="35233"/>
    <cellStyle name="Normal 6 4 2 2 2 2 3" xfId="3802"/>
    <cellStyle name="Normal 6 4 2 2 2 2 3 2" xfId="25938"/>
    <cellStyle name="Normal 6 4 2 2 2 2 3 2 2" xfId="47089"/>
    <cellStyle name="Normal 6 4 2 2 2 2 3 3" xfId="15366"/>
    <cellStyle name="Normal 6 4 2 2 2 2 3 4" xfId="36517"/>
    <cellStyle name="Normal 6 4 2 2 2 2 4" xfId="7678"/>
    <cellStyle name="Normal 6 4 2 2 2 2 4 2" xfId="28827"/>
    <cellStyle name="Normal 6 4 2 2 2 2 4 2 2" xfId="49978"/>
    <cellStyle name="Normal 6 4 2 2 2 2 4 3" xfId="18255"/>
    <cellStyle name="Normal 6 4 2 2 2 2 4 4" xfId="39406"/>
    <cellStyle name="Normal 6 4 2 2 2 2 5" xfId="10240"/>
    <cellStyle name="Normal 6 4 2 2 2 2 5 2" xfId="31389"/>
    <cellStyle name="Normal 6 4 2 2 2 2 5 2 2" xfId="52540"/>
    <cellStyle name="Normal 6 4 2 2 2 2 5 3" xfId="20817"/>
    <cellStyle name="Normal 6 4 2 2 2 2 5 4" xfId="41968"/>
    <cellStyle name="Normal 6 4 2 2 2 2 6" xfId="23374"/>
    <cellStyle name="Normal 6 4 2 2 2 2 6 2" xfId="44525"/>
    <cellStyle name="Normal 6 4 2 2 2 2 7" xfId="12802"/>
    <cellStyle name="Normal 6 4 2 2 2 2 8" xfId="33953"/>
    <cellStyle name="Normal 6 4 2 2 2 3" xfId="1875"/>
    <cellStyle name="Normal 6 4 2 2 2 3 2" xfId="4442"/>
    <cellStyle name="Normal 6 4 2 2 2 3 2 2" xfId="26578"/>
    <cellStyle name="Normal 6 4 2 2 2 3 2 2 2" xfId="47729"/>
    <cellStyle name="Normal 6 4 2 2 2 3 2 3" xfId="16006"/>
    <cellStyle name="Normal 6 4 2 2 2 3 2 4" xfId="37157"/>
    <cellStyle name="Normal 6 4 2 2 2 3 3" xfId="8318"/>
    <cellStyle name="Normal 6 4 2 2 2 3 3 2" xfId="29467"/>
    <cellStyle name="Normal 6 4 2 2 2 3 3 2 2" xfId="50618"/>
    <cellStyle name="Normal 6 4 2 2 2 3 3 3" xfId="18895"/>
    <cellStyle name="Normal 6 4 2 2 2 3 3 4" xfId="40046"/>
    <cellStyle name="Normal 6 4 2 2 2 3 4" xfId="10880"/>
    <cellStyle name="Normal 6 4 2 2 2 3 4 2" xfId="32029"/>
    <cellStyle name="Normal 6 4 2 2 2 3 4 2 2" xfId="53180"/>
    <cellStyle name="Normal 6 4 2 2 2 3 4 3" xfId="21457"/>
    <cellStyle name="Normal 6 4 2 2 2 3 4 4" xfId="42608"/>
    <cellStyle name="Normal 6 4 2 2 2 3 5" xfId="24014"/>
    <cellStyle name="Normal 6 4 2 2 2 3 5 2" xfId="45165"/>
    <cellStyle name="Normal 6 4 2 2 2 3 6" xfId="13442"/>
    <cellStyle name="Normal 6 4 2 2 2 3 7" xfId="34593"/>
    <cellStyle name="Normal 6 4 2 2 2 4" xfId="3162"/>
    <cellStyle name="Normal 6 4 2 2 2 4 2" xfId="25298"/>
    <cellStyle name="Normal 6 4 2 2 2 4 2 2" xfId="46449"/>
    <cellStyle name="Normal 6 4 2 2 2 4 3" xfId="14726"/>
    <cellStyle name="Normal 6 4 2 2 2 4 4" xfId="35877"/>
    <cellStyle name="Normal 6 4 2 2 2 5" xfId="7038"/>
    <cellStyle name="Normal 6 4 2 2 2 5 2" xfId="28187"/>
    <cellStyle name="Normal 6 4 2 2 2 5 2 2" xfId="49338"/>
    <cellStyle name="Normal 6 4 2 2 2 5 3" xfId="17615"/>
    <cellStyle name="Normal 6 4 2 2 2 5 4" xfId="38766"/>
    <cellStyle name="Normal 6 4 2 2 2 6" xfId="9600"/>
    <cellStyle name="Normal 6 4 2 2 2 6 2" xfId="30749"/>
    <cellStyle name="Normal 6 4 2 2 2 6 2 2" xfId="51900"/>
    <cellStyle name="Normal 6 4 2 2 2 6 3" xfId="20177"/>
    <cellStyle name="Normal 6 4 2 2 2 6 4" xfId="41328"/>
    <cellStyle name="Normal 6 4 2 2 2 7" xfId="22734"/>
    <cellStyle name="Normal 6 4 2 2 2 7 2" xfId="43885"/>
    <cellStyle name="Normal 6 4 2 2 2 8" xfId="12162"/>
    <cellStyle name="Normal 6 4 2 2 2 9" xfId="33313"/>
    <cellStyle name="Normal 6 4 2 2 3" xfId="915"/>
    <cellStyle name="Normal 6 4 2 2 3 2" xfId="2195"/>
    <cellStyle name="Normal 6 4 2 2 3 2 2" xfId="4762"/>
    <cellStyle name="Normal 6 4 2 2 3 2 2 2" xfId="26898"/>
    <cellStyle name="Normal 6 4 2 2 3 2 2 2 2" xfId="48049"/>
    <cellStyle name="Normal 6 4 2 2 3 2 2 3" xfId="16326"/>
    <cellStyle name="Normal 6 4 2 2 3 2 2 4" xfId="37477"/>
    <cellStyle name="Normal 6 4 2 2 3 2 3" xfId="8638"/>
    <cellStyle name="Normal 6 4 2 2 3 2 3 2" xfId="29787"/>
    <cellStyle name="Normal 6 4 2 2 3 2 3 2 2" xfId="50938"/>
    <cellStyle name="Normal 6 4 2 2 3 2 3 3" xfId="19215"/>
    <cellStyle name="Normal 6 4 2 2 3 2 3 4" xfId="40366"/>
    <cellStyle name="Normal 6 4 2 2 3 2 4" xfId="11200"/>
    <cellStyle name="Normal 6 4 2 2 3 2 4 2" xfId="32349"/>
    <cellStyle name="Normal 6 4 2 2 3 2 4 2 2" xfId="53500"/>
    <cellStyle name="Normal 6 4 2 2 3 2 4 3" xfId="21777"/>
    <cellStyle name="Normal 6 4 2 2 3 2 4 4" xfId="42928"/>
    <cellStyle name="Normal 6 4 2 2 3 2 5" xfId="24334"/>
    <cellStyle name="Normal 6 4 2 2 3 2 5 2" xfId="45485"/>
    <cellStyle name="Normal 6 4 2 2 3 2 6" xfId="13762"/>
    <cellStyle name="Normal 6 4 2 2 3 2 7" xfId="34913"/>
    <cellStyle name="Normal 6 4 2 2 3 3" xfId="3482"/>
    <cellStyle name="Normal 6 4 2 2 3 3 2" xfId="25618"/>
    <cellStyle name="Normal 6 4 2 2 3 3 2 2" xfId="46769"/>
    <cellStyle name="Normal 6 4 2 2 3 3 3" xfId="15046"/>
    <cellStyle name="Normal 6 4 2 2 3 3 4" xfId="36197"/>
    <cellStyle name="Normal 6 4 2 2 3 4" xfId="7358"/>
    <cellStyle name="Normal 6 4 2 2 3 4 2" xfId="28507"/>
    <cellStyle name="Normal 6 4 2 2 3 4 2 2" xfId="49658"/>
    <cellStyle name="Normal 6 4 2 2 3 4 3" xfId="17935"/>
    <cellStyle name="Normal 6 4 2 2 3 4 4" xfId="39086"/>
    <cellStyle name="Normal 6 4 2 2 3 5" xfId="9920"/>
    <cellStyle name="Normal 6 4 2 2 3 5 2" xfId="31069"/>
    <cellStyle name="Normal 6 4 2 2 3 5 2 2" xfId="52220"/>
    <cellStyle name="Normal 6 4 2 2 3 5 3" xfId="20497"/>
    <cellStyle name="Normal 6 4 2 2 3 5 4" xfId="41648"/>
    <cellStyle name="Normal 6 4 2 2 3 6" xfId="23054"/>
    <cellStyle name="Normal 6 4 2 2 3 6 2" xfId="44205"/>
    <cellStyle name="Normal 6 4 2 2 3 7" xfId="12482"/>
    <cellStyle name="Normal 6 4 2 2 3 8" xfId="33633"/>
    <cellStyle name="Normal 6 4 2 2 4" xfId="1555"/>
    <cellStyle name="Normal 6 4 2 2 4 2" xfId="4122"/>
    <cellStyle name="Normal 6 4 2 2 4 2 2" xfId="26258"/>
    <cellStyle name="Normal 6 4 2 2 4 2 2 2" xfId="47409"/>
    <cellStyle name="Normal 6 4 2 2 4 2 3" xfId="15686"/>
    <cellStyle name="Normal 6 4 2 2 4 2 4" xfId="36837"/>
    <cellStyle name="Normal 6 4 2 2 4 3" xfId="7998"/>
    <cellStyle name="Normal 6 4 2 2 4 3 2" xfId="29147"/>
    <cellStyle name="Normal 6 4 2 2 4 3 2 2" xfId="50298"/>
    <cellStyle name="Normal 6 4 2 2 4 3 3" xfId="18575"/>
    <cellStyle name="Normal 6 4 2 2 4 3 4" xfId="39726"/>
    <cellStyle name="Normal 6 4 2 2 4 4" xfId="10560"/>
    <cellStyle name="Normal 6 4 2 2 4 4 2" xfId="31709"/>
    <cellStyle name="Normal 6 4 2 2 4 4 2 2" xfId="52860"/>
    <cellStyle name="Normal 6 4 2 2 4 4 3" xfId="21137"/>
    <cellStyle name="Normal 6 4 2 2 4 4 4" xfId="42288"/>
    <cellStyle name="Normal 6 4 2 2 4 5" xfId="23694"/>
    <cellStyle name="Normal 6 4 2 2 4 5 2" xfId="44845"/>
    <cellStyle name="Normal 6 4 2 2 4 6" xfId="13122"/>
    <cellStyle name="Normal 6 4 2 2 4 7" xfId="34273"/>
    <cellStyle name="Normal 6 4 2 2 5" xfId="2842"/>
    <cellStyle name="Normal 6 4 2 2 5 2" xfId="24978"/>
    <cellStyle name="Normal 6 4 2 2 5 2 2" xfId="46129"/>
    <cellStyle name="Normal 6 4 2 2 5 3" xfId="14406"/>
    <cellStyle name="Normal 6 4 2 2 5 4" xfId="35557"/>
    <cellStyle name="Normal 6 4 2 2 6" xfId="6718"/>
    <cellStyle name="Normal 6 4 2 2 6 2" xfId="27867"/>
    <cellStyle name="Normal 6 4 2 2 6 2 2" xfId="49018"/>
    <cellStyle name="Normal 6 4 2 2 6 3" xfId="17295"/>
    <cellStyle name="Normal 6 4 2 2 6 4" xfId="38446"/>
    <cellStyle name="Normal 6 4 2 2 7" xfId="9280"/>
    <cellStyle name="Normal 6 4 2 2 7 2" xfId="30429"/>
    <cellStyle name="Normal 6 4 2 2 7 2 2" xfId="51580"/>
    <cellStyle name="Normal 6 4 2 2 7 3" xfId="19857"/>
    <cellStyle name="Normal 6 4 2 2 7 4" xfId="41008"/>
    <cellStyle name="Normal 6 4 2 2 8" xfId="22414"/>
    <cellStyle name="Normal 6 4 2 2 8 2" xfId="43565"/>
    <cellStyle name="Normal 6 4 2 2 9" xfId="11842"/>
    <cellStyle name="Normal 6 4 2 3" xfId="435"/>
    <cellStyle name="Normal 6 4 2 3 2" xfId="1075"/>
    <cellStyle name="Normal 6 4 2 3 2 2" xfId="2355"/>
    <cellStyle name="Normal 6 4 2 3 2 2 2" xfId="4922"/>
    <cellStyle name="Normal 6 4 2 3 2 2 2 2" xfId="27058"/>
    <cellStyle name="Normal 6 4 2 3 2 2 2 2 2" xfId="48209"/>
    <cellStyle name="Normal 6 4 2 3 2 2 2 3" xfId="16486"/>
    <cellStyle name="Normal 6 4 2 3 2 2 2 4" xfId="37637"/>
    <cellStyle name="Normal 6 4 2 3 2 2 3" xfId="8798"/>
    <cellStyle name="Normal 6 4 2 3 2 2 3 2" xfId="29947"/>
    <cellStyle name="Normal 6 4 2 3 2 2 3 2 2" xfId="51098"/>
    <cellStyle name="Normal 6 4 2 3 2 2 3 3" xfId="19375"/>
    <cellStyle name="Normal 6 4 2 3 2 2 3 4" xfId="40526"/>
    <cellStyle name="Normal 6 4 2 3 2 2 4" xfId="11360"/>
    <cellStyle name="Normal 6 4 2 3 2 2 4 2" xfId="32509"/>
    <cellStyle name="Normal 6 4 2 3 2 2 4 2 2" xfId="53660"/>
    <cellStyle name="Normal 6 4 2 3 2 2 4 3" xfId="21937"/>
    <cellStyle name="Normal 6 4 2 3 2 2 4 4" xfId="43088"/>
    <cellStyle name="Normal 6 4 2 3 2 2 5" xfId="24494"/>
    <cellStyle name="Normal 6 4 2 3 2 2 5 2" xfId="45645"/>
    <cellStyle name="Normal 6 4 2 3 2 2 6" xfId="13922"/>
    <cellStyle name="Normal 6 4 2 3 2 2 7" xfId="35073"/>
    <cellStyle name="Normal 6 4 2 3 2 3" xfId="3642"/>
    <cellStyle name="Normal 6 4 2 3 2 3 2" xfId="25778"/>
    <cellStyle name="Normal 6 4 2 3 2 3 2 2" xfId="46929"/>
    <cellStyle name="Normal 6 4 2 3 2 3 3" xfId="15206"/>
    <cellStyle name="Normal 6 4 2 3 2 3 4" xfId="36357"/>
    <cellStyle name="Normal 6 4 2 3 2 4" xfId="7518"/>
    <cellStyle name="Normal 6 4 2 3 2 4 2" xfId="28667"/>
    <cellStyle name="Normal 6 4 2 3 2 4 2 2" xfId="49818"/>
    <cellStyle name="Normal 6 4 2 3 2 4 3" xfId="18095"/>
    <cellStyle name="Normal 6 4 2 3 2 4 4" xfId="39246"/>
    <cellStyle name="Normal 6 4 2 3 2 5" xfId="10080"/>
    <cellStyle name="Normal 6 4 2 3 2 5 2" xfId="31229"/>
    <cellStyle name="Normal 6 4 2 3 2 5 2 2" xfId="52380"/>
    <cellStyle name="Normal 6 4 2 3 2 5 3" xfId="20657"/>
    <cellStyle name="Normal 6 4 2 3 2 5 4" xfId="41808"/>
    <cellStyle name="Normal 6 4 2 3 2 6" xfId="23214"/>
    <cellStyle name="Normal 6 4 2 3 2 6 2" xfId="44365"/>
    <cellStyle name="Normal 6 4 2 3 2 7" xfId="12642"/>
    <cellStyle name="Normal 6 4 2 3 2 8" xfId="33793"/>
    <cellStyle name="Normal 6 4 2 3 3" xfId="1715"/>
    <cellStyle name="Normal 6 4 2 3 3 2" xfId="4282"/>
    <cellStyle name="Normal 6 4 2 3 3 2 2" xfId="26418"/>
    <cellStyle name="Normal 6 4 2 3 3 2 2 2" xfId="47569"/>
    <cellStyle name="Normal 6 4 2 3 3 2 3" xfId="15846"/>
    <cellStyle name="Normal 6 4 2 3 3 2 4" xfId="36997"/>
    <cellStyle name="Normal 6 4 2 3 3 3" xfId="8158"/>
    <cellStyle name="Normal 6 4 2 3 3 3 2" xfId="29307"/>
    <cellStyle name="Normal 6 4 2 3 3 3 2 2" xfId="50458"/>
    <cellStyle name="Normal 6 4 2 3 3 3 3" xfId="18735"/>
    <cellStyle name="Normal 6 4 2 3 3 3 4" xfId="39886"/>
    <cellStyle name="Normal 6 4 2 3 3 4" xfId="10720"/>
    <cellStyle name="Normal 6 4 2 3 3 4 2" xfId="31869"/>
    <cellStyle name="Normal 6 4 2 3 3 4 2 2" xfId="53020"/>
    <cellStyle name="Normal 6 4 2 3 3 4 3" xfId="21297"/>
    <cellStyle name="Normal 6 4 2 3 3 4 4" xfId="42448"/>
    <cellStyle name="Normal 6 4 2 3 3 5" xfId="23854"/>
    <cellStyle name="Normal 6 4 2 3 3 5 2" xfId="45005"/>
    <cellStyle name="Normal 6 4 2 3 3 6" xfId="13282"/>
    <cellStyle name="Normal 6 4 2 3 3 7" xfId="34433"/>
    <cellStyle name="Normal 6 4 2 3 4" xfId="3002"/>
    <cellStyle name="Normal 6 4 2 3 4 2" xfId="25138"/>
    <cellStyle name="Normal 6 4 2 3 4 2 2" xfId="46289"/>
    <cellStyle name="Normal 6 4 2 3 4 3" xfId="14566"/>
    <cellStyle name="Normal 6 4 2 3 4 4" xfId="35717"/>
    <cellStyle name="Normal 6 4 2 3 5" xfId="6878"/>
    <cellStyle name="Normal 6 4 2 3 5 2" xfId="28027"/>
    <cellStyle name="Normal 6 4 2 3 5 2 2" xfId="49178"/>
    <cellStyle name="Normal 6 4 2 3 5 3" xfId="17455"/>
    <cellStyle name="Normal 6 4 2 3 5 4" xfId="38606"/>
    <cellStyle name="Normal 6 4 2 3 6" xfId="9440"/>
    <cellStyle name="Normal 6 4 2 3 6 2" xfId="30589"/>
    <cellStyle name="Normal 6 4 2 3 6 2 2" xfId="51740"/>
    <cellStyle name="Normal 6 4 2 3 6 3" xfId="20017"/>
    <cellStyle name="Normal 6 4 2 3 6 4" xfId="41168"/>
    <cellStyle name="Normal 6 4 2 3 7" xfId="22574"/>
    <cellStyle name="Normal 6 4 2 3 7 2" xfId="43725"/>
    <cellStyle name="Normal 6 4 2 3 8" xfId="12002"/>
    <cellStyle name="Normal 6 4 2 3 9" xfId="33153"/>
    <cellStyle name="Normal 6 4 2 4" xfId="755"/>
    <cellStyle name="Normal 6 4 2 4 2" xfId="2035"/>
    <cellStyle name="Normal 6 4 2 4 2 2" xfId="4602"/>
    <cellStyle name="Normal 6 4 2 4 2 2 2" xfId="26738"/>
    <cellStyle name="Normal 6 4 2 4 2 2 2 2" xfId="47889"/>
    <cellStyle name="Normal 6 4 2 4 2 2 3" xfId="16166"/>
    <cellStyle name="Normal 6 4 2 4 2 2 4" xfId="37317"/>
    <cellStyle name="Normal 6 4 2 4 2 3" xfId="8478"/>
    <cellStyle name="Normal 6 4 2 4 2 3 2" xfId="29627"/>
    <cellStyle name="Normal 6 4 2 4 2 3 2 2" xfId="50778"/>
    <cellStyle name="Normal 6 4 2 4 2 3 3" xfId="19055"/>
    <cellStyle name="Normal 6 4 2 4 2 3 4" xfId="40206"/>
    <cellStyle name="Normal 6 4 2 4 2 4" xfId="11040"/>
    <cellStyle name="Normal 6 4 2 4 2 4 2" xfId="32189"/>
    <cellStyle name="Normal 6 4 2 4 2 4 2 2" xfId="53340"/>
    <cellStyle name="Normal 6 4 2 4 2 4 3" xfId="21617"/>
    <cellStyle name="Normal 6 4 2 4 2 4 4" xfId="42768"/>
    <cellStyle name="Normal 6 4 2 4 2 5" xfId="24174"/>
    <cellStyle name="Normal 6 4 2 4 2 5 2" xfId="45325"/>
    <cellStyle name="Normal 6 4 2 4 2 6" xfId="13602"/>
    <cellStyle name="Normal 6 4 2 4 2 7" xfId="34753"/>
    <cellStyle name="Normal 6 4 2 4 3" xfId="3322"/>
    <cellStyle name="Normal 6 4 2 4 3 2" xfId="25458"/>
    <cellStyle name="Normal 6 4 2 4 3 2 2" xfId="46609"/>
    <cellStyle name="Normal 6 4 2 4 3 3" xfId="14886"/>
    <cellStyle name="Normal 6 4 2 4 3 4" xfId="36037"/>
    <cellStyle name="Normal 6 4 2 4 4" xfId="7198"/>
    <cellStyle name="Normal 6 4 2 4 4 2" xfId="28347"/>
    <cellStyle name="Normal 6 4 2 4 4 2 2" xfId="49498"/>
    <cellStyle name="Normal 6 4 2 4 4 3" xfId="17775"/>
    <cellStyle name="Normal 6 4 2 4 4 4" xfId="38926"/>
    <cellStyle name="Normal 6 4 2 4 5" xfId="9760"/>
    <cellStyle name="Normal 6 4 2 4 5 2" xfId="30909"/>
    <cellStyle name="Normal 6 4 2 4 5 2 2" xfId="52060"/>
    <cellStyle name="Normal 6 4 2 4 5 3" xfId="20337"/>
    <cellStyle name="Normal 6 4 2 4 5 4" xfId="41488"/>
    <cellStyle name="Normal 6 4 2 4 6" xfId="22894"/>
    <cellStyle name="Normal 6 4 2 4 6 2" xfId="44045"/>
    <cellStyle name="Normal 6 4 2 4 7" xfId="12322"/>
    <cellStyle name="Normal 6 4 2 4 8" xfId="33473"/>
    <cellStyle name="Normal 6 4 2 5" xfId="1395"/>
    <cellStyle name="Normal 6 4 2 5 2" xfId="3962"/>
    <cellStyle name="Normal 6 4 2 5 2 2" xfId="26098"/>
    <cellStyle name="Normal 6 4 2 5 2 2 2" xfId="47249"/>
    <cellStyle name="Normal 6 4 2 5 2 3" xfId="15526"/>
    <cellStyle name="Normal 6 4 2 5 2 4" xfId="36677"/>
    <cellStyle name="Normal 6 4 2 5 3" xfId="7838"/>
    <cellStyle name="Normal 6 4 2 5 3 2" xfId="28987"/>
    <cellStyle name="Normal 6 4 2 5 3 2 2" xfId="50138"/>
    <cellStyle name="Normal 6 4 2 5 3 3" xfId="18415"/>
    <cellStyle name="Normal 6 4 2 5 3 4" xfId="39566"/>
    <cellStyle name="Normal 6 4 2 5 4" xfId="10400"/>
    <cellStyle name="Normal 6 4 2 5 4 2" xfId="31549"/>
    <cellStyle name="Normal 6 4 2 5 4 2 2" xfId="52700"/>
    <cellStyle name="Normal 6 4 2 5 4 3" xfId="20977"/>
    <cellStyle name="Normal 6 4 2 5 4 4" xfId="42128"/>
    <cellStyle name="Normal 6 4 2 5 5" xfId="23534"/>
    <cellStyle name="Normal 6 4 2 5 5 2" xfId="44685"/>
    <cellStyle name="Normal 6 4 2 5 6" xfId="12962"/>
    <cellStyle name="Normal 6 4 2 5 7" xfId="34113"/>
    <cellStyle name="Normal 6 4 2 6" xfId="2681"/>
    <cellStyle name="Normal 6 4 2 6 2" xfId="24817"/>
    <cellStyle name="Normal 6 4 2 6 2 2" xfId="45968"/>
    <cellStyle name="Normal 6 4 2 6 3" xfId="14245"/>
    <cellStyle name="Normal 6 4 2 6 4" xfId="35396"/>
    <cellStyle name="Normal 6 4 2 7" xfId="6558"/>
    <cellStyle name="Normal 6 4 2 7 2" xfId="27707"/>
    <cellStyle name="Normal 6 4 2 7 2 2" xfId="48858"/>
    <cellStyle name="Normal 6 4 2 7 3" xfId="17135"/>
    <cellStyle name="Normal 6 4 2 7 4" xfId="38286"/>
    <cellStyle name="Normal 6 4 2 8" xfId="9120"/>
    <cellStyle name="Normal 6 4 2 8 2" xfId="30269"/>
    <cellStyle name="Normal 6 4 2 8 2 2" xfId="51420"/>
    <cellStyle name="Normal 6 4 2 8 3" xfId="19697"/>
    <cellStyle name="Normal 6 4 2 8 4" xfId="40848"/>
    <cellStyle name="Normal 6 4 2 9" xfId="22254"/>
    <cellStyle name="Normal 6 4 2 9 2" xfId="43405"/>
    <cellStyle name="Normal 6 4 3" xfId="193"/>
    <cellStyle name="Normal 6 4 3 10" xfId="32913"/>
    <cellStyle name="Normal 6 4 3 2" xfId="515"/>
    <cellStyle name="Normal 6 4 3 2 2" xfId="1155"/>
    <cellStyle name="Normal 6 4 3 2 2 2" xfId="2435"/>
    <cellStyle name="Normal 6 4 3 2 2 2 2" xfId="5002"/>
    <cellStyle name="Normal 6 4 3 2 2 2 2 2" xfId="27138"/>
    <cellStyle name="Normal 6 4 3 2 2 2 2 2 2" xfId="48289"/>
    <cellStyle name="Normal 6 4 3 2 2 2 2 3" xfId="16566"/>
    <cellStyle name="Normal 6 4 3 2 2 2 2 4" xfId="37717"/>
    <cellStyle name="Normal 6 4 3 2 2 2 3" xfId="8878"/>
    <cellStyle name="Normal 6 4 3 2 2 2 3 2" xfId="30027"/>
    <cellStyle name="Normal 6 4 3 2 2 2 3 2 2" xfId="51178"/>
    <cellStyle name="Normal 6 4 3 2 2 2 3 3" xfId="19455"/>
    <cellStyle name="Normal 6 4 3 2 2 2 3 4" xfId="40606"/>
    <cellStyle name="Normal 6 4 3 2 2 2 4" xfId="11440"/>
    <cellStyle name="Normal 6 4 3 2 2 2 4 2" xfId="32589"/>
    <cellStyle name="Normal 6 4 3 2 2 2 4 2 2" xfId="53740"/>
    <cellStyle name="Normal 6 4 3 2 2 2 4 3" xfId="22017"/>
    <cellStyle name="Normal 6 4 3 2 2 2 4 4" xfId="43168"/>
    <cellStyle name="Normal 6 4 3 2 2 2 5" xfId="24574"/>
    <cellStyle name="Normal 6 4 3 2 2 2 5 2" xfId="45725"/>
    <cellStyle name="Normal 6 4 3 2 2 2 6" xfId="14002"/>
    <cellStyle name="Normal 6 4 3 2 2 2 7" xfId="35153"/>
    <cellStyle name="Normal 6 4 3 2 2 3" xfId="3722"/>
    <cellStyle name="Normal 6 4 3 2 2 3 2" xfId="25858"/>
    <cellStyle name="Normal 6 4 3 2 2 3 2 2" xfId="47009"/>
    <cellStyle name="Normal 6 4 3 2 2 3 3" xfId="15286"/>
    <cellStyle name="Normal 6 4 3 2 2 3 4" xfId="36437"/>
    <cellStyle name="Normal 6 4 3 2 2 4" xfId="7598"/>
    <cellStyle name="Normal 6 4 3 2 2 4 2" xfId="28747"/>
    <cellStyle name="Normal 6 4 3 2 2 4 2 2" xfId="49898"/>
    <cellStyle name="Normal 6 4 3 2 2 4 3" xfId="18175"/>
    <cellStyle name="Normal 6 4 3 2 2 4 4" xfId="39326"/>
    <cellStyle name="Normal 6 4 3 2 2 5" xfId="10160"/>
    <cellStyle name="Normal 6 4 3 2 2 5 2" xfId="31309"/>
    <cellStyle name="Normal 6 4 3 2 2 5 2 2" xfId="52460"/>
    <cellStyle name="Normal 6 4 3 2 2 5 3" xfId="20737"/>
    <cellStyle name="Normal 6 4 3 2 2 5 4" xfId="41888"/>
    <cellStyle name="Normal 6 4 3 2 2 6" xfId="23294"/>
    <cellStyle name="Normal 6 4 3 2 2 6 2" xfId="44445"/>
    <cellStyle name="Normal 6 4 3 2 2 7" xfId="12722"/>
    <cellStyle name="Normal 6 4 3 2 2 8" xfId="33873"/>
    <cellStyle name="Normal 6 4 3 2 3" xfId="1795"/>
    <cellStyle name="Normal 6 4 3 2 3 2" xfId="4362"/>
    <cellStyle name="Normal 6 4 3 2 3 2 2" xfId="26498"/>
    <cellStyle name="Normal 6 4 3 2 3 2 2 2" xfId="47649"/>
    <cellStyle name="Normal 6 4 3 2 3 2 3" xfId="15926"/>
    <cellStyle name="Normal 6 4 3 2 3 2 4" xfId="37077"/>
    <cellStyle name="Normal 6 4 3 2 3 3" xfId="8238"/>
    <cellStyle name="Normal 6 4 3 2 3 3 2" xfId="29387"/>
    <cellStyle name="Normal 6 4 3 2 3 3 2 2" xfId="50538"/>
    <cellStyle name="Normal 6 4 3 2 3 3 3" xfId="18815"/>
    <cellStyle name="Normal 6 4 3 2 3 3 4" xfId="39966"/>
    <cellStyle name="Normal 6 4 3 2 3 4" xfId="10800"/>
    <cellStyle name="Normal 6 4 3 2 3 4 2" xfId="31949"/>
    <cellStyle name="Normal 6 4 3 2 3 4 2 2" xfId="53100"/>
    <cellStyle name="Normal 6 4 3 2 3 4 3" xfId="21377"/>
    <cellStyle name="Normal 6 4 3 2 3 4 4" xfId="42528"/>
    <cellStyle name="Normal 6 4 3 2 3 5" xfId="23934"/>
    <cellStyle name="Normal 6 4 3 2 3 5 2" xfId="45085"/>
    <cellStyle name="Normal 6 4 3 2 3 6" xfId="13362"/>
    <cellStyle name="Normal 6 4 3 2 3 7" xfId="34513"/>
    <cellStyle name="Normal 6 4 3 2 4" xfId="3082"/>
    <cellStyle name="Normal 6 4 3 2 4 2" xfId="25218"/>
    <cellStyle name="Normal 6 4 3 2 4 2 2" xfId="46369"/>
    <cellStyle name="Normal 6 4 3 2 4 3" xfId="14646"/>
    <cellStyle name="Normal 6 4 3 2 4 4" xfId="35797"/>
    <cellStyle name="Normal 6 4 3 2 5" xfId="6958"/>
    <cellStyle name="Normal 6 4 3 2 5 2" xfId="28107"/>
    <cellStyle name="Normal 6 4 3 2 5 2 2" xfId="49258"/>
    <cellStyle name="Normal 6 4 3 2 5 3" xfId="17535"/>
    <cellStyle name="Normal 6 4 3 2 5 4" xfId="38686"/>
    <cellStyle name="Normal 6 4 3 2 6" xfId="9520"/>
    <cellStyle name="Normal 6 4 3 2 6 2" xfId="30669"/>
    <cellStyle name="Normal 6 4 3 2 6 2 2" xfId="51820"/>
    <cellStyle name="Normal 6 4 3 2 6 3" xfId="20097"/>
    <cellStyle name="Normal 6 4 3 2 6 4" xfId="41248"/>
    <cellStyle name="Normal 6 4 3 2 7" xfId="22654"/>
    <cellStyle name="Normal 6 4 3 2 7 2" xfId="43805"/>
    <cellStyle name="Normal 6 4 3 2 8" xfId="12082"/>
    <cellStyle name="Normal 6 4 3 2 9" xfId="33233"/>
    <cellStyle name="Normal 6 4 3 3" xfId="835"/>
    <cellStyle name="Normal 6 4 3 3 2" xfId="2115"/>
    <cellStyle name="Normal 6 4 3 3 2 2" xfId="4682"/>
    <cellStyle name="Normal 6 4 3 3 2 2 2" xfId="26818"/>
    <cellStyle name="Normal 6 4 3 3 2 2 2 2" xfId="47969"/>
    <cellStyle name="Normal 6 4 3 3 2 2 3" xfId="16246"/>
    <cellStyle name="Normal 6 4 3 3 2 2 4" xfId="37397"/>
    <cellStyle name="Normal 6 4 3 3 2 3" xfId="8558"/>
    <cellStyle name="Normal 6 4 3 3 2 3 2" xfId="29707"/>
    <cellStyle name="Normal 6 4 3 3 2 3 2 2" xfId="50858"/>
    <cellStyle name="Normal 6 4 3 3 2 3 3" xfId="19135"/>
    <cellStyle name="Normal 6 4 3 3 2 3 4" xfId="40286"/>
    <cellStyle name="Normal 6 4 3 3 2 4" xfId="11120"/>
    <cellStyle name="Normal 6 4 3 3 2 4 2" xfId="32269"/>
    <cellStyle name="Normal 6 4 3 3 2 4 2 2" xfId="53420"/>
    <cellStyle name="Normal 6 4 3 3 2 4 3" xfId="21697"/>
    <cellStyle name="Normal 6 4 3 3 2 4 4" xfId="42848"/>
    <cellStyle name="Normal 6 4 3 3 2 5" xfId="24254"/>
    <cellStyle name="Normal 6 4 3 3 2 5 2" xfId="45405"/>
    <cellStyle name="Normal 6 4 3 3 2 6" xfId="13682"/>
    <cellStyle name="Normal 6 4 3 3 2 7" xfId="34833"/>
    <cellStyle name="Normal 6 4 3 3 3" xfId="3402"/>
    <cellStyle name="Normal 6 4 3 3 3 2" xfId="25538"/>
    <cellStyle name="Normal 6 4 3 3 3 2 2" xfId="46689"/>
    <cellStyle name="Normal 6 4 3 3 3 3" xfId="14966"/>
    <cellStyle name="Normal 6 4 3 3 3 4" xfId="36117"/>
    <cellStyle name="Normal 6 4 3 3 4" xfId="7278"/>
    <cellStyle name="Normal 6 4 3 3 4 2" xfId="28427"/>
    <cellStyle name="Normal 6 4 3 3 4 2 2" xfId="49578"/>
    <cellStyle name="Normal 6 4 3 3 4 3" xfId="17855"/>
    <cellStyle name="Normal 6 4 3 3 4 4" xfId="39006"/>
    <cellStyle name="Normal 6 4 3 3 5" xfId="9840"/>
    <cellStyle name="Normal 6 4 3 3 5 2" xfId="30989"/>
    <cellStyle name="Normal 6 4 3 3 5 2 2" xfId="52140"/>
    <cellStyle name="Normal 6 4 3 3 5 3" xfId="20417"/>
    <cellStyle name="Normal 6 4 3 3 5 4" xfId="41568"/>
    <cellStyle name="Normal 6 4 3 3 6" xfId="22974"/>
    <cellStyle name="Normal 6 4 3 3 6 2" xfId="44125"/>
    <cellStyle name="Normal 6 4 3 3 7" xfId="12402"/>
    <cellStyle name="Normal 6 4 3 3 8" xfId="33553"/>
    <cellStyle name="Normal 6 4 3 4" xfId="1475"/>
    <cellStyle name="Normal 6 4 3 4 2" xfId="4042"/>
    <cellStyle name="Normal 6 4 3 4 2 2" xfId="26178"/>
    <cellStyle name="Normal 6 4 3 4 2 2 2" xfId="47329"/>
    <cellStyle name="Normal 6 4 3 4 2 3" xfId="15606"/>
    <cellStyle name="Normal 6 4 3 4 2 4" xfId="36757"/>
    <cellStyle name="Normal 6 4 3 4 3" xfId="7918"/>
    <cellStyle name="Normal 6 4 3 4 3 2" xfId="29067"/>
    <cellStyle name="Normal 6 4 3 4 3 2 2" xfId="50218"/>
    <cellStyle name="Normal 6 4 3 4 3 3" xfId="18495"/>
    <cellStyle name="Normal 6 4 3 4 3 4" xfId="39646"/>
    <cellStyle name="Normal 6 4 3 4 4" xfId="10480"/>
    <cellStyle name="Normal 6 4 3 4 4 2" xfId="31629"/>
    <cellStyle name="Normal 6 4 3 4 4 2 2" xfId="52780"/>
    <cellStyle name="Normal 6 4 3 4 4 3" xfId="21057"/>
    <cellStyle name="Normal 6 4 3 4 4 4" xfId="42208"/>
    <cellStyle name="Normal 6 4 3 4 5" xfId="23614"/>
    <cellStyle name="Normal 6 4 3 4 5 2" xfId="44765"/>
    <cellStyle name="Normal 6 4 3 4 6" xfId="13042"/>
    <cellStyle name="Normal 6 4 3 4 7" xfId="34193"/>
    <cellStyle name="Normal 6 4 3 5" xfId="2761"/>
    <cellStyle name="Normal 6 4 3 5 2" xfId="24897"/>
    <cellStyle name="Normal 6 4 3 5 2 2" xfId="46048"/>
    <cellStyle name="Normal 6 4 3 5 3" xfId="14325"/>
    <cellStyle name="Normal 6 4 3 5 4" xfId="35476"/>
    <cellStyle name="Normal 6 4 3 6" xfId="6638"/>
    <cellStyle name="Normal 6 4 3 6 2" xfId="27787"/>
    <cellStyle name="Normal 6 4 3 6 2 2" xfId="48938"/>
    <cellStyle name="Normal 6 4 3 6 3" xfId="17215"/>
    <cellStyle name="Normal 6 4 3 6 4" xfId="38366"/>
    <cellStyle name="Normal 6 4 3 7" xfId="9200"/>
    <cellStyle name="Normal 6 4 3 7 2" xfId="30349"/>
    <cellStyle name="Normal 6 4 3 7 2 2" xfId="51500"/>
    <cellStyle name="Normal 6 4 3 7 3" xfId="19777"/>
    <cellStyle name="Normal 6 4 3 7 4" xfId="40928"/>
    <cellStyle name="Normal 6 4 3 8" xfId="22334"/>
    <cellStyle name="Normal 6 4 3 8 2" xfId="43485"/>
    <cellStyle name="Normal 6 4 3 9" xfId="11762"/>
    <cellStyle name="Normal 6 4 4" xfId="355"/>
    <cellStyle name="Normal 6 4 4 2" xfId="995"/>
    <cellStyle name="Normal 6 4 4 2 2" xfId="2275"/>
    <cellStyle name="Normal 6 4 4 2 2 2" xfId="4842"/>
    <cellStyle name="Normal 6 4 4 2 2 2 2" xfId="26978"/>
    <cellStyle name="Normal 6 4 4 2 2 2 2 2" xfId="48129"/>
    <cellStyle name="Normal 6 4 4 2 2 2 3" xfId="16406"/>
    <cellStyle name="Normal 6 4 4 2 2 2 4" xfId="37557"/>
    <cellStyle name="Normal 6 4 4 2 2 3" xfId="8718"/>
    <cellStyle name="Normal 6 4 4 2 2 3 2" xfId="29867"/>
    <cellStyle name="Normal 6 4 4 2 2 3 2 2" xfId="51018"/>
    <cellStyle name="Normal 6 4 4 2 2 3 3" xfId="19295"/>
    <cellStyle name="Normal 6 4 4 2 2 3 4" xfId="40446"/>
    <cellStyle name="Normal 6 4 4 2 2 4" xfId="11280"/>
    <cellStyle name="Normal 6 4 4 2 2 4 2" xfId="32429"/>
    <cellStyle name="Normal 6 4 4 2 2 4 2 2" xfId="53580"/>
    <cellStyle name="Normal 6 4 4 2 2 4 3" xfId="21857"/>
    <cellStyle name="Normal 6 4 4 2 2 4 4" xfId="43008"/>
    <cellStyle name="Normal 6 4 4 2 2 5" xfId="24414"/>
    <cellStyle name="Normal 6 4 4 2 2 5 2" xfId="45565"/>
    <cellStyle name="Normal 6 4 4 2 2 6" xfId="13842"/>
    <cellStyle name="Normal 6 4 4 2 2 7" xfId="34993"/>
    <cellStyle name="Normal 6 4 4 2 3" xfId="3562"/>
    <cellStyle name="Normal 6 4 4 2 3 2" xfId="25698"/>
    <cellStyle name="Normal 6 4 4 2 3 2 2" xfId="46849"/>
    <cellStyle name="Normal 6 4 4 2 3 3" xfId="15126"/>
    <cellStyle name="Normal 6 4 4 2 3 4" xfId="36277"/>
    <cellStyle name="Normal 6 4 4 2 4" xfId="7438"/>
    <cellStyle name="Normal 6 4 4 2 4 2" xfId="28587"/>
    <cellStyle name="Normal 6 4 4 2 4 2 2" xfId="49738"/>
    <cellStyle name="Normal 6 4 4 2 4 3" xfId="18015"/>
    <cellStyle name="Normal 6 4 4 2 4 4" xfId="39166"/>
    <cellStyle name="Normal 6 4 4 2 5" xfId="10000"/>
    <cellStyle name="Normal 6 4 4 2 5 2" xfId="31149"/>
    <cellStyle name="Normal 6 4 4 2 5 2 2" xfId="52300"/>
    <cellStyle name="Normal 6 4 4 2 5 3" xfId="20577"/>
    <cellStyle name="Normal 6 4 4 2 5 4" xfId="41728"/>
    <cellStyle name="Normal 6 4 4 2 6" xfId="23134"/>
    <cellStyle name="Normal 6 4 4 2 6 2" xfId="44285"/>
    <cellStyle name="Normal 6 4 4 2 7" xfId="12562"/>
    <cellStyle name="Normal 6 4 4 2 8" xfId="33713"/>
    <cellStyle name="Normal 6 4 4 3" xfId="1635"/>
    <cellStyle name="Normal 6 4 4 3 2" xfId="4202"/>
    <cellStyle name="Normal 6 4 4 3 2 2" xfId="26338"/>
    <cellStyle name="Normal 6 4 4 3 2 2 2" xfId="47489"/>
    <cellStyle name="Normal 6 4 4 3 2 3" xfId="15766"/>
    <cellStyle name="Normal 6 4 4 3 2 4" xfId="36917"/>
    <cellStyle name="Normal 6 4 4 3 3" xfId="8078"/>
    <cellStyle name="Normal 6 4 4 3 3 2" xfId="29227"/>
    <cellStyle name="Normal 6 4 4 3 3 2 2" xfId="50378"/>
    <cellStyle name="Normal 6 4 4 3 3 3" xfId="18655"/>
    <cellStyle name="Normal 6 4 4 3 3 4" xfId="39806"/>
    <cellStyle name="Normal 6 4 4 3 4" xfId="10640"/>
    <cellStyle name="Normal 6 4 4 3 4 2" xfId="31789"/>
    <cellStyle name="Normal 6 4 4 3 4 2 2" xfId="52940"/>
    <cellStyle name="Normal 6 4 4 3 4 3" xfId="21217"/>
    <cellStyle name="Normal 6 4 4 3 4 4" xfId="42368"/>
    <cellStyle name="Normal 6 4 4 3 5" xfId="23774"/>
    <cellStyle name="Normal 6 4 4 3 5 2" xfId="44925"/>
    <cellStyle name="Normal 6 4 4 3 6" xfId="13202"/>
    <cellStyle name="Normal 6 4 4 3 7" xfId="34353"/>
    <cellStyle name="Normal 6 4 4 4" xfId="2922"/>
    <cellStyle name="Normal 6 4 4 4 2" xfId="25058"/>
    <cellStyle name="Normal 6 4 4 4 2 2" xfId="46209"/>
    <cellStyle name="Normal 6 4 4 4 3" xfId="14486"/>
    <cellStyle name="Normal 6 4 4 4 4" xfId="35637"/>
    <cellStyle name="Normal 6 4 4 5" xfId="6798"/>
    <cellStyle name="Normal 6 4 4 5 2" xfId="27947"/>
    <cellStyle name="Normal 6 4 4 5 2 2" xfId="49098"/>
    <cellStyle name="Normal 6 4 4 5 3" xfId="17375"/>
    <cellStyle name="Normal 6 4 4 5 4" xfId="38526"/>
    <cellStyle name="Normal 6 4 4 6" xfId="9360"/>
    <cellStyle name="Normal 6 4 4 6 2" xfId="30509"/>
    <cellStyle name="Normal 6 4 4 6 2 2" xfId="51660"/>
    <cellStyle name="Normal 6 4 4 6 3" xfId="19937"/>
    <cellStyle name="Normal 6 4 4 6 4" xfId="41088"/>
    <cellStyle name="Normal 6 4 4 7" xfId="22494"/>
    <cellStyle name="Normal 6 4 4 7 2" xfId="43645"/>
    <cellStyle name="Normal 6 4 4 8" xfId="11922"/>
    <cellStyle name="Normal 6 4 4 9" xfId="33073"/>
    <cellStyle name="Normal 6 4 5" xfId="675"/>
    <cellStyle name="Normal 6 4 5 2" xfId="1955"/>
    <cellStyle name="Normal 6 4 5 2 2" xfId="4522"/>
    <cellStyle name="Normal 6 4 5 2 2 2" xfId="26658"/>
    <cellStyle name="Normal 6 4 5 2 2 2 2" xfId="47809"/>
    <cellStyle name="Normal 6 4 5 2 2 3" xfId="16086"/>
    <cellStyle name="Normal 6 4 5 2 2 4" xfId="37237"/>
    <cellStyle name="Normal 6 4 5 2 3" xfId="8398"/>
    <cellStyle name="Normal 6 4 5 2 3 2" xfId="29547"/>
    <cellStyle name="Normal 6 4 5 2 3 2 2" xfId="50698"/>
    <cellStyle name="Normal 6 4 5 2 3 3" xfId="18975"/>
    <cellStyle name="Normal 6 4 5 2 3 4" xfId="40126"/>
    <cellStyle name="Normal 6 4 5 2 4" xfId="10960"/>
    <cellStyle name="Normal 6 4 5 2 4 2" xfId="32109"/>
    <cellStyle name="Normal 6 4 5 2 4 2 2" xfId="53260"/>
    <cellStyle name="Normal 6 4 5 2 4 3" xfId="21537"/>
    <cellStyle name="Normal 6 4 5 2 4 4" xfId="42688"/>
    <cellStyle name="Normal 6 4 5 2 5" xfId="24094"/>
    <cellStyle name="Normal 6 4 5 2 5 2" xfId="45245"/>
    <cellStyle name="Normal 6 4 5 2 6" xfId="13522"/>
    <cellStyle name="Normal 6 4 5 2 7" xfId="34673"/>
    <cellStyle name="Normal 6 4 5 3" xfId="3242"/>
    <cellStyle name="Normal 6 4 5 3 2" xfId="25378"/>
    <cellStyle name="Normal 6 4 5 3 2 2" xfId="46529"/>
    <cellStyle name="Normal 6 4 5 3 3" xfId="14806"/>
    <cellStyle name="Normal 6 4 5 3 4" xfId="35957"/>
    <cellStyle name="Normal 6 4 5 4" xfId="7118"/>
    <cellStyle name="Normal 6 4 5 4 2" xfId="28267"/>
    <cellStyle name="Normal 6 4 5 4 2 2" xfId="49418"/>
    <cellStyle name="Normal 6 4 5 4 3" xfId="17695"/>
    <cellStyle name="Normal 6 4 5 4 4" xfId="38846"/>
    <cellStyle name="Normal 6 4 5 5" xfId="9680"/>
    <cellStyle name="Normal 6 4 5 5 2" xfId="30829"/>
    <cellStyle name="Normal 6 4 5 5 2 2" xfId="51980"/>
    <cellStyle name="Normal 6 4 5 5 3" xfId="20257"/>
    <cellStyle name="Normal 6 4 5 5 4" xfId="41408"/>
    <cellStyle name="Normal 6 4 5 6" xfId="22814"/>
    <cellStyle name="Normal 6 4 5 6 2" xfId="43965"/>
    <cellStyle name="Normal 6 4 5 7" xfId="12242"/>
    <cellStyle name="Normal 6 4 5 8" xfId="33393"/>
    <cellStyle name="Normal 6 4 6" xfId="1315"/>
    <cellStyle name="Normal 6 4 6 2" xfId="3882"/>
    <cellStyle name="Normal 6 4 6 2 2" xfId="26018"/>
    <cellStyle name="Normal 6 4 6 2 2 2" xfId="47169"/>
    <cellStyle name="Normal 6 4 6 2 3" xfId="15446"/>
    <cellStyle name="Normal 6 4 6 2 4" xfId="36597"/>
    <cellStyle name="Normal 6 4 6 3" xfId="7758"/>
    <cellStyle name="Normal 6 4 6 3 2" xfId="28907"/>
    <cellStyle name="Normal 6 4 6 3 2 2" xfId="50058"/>
    <cellStyle name="Normal 6 4 6 3 3" xfId="18335"/>
    <cellStyle name="Normal 6 4 6 3 4" xfId="39486"/>
    <cellStyle name="Normal 6 4 6 4" xfId="10320"/>
    <cellStyle name="Normal 6 4 6 4 2" xfId="31469"/>
    <cellStyle name="Normal 6 4 6 4 2 2" xfId="52620"/>
    <cellStyle name="Normal 6 4 6 4 3" xfId="20897"/>
    <cellStyle name="Normal 6 4 6 4 4" xfId="42048"/>
    <cellStyle name="Normal 6 4 6 5" xfId="23454"/>
    <cellStyle name="Normal 6 4 6 5 2" xfId="44605"/>
    <cellStyle name="Normal 6 4 6 6" xfId="12882"/>
    <cellStyle name="Normal 6 4 6 7" xfId="34033"/>
    <cellStyle name="Normal 6 4 7" xfId="2600"/>
    <cellStyle name="Normal 6 4 7 2" xfId="24736"/>
    <cellStyle name="Normal 6 4 7 2 2" xfId="45887"/>
    <cellStyle name="Normal 6 4 7 3" xfId="14164"/>
    <cellStyle name="Normal 6 4 7 4" xfId="35315"/>
    <cellStyle name="Normal 6 4 8" xfId="6478"/>
    <cellStyle name="Normal 6 4 8 2" xfId="27627"/>
    <cellStyle name="Normal 6 4 8 2 2" xfId="48778"/>
    <cellStyle name="Normal 6 4 8 3" xfId="17055"/>
    <cellStyle name="Normal 6 4 8 4" xfId="38206"/>
    <cellStyle name="Normal 6 4 9" xfId="9040"/>
    <cellStyle name="Normal 6 4 9 2" xfId="30189"/>
    <cellStyle name="Normal 6 4 9 2 2" xfId="51340"/>
    <cellStyle name="Normal 6 4 9 3" xfId="19617"/>
    <cellStyle name="Normal 6 4 9 4" xfId="40768"/>
    <cellStyle name="Normal 6 5" xfId="51"/>
    <cellStyle name="Normal 6 5 10" xfId="22196"/>
    <cellStyle name="Normal 6 5 10 2" xfId="43347"/>
    <cellStyle name="Normal 6 5 11" xfId="11624"/>
    <cellStyle name="Normal 6 5 12" xfId="32775"/>
    <cellStyle name="Normal 6 5 2" xfId="135"/>
    <cellStyle name="Normal 6 5 2 10" xfId="11704"/>
    <cellStyle name="Normal 6 5 2 11" xfId="32855"/>
    <cellStyle name="Normal 6 5 2 2" xfId="296"/>
    <cellStyle name="Normal 6 5 2 2 10" xfId="33015"/>
    <cellStyle name="Normal 6 5 2 2 2" xfId="617"/>
    <cellStyle name="Normal 6 5 2 2 2 2" xfId="1257"/>
    <cellStyle name="Normal 6 5 2 2 2 2 2" xfId="2537"/>
    <cellStyle name="Normal 6 5 2 2 2 2 2 2" xfId="5104"/>
    <cellStyle name="Normal 6 5 2 2 2 2 2 2 2" xfId="27240"/>
    <cellStyle name="Normal 6 5 2 2 2 2 2 2 2 2" xfId="48391"/>
    <cellStyle name="Normal 6 5 2 2 2 2 2 2 3" xfId="16668"/>
    <cellStyle name="Normal 6 5 2 2 2 2 2 2 4" xfId="37819"/>
    <cellStyle name="Normal 6 5 2 2 2 2 2 3" xfId="8980"/>
    <cellStyle name="Normal 6 5 2 2 2 2 2 3 2" xfId="30129"/>
    <cellStyle name="Normal 6 5 2 2 2 2 2 3 2 2" xfId="51280"/>
    <cellStyle name="Normal 6 5 2 2 2 2 2 3 3" xfId="19557"/>
    <cellStyle name="Normal 6 5 2 2 2 2 2 3 4" xfId="40708"/>
    <cellStyle name="Normal 6 5 2 2 2 2 2 4" xfId="11542"/>
    <cellStyle name="Normal 6 5 2 2 2 2 2 4 2" xfId="32691"/>
    <cellStyle name="Normal 6 5 2 2 2 2 2 4 2 2" xfId="53842"/>
    <cellStyle name="Normal 6 5 2 2 2 2 2 4 3" xfId="22119"/>
    <cellStyle name="Normal 6 5 2 2 2 2 2 4 4" xfId="43270"/>
    <cellStyle name="Normal 6 5 2 2 2 2 2 5" xfId="24676"/>
    <cellStyle name="Normal 6 5 2 2 2 2 2 5 2" xfId="45827"/>
    <cellStyle name="Normal 6 5 2 2 2 2 2 6" xfId="14104"/>
    <cellStyle name="Normal 6 5 2 2 2 2 2 7" xfId="35255"/>
    <cellStyle name="Normal 6 5 2 2 2 2 3" xfId="3824"/>
    <cellStyle name="Normal 6 5 2 2 2 2 3 2" xfId="25960"/>
    <cellStyle name="Normal 6 5 2 2 2 2 3 2 2" xfId="47111"/>
    <cellStyle name="Normal 6 5 2 2 2 2 3 3" xfId="15388"/>
    <cellStyle name="Normal 6 5 2 2 2 2 3 4" xfId="36539"/>
    <cellStyle name="Normal 6 5 2 2 2 2 4" xfId="7700"/>
    <cellStyle name="Normal 6 5 2 2 2 2 4 2" xfId="28849"/>
    <cellStyle name="Normal 6 5 2 2 2 2 4 2 2" xfId="50000"/>
    <cellStyle name="Normal 6 5 2 2 2 2 4 3" xfId="18277"/>
    <cellStyle name="Normal 6 5 2 2 2 2 4 4" xfId="39428"/>
    <cellStyle name="Normal 6 5 2 2 2 2 5" xfId="10262"/>
    <cellStyle name="Normal 6 5 2 2 2 2 5 2" xfId="31411"/>
    <cellStyle name="Normal 6 5 2 2 2 2 5 2 2" xfId="52562"/>
    <cellStyle name="Normal 6 5 2 2 2 2 5 3" xfId="20839"/>
    <cellStyle name="Normal 6 5 2 2 2 2 5 4" xfId="41990"/>
    <cellStyle name="Normal 6 5 2 2 2 2 6" xfId="23396"/>
    <cellStyle name="Normal 6 5 2 2 2 2 6 2" xfId="44547"/>
    <cellStyle name="Normal 6 5 2 2 2 2 7" xfId="12824"/>
    <cellStyle name="Normal 6 5 2 2 2 2 8" xfId="33975"/>
    <cellStyle name="Normal 6 5 2 2 2 3" xfId="1897"/>
    <cellStyle name="Normal 6 5 2 2 2 3 2" xfId="4464"/>
    <cellStyle name="Normal 6 5 2 2 2 3 2 2" xfId="26600"/>
    <cellStyle name="Normal 6 5 2 2 2 3 2 2 2" xfId="47751"/>
    <cellStyle name="Normal 6 5 2 2 2 3 2 3" xfId="16028"/>
    <cellStyle name="Normal 6 5 2 2 2 3 2 4" xfId="37179"/>
    <cellStyle name="Normal 6 5 2 2 2 3 3" xfId="8340"/>
    <cellStyle name="Normal 6 5 2 2 2 3 3 2" xfId="29489"/>
    <cellStyle name="Normal 6 5 2 2 2 3 3 2 2" xfId="50640"/>
    <cellStyle name="Normal 6 5 2 2 2 3 3 3" xfId="18917"/>
    <cellStyle name="Normal 6 5 2 2 2 3 3 4" xfId="40068"/>
    <cellStyle name="Normal 6 5 2 2 2 3 4" xfId="10902"/>
    <cellStyle name="Normal 6 5 2 2 2 3 4 2" xfId="32051"/>
    <cellStyle name="Normal 6 5 2 2 2 3 4 2 2" xfId="53202"/>
    <cellStyle name="Normal 6 5 2 2 2 3 4 3" xfId="21479"/>
    <cellStyle name="Normal 6 5 2 2 2 3 4 4" xfId="42630"/>
    <cellStyle name="Normal 6 5 2 2 2 3 5" xfId="24036"/>
    <cellStyle name="Normal 6 5 2 2 2 3 5 2" xfId="45187"/>
    <cellStyle name="Normal 6 5 2 2 2 3 6" xfId="13464"/>
    <cellStyle name="Normal 6 5 2 2 2 3 7" xfId="34615"/>
    <cellStyle name="Normal 6 5 2 2 2 4" xfId="3184"/>
    <cellStyle name="Normal 6 5 2 2 2 4 2" xfId="25320"/>
    <cellStyle name="Normal 6 5 2 2 2 4 2 2" xfId="46471"/>
    <cellStyle name="Normal 6 5 2 2 2 4 3" xfId="14748"/>
    <cellStyle name="Normal 6 5 2 2 2 4 4" xfId="35899"/>
    <cellStyle name="Normal 6 5 2 2 2 5" xfId="7060"/>
    <cellStyle name="Normal 6 5 2 2 2 5 2" xfId="28209"/>
    <cellStyle name="Normal 6 5 2 2 2 5 2 2" xfId="49360"/>
    <cellStyle name="Normal 6 5 2 2 2 5 3" xfId="17637"/>
    <cellStyle name="Normal 6 5 2 2 2 5 4" xfId="38788"/>
    <cellStyle name="Normal 6 5 2 2 2 6" xfId="9622"/>
    <cellStyle name="Normal 6 5 2 2 2 6 2" xfId="30771"/>
    <cellStyle name="Normal 6 5 2 2 2 6 2 2" xfId="51922"/>
    <cellStyle name="Normal 6 5 2 2 2 6 3" xfId="20199"/>
    <cellStyle name="Normal 6 5 2 2 2 6 4" xfId="41350"/>
    <cellStyle name="Normal 6 5 2 2 2 7" xfId="22756"/>
    <cellStyle name="Normal 6 5 2 2 2 7 2" xfId="43907"/>
    <cellStyle name="Normal 6 5 2 2 2 8" xfId="12184"/>
    <cellStyle name="Normal 6 5 2 2 2 9" xfId="33335"/>
    <cellStyle name="Normal 6 5 2 2 3" xfId="937"/>
    <cellStyle name="Normal 6 5 2 2 3 2" xfId="2217"/>
    <cellStyle name="Normal 6 5 2 2 3 2 2" xfId="4784"/>
    <cellStyle name="Normal 6 5 2 2 3 2 2 2" xfId="26920"/>
    <cellStyle name="Normal 6 5 2 2 3 2 2 2 2" xfId="48071"/>
    <cellStyle name="Normal 6 5 2 2 3 2 2 3" xfId="16348"/>
    <cellStyle name="Normal 6 5 2 2 3 2 2 4" xfId="37499"/>
    <cellStyle name="Normal 6 5 2 2 3 2 3" xfId="8660"/>
    <cellStyle name="Normal 6 5 2 2 3 2 3 2" xfId="29809"/>
    <cellStyle name="Normal 6 5 2 2 3 2 3 2 2" xfId="50960"/>
    <cellStyle name="Normal 6 5 2 2 3 2 3 3" xfId="19237"/>
    <cellStyle name="Normal 6 5 2 2 3 2 3 4" xfId="40388"/>
    <cellStyle name="Normal 6 5 2 2 3 2 4" xfId="11222"/>
    <cellStyle name="Normal 6 5 2 2 3 2 4 2" xfId="32371"/>
    <cellStyle name="Normal 6 5 2 2 3 2 4 2 2" xfId="53522"/>
    <cellStyle name="Normal 6 5 2 2 3 2 4 3" xfId="21799"/>
    <cellStyle name="Normal 6 5 2 2 3 2 4 4" xfId="42950"/>
    <cellStyle name="Normal 6 5 2 2 3 2 5" xfId="24356"/>
    <cellStyle name="Normal 6 5 2 2 3 2 5 2" xfId="45507"/>
    <cellStyle name="Normal 6 5 2 2 3 2 6" xfId="13784"/>
    <cellStyle name="Normal 6 5 2 2 3 2 7" xfId="34935"/>
    <cellStyle name="Normal 6 5 2 2 3 3" xfId="3504"/>
    <cellStyle name="Normal 6 5 2 2 3 3 2" xfId="25640"/>
    <cellStyle name="Normal 6 5 2 2 3 3 2 2" xfId="46791"/>
    <cellStyle name="Normal 6 5 2 2 3 3 3" xfId="15068"/>
    <cellStyle name="Normal 6 5 2 2 3 3 4" xfId="36219"/>
    <cellStyle name="Normal 6 5 2 2 3 4" xfId="7380"/>
    <cellStyle name="Normal 6 5 2 2 3 4 2" xfId="28529"/>
    <cellStyle name="Normal 6 5 2 2 3 4 2 2" xfId="49680"/>
    <cellStyle name="Normal 6 5 2 2 3 4 3" xfId="17957"/>
    <cellStyle name="Normal 6 5 2 2 3 4 4" xfId="39108"/>
    <cellStyle name="Normal 6 5 2 2 3 5" xfId="9942"/>
    <cellStyle name="Normal 6 5 2 2 3 5 2" xfId="31091"/>
    <cellStyle name="Normal 6 5 2 2 3 5 2 2" xfId="52242"/>
    <cellStyle name="Normal 6 5 2 2 3 5 3" xfId="20519"/>
    <cellStyle name="Normal 6 5 2 2 3 5 4" xfId="41670"/>
    <cellStyle name="Normal 6 5 2 2 3 6" xfId="23076"/>
    <cellStyle name="Normal 6 5 2 2 3 6 2" xfId="44227"/>
    <cellStyle name="Normal 6 5 2 2 3 7" xfId="12504"/>
    <cellStyle name="Normal 6 5 2 2 3 8" xfId="33655"/>
    <cellStyle name="Normal 6 5 2 2 4" xfId="1577"/>
    <cellStyle name="Normal 6 5 2 2 4 2" xfId="4144"/>
    <cellStyle name="Normal 6 5 2 2 4 2 2" xfId="26280"/>
    <cellStyle name="Normal 6 5 2 2 4 2 2 2" xfId="47431"/>
    <cellStyle name="Normal 6 5 2 2 4 2 3" xfId="15708"/>
    <cellStyle name="Normal 6 5 2 2 4 2 4" xfId="36859"/>
    <cellStyle name="Normal 6 5 2 2 4 3" xfId="8020"/>
    <cellStyle name="Normal 6 5 2 2 4 3 2" xfId="29169"/>
    <cellStyle name="Normal 6 5 2 2 4 3 2 2" xfId="50320"/>
    <cellStyle name="Normal 6 5 2 2 4 3 3" xfId="18597"/>
    <cellStyle name="Normal 6 5 2 2 4 3 4" xfId="39748"/>
    <cellStyle name="Normal 6 5 2 2 4 4" xfId="10582"/>
    <cellStyle name="Normal 6 5 2 2 4 4 2" xfId="31731"/>
    <cellStyle name="Normal 6 5 2 2 4 4 2 2" xfId="52882"/>
    <cellStyle name="Normal 6 5 2 2 4 4 3" xfId="21159"/>
    <cellStyle name="Normal 6 5 2 2 4 4 4" xfId="42310"/>
    <cellStyle name="Normal 6 5 2 2 4 5" xfId="23716"/>
    <cellStyle name="Normal 6 5 2 2 4 5 2" xfId="44867"/>
    <cellStyle name="Normal 6 5 2 2 4 6" xfId="13144"/>
    <cellStyle name="Normal 6 5 2 2 4 7" xfId="34295"/>
    <cellStyle name="Normal 6 5 2 2 5" xfId="2864"/>
    <cellStyle name="Normal 6 5 2 2 5 2" xfId="25000"/>
    <cellStyle name="Normal 6 5 2 2 5 2 2" xfId="46151"/>
    <cellStyle name="Normal 6 5 2 2 5 3" xfId="14428"/>
    <cellStyle name="Normal 6 5 2 2 5 4" xfId="35579"/>
    <cellStyle name="Normal 6 5 2 2 6" xfId="6740"/>
    <cellStyle name="Normal 6 5 2 2 6 2" xfId="27889"/>
    <cellStyle name="Normal 6 5 2 2 6 2 2" xfId="49040"/>
    <cellStyle name="Normal 6 5 2 2 6 3" xfId="17317"/>
    <cellStyle name="Normal 6 5 2 2 6 4" xfId="38468"/>
    <cellStyle name="Normal 6 5 2 2 7" xfId="9302"/>
    <cellStyle name="Normal 6 5 2 2 7 2" xfId="30451"/>
    <cellStyle name="Normal 6 5 2 2 7 2 2" xfId="51602"/>
    <cellStyle name="Normal 6 5 2 2 7 3" xfId="19879"/>
    <cellStyle name="Normal 6 5 2 2 7 4" xfId="41030"/>
    <cellStyle name="Normal 6 5 2 2 8" xfId="22436"/>
    <cellStyle name="Normal 6 5 2 2 8 2" xfId="43587"/>
    <cellStyle name="Normal 6 5 2 2 9" xfId="11864"/>
    <cellStyle name="Normal 6 5 2 3" xfId="457"/>
    <cellStyle name="Normal 6 5 2 3 2" xfId="1097"/>
    <cellStyle name="Normal 6 5 2 3 2 2" xfId="2377"/>
    <cellStyle name="Normal 6 5 2 3 2 2 2" xfId="4944"/>
    <cellStyle name="Normal 6 5 2 3 2 2 2 2" xfId="27080"/>
    <cellStyle name="Normal 6 5 2 3 2 2 2 2 2" xfId="48231"/>
    <cellStyle name="Normal 6 5 2 3 2 2 2 3" xfId="16508"/>
    <cellStyle name="Normal 6 5 2 3 2 2 2 4" xfId="37659"/>
    <cellStyle name="Normal 6 5 2 3 2 2 3" xfId="8820"/>
    <cellStyle name="Normal 6 5 2 3 2 2 3 2" xfId="29969"/>
    <cellStyle name="Normal 6 5 2 3 2 2 3 2 2" xfId="51120"/>
    <cellStyle name="Normal 6 5 2 3 2 2 3 3" xfId="19397"/>
    <cellStyle name="Normal 6 5 2 3 2 2 3 4" xfId="40548"/>
    <cellStyle name="Normal 6 5 2 3 2 2 4" xfId="11382"/>
    <cellStyle name="Normal 6 5 2 3 2 2 4 2" xfId="32531"/>
    <cellStyle name="Normal 6 5 2 3 2 2 4 2 2" xfId="53682"/>
    <cellStyle name="Normal 6 5 2 3 2 2 4 3" xfId="21959"/>
    <cellStyle name="Normal 6 5 2 3 2 2 4 4" xfId="43110"/>
    <cellStyle name="Normal 6 5 2 3 2 2 5" xfId="24516"/>
    <cellStyle name="Normal 6 5 2 3 2 2 5 2" xfId="45667"/>
    <cellStyle name="Normal 6 5 2 3 2 2 6" xfId="13944"/>
    <cellStyle name="Normal 6 5 2 3 2 2 7" xfId="35095"/>
    <cellStyle name="Normal 6 5 2 3 2 3" xfId="3664"/>
    <cellStyle name="Normal 6 5 2 3 2 3 2" xfId="25800"/>
    <cellStyle name="Normal 6 5 2 3 2 3 2 2" xfId="46951"/>
    <cellStyle name="Normal 6 5 2 3 2 3 3" xfId="15228"/>
    <cellStyle name="Normal 6 5 2 3 2 3 4" xfId="36379"/>
    <cellStyle name="Normal 6 5 2 3 2 4" xfId="7540"/>
    <cellStyle name="Normal 6 5 2 3 2 4 2" xfId="28689"/>
    <cellStyle name="Normal 6 5 2 3 2 4 2 2" xfId="49840"/>
    <cellStyle name="Normal 6 5 2 3 2 4 3" xfId="18117"/>
    <cellStyle name="Normal 6 5 2 3 2 4 4" xfId="39268"/>
    <cellStyle name="Normal 6 5 2 3 2 5" xfId="10102"/>
    <cellStyle name="Normal 6 5 2 3 2 5 2" xfId="31251"/>
    <cellStyle name="Normal 6 5 2 3 2 5 2 2" xfId="52402"/>
    <cellStyle name="Normal 6 5 2 3 2 5 3" xfId="20679"/>
    <cellStyle name="Normal 6 5 2 3 2 5 4" xfId="41830"/>
    <cellStyle name="Normal 6 5 2 3 2 6" xfId="23236"/>
    <cellStyle name="Normal 6 5 2 3 2 6 2" xfId="44387"/>
    <cellStyle name="Normal 6 5 2 3 2 7" xfId="12664"/>
    <cellStyle name="Normal 6 5 2 3 2 8" xfId="33815"/>
    <cellStyle name="Normal 6 5 2 3 3" xfId="1737"/>
    <cellStyle name="Normal 6 5 2 3 3 2" xfId="4304"/>
    <cellStyle name="Normal 6 5 2 3 3 2 2" xfId="26440"/>
    <cellStyle name="Normal 6 5 2 3 3 2 2 2" xfId="47591"/>
    <cellStyle name="Normal 6 5 2 3 3 2 3" xfId="15868"/>
    <cellStyle name="Normal 6 5 2 3 3 2 4" xfId="37019"/>
    <cellStyle name="Normal 6 5 2 3 3 3" xfId="8180"/>
    <cellStyle name="Normal 6 5 2 3 3 3 2" xfId="29329"/>
    <cellStyle name="Normal 6 5 2 3 3 3 2 2" xfId="50480"/>
    <cellStyle name="Normal 6 5 2 3 3 3 3" xfId="18757"/>
    <cellStyle name="Normal 6 5 2 3 3 3 4" xfId="39908"/>
    <cellStyle name="Normal 6 5 2 3 3 4" xfId="10742"/>
    <cellStyle name="Normal 6 5 2 3 3 4 2" xfId="31891"/>
    <cellStyle name="Normal 6 5 2 3 3 4 2 2" xfId="53042"/>
    <cellStyle name="Normal 6 5 2 3 3 4 3" xfId="21319"/>
    <cellStyle name="Normal 6 5 2 3 3 4 4" xfId="42470"/>
    <cellStyle name="Normal 6 5 2 3 3 5" xfId="23876"/>
    <cellStyle name="Normal 6 5 2 3 3 5 2" xfId="45027"/>
    <cellStyle name="Normal 6 5 2 3 3 6" xfId="13304"/>
    <cellStyle name="Normal 6 5 2 3 3 7" xfId="34455"/>
    <cellStyle name="Normal 6 5 2 3 4" xfId="3024"/>
    <cellStyle name="Normal 6 5 2 3 4 2" xfId="25160"/>
    <cellStyle name="Normal 6 5 2 3 4 2 2" xfId="46311"/>
    <cellStyle name="Normal 6 5 2 3 4 3" xfId="14588"/>
    <cellStyle name="Normal 6 5 2 3 4 4" xfId="35739"/>
    <cellStyle name="Normal 6 5 2 3 5" xfId="6900"/>
    <cellStyle name="Normal 6 5 2 3 5 2" xfId="28049"/>
    <cellStyle name="Normal 6 5 2 3 5 2 2" xfId="49200"/>
    <cellStyle name="Normal 6 5 2 3 5 3" xfId="17477"/>
    <cellStyle name="Normal 6 5 2 3 5 4" xfId="38628"/>
    <cellStyle name="Normal 6 5 2 3 6" xfId="9462"/>
    <cellStyle name="Normal 6 5 2 3 6 2" xfId="30611"/>
    <cellStyle name="Normal 6 5 2 3 6 2 2" xfId="51762"/>
    <cellStyle name="Normal 6 5 2 3 6 3" xfId="20039"/>
    <cellStyle name="Normal 6 5 2 3 6 4" xfId="41190"/>
    <cellStyle name="Normal 6 5 2 3 7" xfId="22596"/>
    <cellStyle name="Normal 6 5 2 3 7 2" xfId="43747"/>
    <cellStyle name="Normal 6 5 2 3 8" xfId="12024"/>
    <cellStyle name="Normal 6 5 2 3 9" xfId="33175"/>
    <cellStyle name="Normal 6 5 2 4" xfId="777"/>
    <cellStyle name="Normal 6 5 2 4 2" xfId="2057"/>
    <cellStyle name="Normal 6 5 2 4 2 2" xfId="4624"/>
    <cellStyle name="Normal 6 5 2 4 2 2 2" xfId="26760"/>
    <cellStyle name="Normal 6 5 2 4 2 2 2 2" xfId="47911"/>
    <cellStyle name="Normal 6 5 2 4 2 2 3" xfId="16188"/>
    <cellStyle name="Normal 6 5 2 4 2 2 4" xfId="37339"/>
    <cellStyle name="Normal 6 5 2 4 2 3" xfId="8500"/>
    <cellStyle name="Normal 6 5 2 4 2 3 2" xfId="29649"/>
    <cellStyle name="Normal 6 5 2 4 2 3 2 2" xfId="50800"/>
    <cellStyle name="Normal 6 5 2 4 2 3 3" xfId="19077"/>
    <cellStyle name="Normal 6 5 2 4 2 3 4" xfId="40228"/>
    <cellStyle name="Normal 6 5 2 4 2 4" xfId="11062"/>
    <cellStyle name="Normal 6 5 2 4 2 4 2" xfId="32211"/>
    <cellStyle name="Normal 6 5 2 4 2 4 2 2" xfId="53362"/>
    <cellStyle name="Normal 6 5 2 4 2 4 3" xfId="21639"/>
    <cellStyle name="Normal 6 5 2 4 2 4 4" xfId="42790"/>
    <cellStyle name="Normal 6 5 2 4 2 5" xfId="24196"/>
    <cellStyle name="Normal 6 5 2 4 2 5 2" xfId="45347"/>
    <cellStyle name="Normal 6 5 2 4 2 6" xfId="13624"/>
    <cellStyle name="Normal 6 5 2 4 2 7" xfId="34775"/>
    <cellStyle name="Normal 6 5 2 4 3" xfId="3344"/>
    <cellStyle name="Normal 6 5 2 4 3 2" xfId="25480"/>
    <cellStyle name="Normal 6 5 2 4 3 2 2" xfId="46631"/>
    <cellStyle name="Normal 6 5 2 4 3 3" xfId="14908"/>
    <cellStyle name="Normal 6 5 2 4 3 4" xfId="36059"/>
    <cellStyle name="Normal 6 5 2 4 4" xfId="7220"/>
    <cellStyle name="Normal 6 5 2 4 4 2" xfId="28369"/>
    <cellStyle name="Normal 6 5 2 4 4 2 2" xfId="49520"/>
    <cellStyle name="Normal 6 5 2 4 4 3" xfId="17797"/>
    <cellStyle name="Normal 6 5 2 4 4 4" xfId="38948"/>
    <cellStyle name="Normal 6 5 2 4 5" xfId="9782"/>
    <cellStyle name="Normal 6 5 2 4 5 2" xfId="30931"/>
    <cellStyle name="Normal 6 5 2 4 5 2 2" xfId="52082"/>
    <cellStyle name="Normal 6 5 2 4 5 3" xfId="20359"/>
    <cellStyle name="Normal 6 5 2 4 5 4" xfId="41510"/>
    <cellStyle name="Normal 6 5 2 4 6" xfId="22916"/>
    <cellStyle name="Normal 6 5 2 4 6 2" xfId="44067"/>
    <cellStyle name="Normal 6 5 2 4 7" xfId="12344"/>
    <cellStyle name="Normal 6 5 2 4 8" xfId="33495"/>
    <cellStyle name="Normal 6 5 2 5" xfId="1417"/>
    <cellStyle name="Normal 6 5 2 5 2" xfId="3984"/>
    <cellStyle name="Normal 6 5 2 5 2 2" xfId="26120"/>
    <cellStyle name="Normal 6 5 2 5 2 2 2" xfId="47271"/>
    <cellStyle name="Normal 6 5 2 5 2 3" xfId="15548"/>
    <cellStyle name="Normal 6 5 2 5 2 4" xfId="36699"/>
    <cellStyle name="Normal 6 5 2 5 3" xfId="7860"/>
    <cellStyle name="Normal 6 5 2 5 3 2" xfId="29009"/>
    <cellStyle name="Normal 6 5 2 5 3 2 2" xfId="50160"/>
    <cellStyle name="Normal 6 5 2 5 3 3" xfId="18437"/>
    <cellStyle name="Normal 6 5 2 5 3 4" xfId="39588"/>
    <cellStyle name="Normal 6 5 2 5 4" xfId="10422"/>
    <cellStyle name="Normal 6 5 2 5 4 2" xfId="31571"/>
    <cellStyle name="Normal 6 5 2 5 4 2 2" xfId="52722"/>
    <cellStyle name="Normal 6 5 2 5 4 3" xfId="20999"/>
    <cellStyle name="Normal 6 5 2 5 4 4" xfId="42150"/>
    <cellStyle name="Normal 6 5 2 5 5" xfId="23556"/>
    <cellStyle name="Normal 6 5 2 5 5 2" xfId="44707"/>
    <cellStyle name="Normal 6 5 2 5 6" xfId="12984"/>
    <cellStyle name="Normal 6 5 2 5 7" xfId="34135"/>
    <cellStyle name="Normal 6 5 2 6" xfId="2703"/>
    <cellStyle name="Normal 6 5 2 6 2" xfId="24839"/>
    <cellStyle name="Normal 6 5 2 6 2 2" xfId="45990"/>
    <cellStyle name="Normal 6 5 2 6 3" xfId="14267"/>
    <cellStyle name="Normal 6 5 2 6 4" xfId="35418"/>
    <cellStyle name="Normal 6 5 2 7" xfId="6580"/>
    <cellStyle name="Normal 6 5 2 7 2" xfId="27729"/>
    <cellStyle name="Normal 6 5 2 7 2 2" xfId="48880"/>
    <cellStyle name="Normal 6 5 2 7 3" xfId="17157"/>
    <cellStyle name="Normal 6 5 2 7 4" xfId="38308"/>
    <cellStyle name="Normal 6 5 2 8" xfId="9142"/>
    <cellStyle name="Normal 6 5 2 8 2" xfId="30291"/>
    <cellStyle name="Normal 6 5 2 8 2 2" xfId="51442"/>
    <cellStyle name="Normal 6 5 2 8 3" xfId="19719"/>
    <cellStyle name="Normal 6 5 2 8 4" xfId="40870"/>
    <cellStyle name="Normal 6 5 2 9" xfId="22276"/>
    <cellStyle name="Normal 6 5 2 9 2" xfId="43427"/>
    <cellStyle name="Normal 6 5 3" xfId="215"/>
    <cellStyle name="Normal 6 5 3 10" xfId="32935"/>
    <cellStyle name="Normal 6 5 3 2" xfId="537"/>
    <cellStyle name="Normal 6 5 3 2 2" xfId="1177"/>
    <cellStyle name="Normal 6 5 3 2 2 2" xfId="2457"/>
    <cellStyle name="Normal 6 5 3 2 2 2 2" xfId="5024"/>
    <cellStyle name="Normal 6 5 3 2 2 2 2 2" xfId="27160"/>
    <cellStyle name="Normal 6 5 3 2 2 2 2 2 2" xfId="48311"/>
    <cellStyle name="Normal 6 5 3 2 2 2 2 3" xfId="16588"/>
    <cellStyle name="Normal 6 5 3 2 2 2 2 4" xfId="37739"/>
    <cellStyle name="Normal 6 5 3 2 2 2 3" xfId="8900"/>
    <cellStyle name="Normal 6 5 3 2 2 2 3 2" xfId="30049"/>
    <cellStyle name="Normal 6 5 3 2 2 2 3 2 2" xfId="51200"/>
    <cellStyle name="Normal 6 5 3 2 2 2 3 3" xfId="19477"/>
    <cellStyle name="Normal 6 5 3 2 2 2 3 4" xfId="40628"/>
    <cellStyle name="Normal 6 5 3 2 2 2 4" xfId="11462"/>
    <cellStyle name="Normal 6 5 3 2 2 2 4 2" xfId="32611"/>
    <cellStyle name="Normal 6 5 3 2 2 2 4 2 2" xfId="53762"/>
    <cellStyle name="Normal 6 5 3 2 2 2 4 3" xfId="22039"/>
    <cellStyle name="Normal 6 5 3 2 2 2 4 4" xfId="43190"/>
    <cellStyle name="Normal 6 5 3 2 2 2 5" xfId="24596"/>
    <cellStyle name="Normal 6 5 3 2 2 2 5 2" xfId="45747"/>
    <cellStyle name="Normal 6 5 3 2 2 2 6" xfId="14024"/>
    <cellStyle name="Normal 6 5 3 2 2 2 7" xfId="35175"/>
    <cellStyle name="Normal 6 5 3 2 2 3" xfId="3744"/>
    <cellStyle name="Normal 6 5 3 2 2 3 2" xfId="25880"/>
    <cellStyle name="Normal 6 5 3 2 2 3 2 2" xfId="47031"/>
    <cellStyle name="Normal 6 5 3 2 2 3 3" xfId="15308"/>
    <cellStyle name="Normal 6 5 3 2 2 3 4" xfId="36459"/>
    <cellStyle name="Normal 6 5 3 2 2 4" xfId="7620"/>
    <cellStyle name="Normal 6 5 3 2 2 4 2" xfId="28769"/>
    <cellStyle name="Normal 6 5 3 2 2 4 2 2" xfId="49920"/>
    <cellStyle name="Normal 6 5 3 2 2 4 3" xfId="18197"/>
    <cellStyle name="Normal 6 5 3 2 2 4 4" xfId="39348"/>
    <cellStyle name="Normal 6 5 3 2 2 5" xfId="10182"/>
    <cellStyle name="Normal 6 5 3 2 2 5 2" xfId="31331"/>
    <cellStyle name="Normal 6 5 3 2 2 5 2 2" xfId="52482"/>
    <cellStyle name="Normal 6 5 3 2 2 5 3" xfId="20759"/>
    <cellStyle name="Normal 6 5 3 2 2 5 4" xfId="41910"/>
    <cellStyle name="Normal 6 5 3 2 2 6" xfId="23316"/>
    <cellStyle name="Normal 6 5 3 2 2 6 2" xfId="44467"/>
    <cellStyle name="Normal 6 5 3 2 2 7" xfId="12744"/>
    <cellStyle name="Normal 6 5 3 2 2 8" xfId="33895"/>
    <cellStyle name="Normal 6 5 3 2 3" xfId="1817"/>
    <cellStyle name="Normal 6 5 3 2 3 2" xfId="4384"/>
    <cellStyle name="Normal 6 5 3 2 3 2 2" xfId="26520"/>
    <cellStyle name="Normal 6 5 3 2 3 2 2 2" xfId="47671"/>
    <cellStyle name="Normal 6 5 3 2 3 2 3" xfId="15948"/>
    <cellStyle name="Normal 6 5 3 2 3 2 4" xfId="37099"/>
    <cellStyle name="Normal 6 5 3 2 3 3" xfId="8260"/>
    <cellStyle name="Normal 6 5 3 2 3 3 2" xfId="29409"/>
    <cellStyle name="Normal 6 5 3 2 3 3 2 2" xfId="50560"/>
    <cellStyle name="Normal 6 5 3 2 3 3 3" xfId="18837"/>
    <cellStyle name="Normal 6 5 3 2 3 3 4" xfId="39988"/>
    <cellStyle name="Normal 6 5 3 2 3 4" xfId="10822"/>
    <cellStyle name="Normal 6 5 3 2 3 4 2" xfId="31971"/>
    <cellStyle name="Normal 6 5 3 2 3 4 2 2" xfId="53122"/>
    <cellStyle name="Normal 6 5 3 2 3 4 3" xfId="21399"/>
    <cellStyle name="Normal 6 5 3 2 3 4 4" xfId="42550"/>
    <cellStyle name="Normal 6 5 3 2 3 5" xfId="23956"/>
    <cellStyle name="Normal 6 5 3 2 3 5 2" xfId="45107"/>
    <cellStyle name="Normal 6 5 3 2 3 6" xfId="13384"/>
    <cellStyle name="Normal 6 5 3 2 3 7" xfId="34535"/>
    <cellStyle name="Normal 6 5 3 2 4" xfId="3104"/>
    <cellStyle name="Normal 6 5 3 2 4 2" xfId="25240"/>
    <cellStyle name="Normal 6 5 3 2 4 2 2" xfId="46391"/>
    <cellStyle name="Normal 6 5 3 2 4 3" xfId="14668"/>
    <cellStyle name="Normal 6 5 3 2 4 4" xfId="35819"/>
    <cellStyle name="Normal 6 5 3 2 5" xfId="6980"/>
    <cellStyle name="Normal 6 5 3 2 5 2" xfId="28129"/>
    <cellStyle name="Normal 6 5 3 2 5 2 2" xfId="49280"/>
    <cellStyle name="Normal 6 5 3 2 5 3" xfId="17557"/>
    <cellStyle name="Normal 6 5 3 2 5 4" xfId="38708"/>
    <cellStyle name="Normal 6 5 3 2 6" xfId="9542"/>
    <cellStyle name="Normal 6 5 3 2 6 2" xfId="30691"/>
    <cellStyle name="Normal 6 5 3 2 6 2 2" xfId="51842"/>
    <cellStyle name="Normal 6 5 3 2 6 3" xfId="20119"/>
    <cellStyle name="Normal 6 5 3 2 6 4" xfId="41270"/>
    <cellStyle name="Normal 6 5 3 2 7" xfId="22676"/>
    <cellStyle name="Normal 6 5 3 2 7 2" xfId="43827"/>
    <cellStyle name="Normal 6 5 3 2 8" xfId="12104"/>
    <cellStyle name="Normal 6 5 3 2 9" xfId="33255"/>
    <cellStyle name="Normal 6 5 3 3" xfId="857"/>
    <cellStyle name="Normal 6 5 3 3 2" xfId="2137"/>
    <cellStyle name="Normal 6 5 3 3 2 2" xfId="4704"/>
    <cellStyle name="Normal 6 5 3 3 2 2 2" xfId="26840"/>
    <cellStyle name="Normal 6 5 3 3 2 2 2 2" xfId="47991"/>
    <cellStyle name="Normal 6 5 3 3 2 2 3" xfId="16268"/>
    <cellStyle name="Normal 6 5 3 3 2 2 4" xfId="37419"/>
    <cellStyle name="Normal 6 5 3 3 2 3" xfId="8580"/>
    <cellStyle name="Normal 6 5 3 3 2 3 2" xfId="29729"/>
    <cellStyle name="Normal 6 5 3 3 2 3 2 2" xfId="50880"/>
    <cellStyle name="Normal 6 5 3 3 2 3 3" xfId="19157"/>
    <cellStyle name="Normal 6 5 3 3 2 3 4" xfId="40308"/>
    <cellStyle name="Normal 6 5 3 3 2 4" xfId="11142"/>
    <cellStyle name="Normal 6 5 3 3 2 4 2" xfId="32291"/>
    <cellStyle name="Normal 6 5 3 3 2 4 2 2" xfId="53442"/>
    <cellStyle name="Normal 6 5 3 3 2 4 3" xfId="21719"/>
    <cellStyle name="Normal 6 5 3 3 2 4 4" xfId="42870"/>
    <cellStyle name="Normal 6 5 3 3 2 5" xfId="24276"/>
    <cellStyle name="Normal 6 5 3 3 2 5 2" xfId="45427"/>
    <cellStyle name="Normal 6 5 3 3 2 6" xfId="13704"/>
    <cellStyle name="Normal 6 5 3 3 2 7" xfId="34855"/>
    <cellStyle name="Normal 6 5 3 3 3" xfId="3424"/>
    <cellStyle name="Normal 6 5 3 3 3 2" xfId="25560"/>
    <cellStyle name="Normal 6 5 3 3 3 2 2" xfId="46711"/>
    <cellStyle name="Normal 6 5 3 3 3 3" xfId="14988"/>
    <cellStyle name="Normal 6 5 3 3 3 4" xfId="36139"/>
    <cellStyle name="Normal 6 5 3 3 4" xfId="7300"/>
    <cellStyle name="Normal 6 5 3 3 4 2" xfId="28449"/>
    <cellStyle name="Normal 6 5 3 3 4 2 2" xfId="49600"/>
    <cellStyle name="Normal 6 5 3 3 4 3" xfId="17877"/>
    <cellStyle name="Normal 6 5 3 3 4 4" xfId="39028"/>
    <cellStyle name="Normal 6 5 3 3 5" xfId="9862"/>
    <cellStyle name="Normal 6 5 3 3 5 2" xfId="31011"/>
    <cellStyle name="Normal 6 5 3 3 5 2 2" xfId="52162"/>
    <cellStyle name="Normal 6 5 3 3 5 3" xfId="20439"/>
    <cellStyle name="Normal 6 5 3 3 5 4" xfId="41590"/>
    <cellStyle name="Normal 6 5 3 3 6" xfId="22996"/>
    <cellStyle name="Normal 6 5 3 3 6 2" xfId="44147"/>
    <cellStyle name="Normal 6 5 3 3 7" xfId="12424"/>
    <cellStyle name="Normal 6 5 3 3 8" xfId="33575"/>
    <cellStyle name="Normal 6 5 3 4" xfId="1497"/>
    <cellStyle name="Normal 6 5 3 4 2" xfId="4064"/>
    <cellStyle name="Normal 6 5 3 4 2 2" xfId="26200"/>
    <cellStyle name="Normal 6 5 3 4 2 2 2" xfId="47351"/>
    <cellStyle name="Normal 6 5 3 4 2 3" xfId="15628"/>
    <cellStyle name="Normal 6 5 3 4 2 4" xfId="36779"/>
    <cellStyle name="Normal 6 5 3 4 3" xfId="7940"/>
    <cellStyle name="Normal 6 5 3 4 3 2" xfId="29089"/>
    <cellStyle name="Normal 6 5 3 4 3 2 2" xfId="50240"/>
    <cellStyle name="Normal 6 5 3 4 3 3" xfId="18517"/>
    <cellStyle name="Normal 6 5 3 4 3 4" xfId="39668"/>
    <cellStyle name="Normal 6 5 3 4 4" xfId="10502"/>
    <cellStyle name="Normal 6 5 3 4 4 2" xfId="31651"/>
    <cellStyle name="Normal 6 5 3 4 4 2 2" xfId="52802"/>
    <cellStyle name="Normal 6 5 3 4 4 3" xfId="21079"/>
    <cellStyle name="Normal 6 5 3 4 4 4" xfId="42230"/>
    <cellStyle name="Normal 6 5 3 4 5" xfId="23636"/>
    <cellStyle name="Normal 6 5 3 4 5 2" xfId="44787"/>
    <cellStyle name="Normal 6 5 3 4 6" xfId="13064"/>
    <cellStyle name="Normal 6 5 3 4 7" xfId="34215"/>
    <cellStyle name="Normal 6 5 3 5" xfId="2783"/>
    <cellStyle name="Normal 6 5 3 5 2" xfId="24919"/>
    <cellStyle name="Normal 6 5 3 5 2 2" xfId="46070"/>
    <cellStyle name="Normal 6 5 3 5 3" xfId="14347"/>
    <cellStyle name="Normal 6 5 3 5 4" xfId="35498"/>
    <cellStyle name="Normal 6 5 3 6" xfId="6660"/>
    <cellStyle name="Normal 6 5 3 6 2" xfId="27809"/>
    <cellStyle name="Normal 6 5 3 6 2 2" xfId="48960"/>
    <cellStyle name="Normal 6 5 3 6 3" xfId="17237"/>
    <cellStyle name="Normal 6 5 3 6 4" xfId="38388"/>
    <cellStyle name="Normal 6 5 3 7" xfId="9222"/>
    <cellStyle name="Normal 6 5 3 7 2" xfId="30371"/>
    <cellStyle name="Normal 6 5 3 7 2 2" xfId="51522"/>
    <cellStyle name="Normal 6 5 3 7 3" xfId="19799"/>
    <cellStyle name="Normal 6 5 3 7 4" xfId="40950"/>
    <cellStyle name="Normal 6 5 3 8" xfId="22356"/>
    <cellStyle name="Normal 6 5 3 8 2" xfId="43507"/>
    <cellStyle name="Normal 6 5 3 9" xfId="11784"/>
    <cellStyle name="Normal 6 5 4" xfId="377"/>
    <cellStyle name="Normal 6 5 4 2" xfId="1017"/>
    <cellStyle name="Normal 6 5 4 2 2" xfId="2297"/>
    <cellStyle name="Normal 6 5 4 2 2 2" xfId="4864"/>
    <cellStyle name="Normal 6 5 4 2 2 2 2" xfId="27000"/>
    <cellStyle name="Normal 6 5 4 2 2 2 2 2" xfId="48151"/>
    <cellStyle name="Normal 6 5 4 2 2 2 3" xfId="16428"/>
    <cellStyle name="Normal 6 5 4 2 2 2 4" xfId="37579"/>
    <cellStyle name="Normal 6 5 4 2 2 3" xfId="8740"/>
    <cellStyle name="Normal 6 5 4 2 2 3 2" xfId="29889"/>
    <cellStyle name="Normal 6 5 4 2 2 3 2 2" xfId="51040"/>
    <cellStyle name="Normal 6 5 4 2 2 3 3" xfId="19317"/>
    <cellStyle name="Normal 6 5 4 2 2 3 4" xfId="40468"/>
    <cellStyle name="Normal 6 5 4 2 2 4" xfId="11302"/>
    <cellStyle name="Normal 6 5 4 2 2 4 2" xfId="32451"/>
    <cellStyle name="Normal 6 5 4 2 2 4 2 2" xfId="53602"/>
    <cellStyle name="Normal 6 5 4 2 2 4 3" xfId="21879"/>
    <cellStyle name="Normal 6 5 4 2 2 4 4" xfId="43030"/>
    <cellStyle name="Normal 6 5 4 2 2 5" xfId="24436"/>
    <cellStyle name="Normal 6 5 4 2 2 5 2" xfId="45587"/>
    <cellStyle name="Normal 6 5 4 2 2 6" xfId="13864"/>
    <cellStyle name="Normal 6 5 4 2 2 7" xfId="35015"/>
    <cellStyle name="Normal 6 5 4 2 3" xfId="3584"/>
    <cellStyle name="Normal 6 5 4 2 3 2" xfId="25720"/>
    <cellStyle name="Normal 6 5 4 2 3 2 2" xfId="46871"/>
    <cellStyle name="Normal 6 5 4 2 3 3" xfId="15148"/>
    <cellStyle name="Normal 6 5 4 2 3 4" xfId="36299"/>
    <cellStyle name="Normal 6 5 4 2 4" xfId="7460"/>
    <cellStyle name="Normal 6 5 4 2 4 2" xfId="28609"/>
    <cellStyle name="Normal 6 5 4 2 4 2 2" xfId="49760"/>
    <cellStyle name="Normal 6 5 4 2 4 3" xfId="18037"/>
    <cellStyle name="Normal 6 5 4 2 4 4" xfId="39188"/>
    <cellStyle name="Normal 6 5 4 2 5" xfId="10022"/>
    <cellStyle name="Normal 6 5 4 2 5 2" xfId="31171"/>
    <cellStyle name="Normal 6 5 4 2 5 2 2" xfId="52322"/>
    <cellStyle name="Normal 6 5 4 2 5 3" xfId="20599"/>
    <cellStyle name="Normal 6 5 4 2 5 4" xfId="41750"/>
    <cellStyle name="Normal 6 5 4 2 6" xfId="23156"/>
    <cellStyle name="Normal 6 5 4 2 6 2" xfId="44307"/>
    <cellStyle name="Normal 6 5 4 2 7" xfId="12584"/>
    <cellStyle name="Normal 6 5 4 2 8" xfId="33735"/>
    <cellStyle name="Normal 6 5 4 3" xfId="1657"/>
    <cellStyle name="Normal 6 5 4 3 2" xfId="4224"/>
    <cellStyle name="Normal 6 5 4 3 2 2" xfId="26360"/>
    <cellStyle name="Normal 6 5 4 3 2 2 2" xfId="47511"/>
    <cellStyle name="Normal 6 5 4 3 2 3" xfId="15788"/>
    <cellStyle name="Normal 6 5 4 3 2 4" xfId="36939"/>
    <cellStyle name="Normal 6 5 4 3 3" xfId="8100"/>
    <cellStyle name="Normal 6 5 4 3 3 2" xfId="29249"/>
    <cellStyle name="Normal 6 5 4 3 3 2 2" xfId="50400"/>
    <cellStyle name="Normal 6 5 4 3 3 3" xfId="18677"/>
    <cellStyle name="Normal 6 5 4 3 3 4" xfId="39828"/>
    <cellStyle name="Normal 6 5 4 3 4" xfId="10662"/>
    <cellStyle name="Normal 6 5 4 3 4 2" xfId="31811"/>
    <cellStyle name="Normal 6 5 4 3 4 2 2" xfId="52962"/>
    <cellStyle name="Normal 6 5 4 3 4 3" xfId="21239"/>
    <cellStyle name="Normal 6 5 4 3 4 4" xfId="42390"/>
    <cellStyle name="Normal 6 5 4 3 5" xfId="23796"/>
    <cellStyle name="Normal 6 5 4 3 5 2" xfId="44947"/>
    <cellStyle name="Normal 6 5 4 3 6" xfId="13224"/>
    <cellStyle name="Normal 6 5 4 3 7" xfId="34375"/>
    <cellStyle name="Normal 6 5 4 4" xfId="2944"/>
    <cellStyle name="Normal 6 5 4 4 2" xfId="25080"/>
    <cellStyle name="Normal 6 5 4 4 2 2" xfId="46231"/>
    <cellStyle name="Normal 6 5 4 4 3" xfId="14508"/>
    <cellStyle name="Normal 6 5 4 4 4" xfId="35659"/>
    <cellStyle name="Normal 6 5 4 5" xfId="6820"/>
    <cellStyle name="Normal 6 5 4 5 2" xfId="27969"/>
    <cellStyle name="Normal 6 5 4 5 2 2" xfId="49120"/>
    <cellStyle name="Normal 6 5 4 5 3" xfId="17397"/>
    <cellStyle name="Normal 6 5 4 5 4" xfId="38548"/>
    <cellStyle name="Normal 6 5 4 6" xfId="9382"/>
    <cellStyle name="Normal 6 5 4 6 2" xfId="30531"/>
    <cellStyle name="Normal 6 5 4 6 2 2" xfId="51682"/>
    <cellStyle name="Normal 6 5 4 6 3" xfId="19959"/>
    <cellStyle name="Normal 6 5 4 6 4" xfId="41110"/>
    <cellStyle name="Normal 6 5 4 7" xfId="22516"/>
    <cellStyle name="Normal 6 5 4 7 2" xfId="43667"/>
    <cellStyle name="Normal 6 5 4 8" xfId="11944"/>
    <cellStyle name="Normal 6 5 4 9" xfId="33095"/>
    <cellStyle name="Normal 6 5 5" xfId="697"/>
    <cellStyle name="Normal 6 5 5 2" xfId="1977"/>
    <cellStyle name="Normal 6 5 5 2 2" xfId="4544"/>
    <cellStyle name="Normal 6 5 5 2 2 2" xfId="26680"/>
    <cellStyle name="Normal 6 5 5 2 2 2 2" xfId="47831"/>
    <cellStyle name="Normal 6 5 5 2 2 3" xfId="16108"/>
    <cellStyle name="Normal 6 5 5 2 2 4" xfId="37259"/>
    <cellStyle name="Normal 6 5 5 2 3" xfId="8420"/>
    <cellStyle name="Normal 6 5 5 2 3 2" xfId="29569"/>
    <cellStyle name="Normal 6 5 5 2 3 2 2" xfId="50720"/>
    <cellStyle name="Normal 6 5 5 2 3 3" xfId="18997"/>
    <cellStyle name="Normal 6 5 5 2 3 4" xfId="40148"/>
    <cellStyle name="Normal 6 5 5 2 4" xfId="10982"/>
    <cellStyle name="Normal 6 5 5 2 4 2" xfId="32131"/>
    <cellStyle name="Normal 6 5 5 2 4 2 2" xfId="53282"/>
    <cellStyle name="Normal 6 5 5 2 4 3" xfId="21559"/>
    <cellStyle name="Normal 6 5 5 2 4 4" xfId="42710"/>
    <cellStyle name="Normal 6 5 5 2 5" xfId="24116"/>
    <cellStyle name="Normal 6 5 5 2 5 2" xfId="45267"/>
    <cellStyle name="Normal 6 5 5 2 6" xfId="13544"/>
    <cellStyle name="Normal 6 5 5 2 7" xfId="34695"/>
    <cellStyle name="Normal 6 5 5 3" xfId="3264"/>
    <cellStyle name="Normal 6 5 5 3 2" xfId="25400"/>
    <cellStyle name="Normal 6 5 5 3 2 2" xfId="46551"/>
    <cellStyle name="Normal 6 5 5 3 3" xfId="14828"/>
    <cellStyle name="Normal 6 5 5 3 4" xfId="35979"/>
    <cellStyle name="Normal 6 5 5 4" xfId="7140"/>
    <cellStyle name="Normal 6 5 5 4 2" xfId="28289"/>
    <cellStyle name="Normal 6 5 5 4 2 2" xfId="49440"/>
    <cellStyle name="Normal 6 5 5 4 3" xfId="17717"/>
    <cellStyle name="Normal 6 5 5 4 4" xfId="38868"/>
    <cellStyle name="Normal 6 5 5 5" xfId="9702"/>
    <cellStyle name="Normal 6 5 5 5 2" xfId="30851"/>
    <cellStyle name="Normal 6 5 5 5 2 2" xfId="52002"/>
    <cellStyle name="Normal 6 5 5 5 3" xfId="20279"/>
    <cellStyle name="Normal 6 5 5 5 4" xfId="41430"/>
    <cellStyle name="Normal 6 5 5 6" xfId="22836"/>
    <cellStyle name="Normal 6 5 5 6 2" xfId="43987"/>
    <cellStyle name="Normal 6 5 5 7" xfId="12264"/>
    <cellStyle name="Normal 6 5 5 8" xfId="33415"/>
    <cellStyle name="Normal 6 5 6" xfId="1337"/>
    <cellStyle name="Normal 6 5 6 2" xfId="3904"/>
    <cellStyle name="Normal 6 5 6 2 2" xfId="26040"/>
    <cellStyle name="Normal 6 5 6 2 2 2" xfId="47191"/>
    <cellStyle name="Normal 6 5 6 2 3" xfId="15468"/>
    <cellStyle name="Normal 6 5 6 2 4" xfId="36619"/>
    <cellStyle name="Normal 6 5 6 3" xfId="7780"/>
    <cellStyle name="Normal 6 5 6 3 2" xfId="28929"/>
    <cellStyle name="Normal 6 5 6 3 2 2" xfId="50080"/>
    <cellStyle name="Normal 6 5 6 3 3" xfId="18357"/>
    <cellStyle name="Normal 6 5 6 3 4" xfId="39508"/>
    <cellStyle name="Normal 6 5 6 4" xfId="10342"/>
    <cellStyle name="Normal 6 5 6 4 2" xfId="31491"/>
    <cellStyle name="Normal 6 5 6 4 2 2" xfId="52642"/>
    <cellStyle name="Normal 6 5 6 4 3" xfId="20919"/>
    <cellStyle name="Normal 6 5 6 4 4" xfId="42070"/>
    <cellStyle name="Normal 6 5 6 5" xfId="23476"/>
    <cellStyle name="Normal 6 5 6 5 2" xfId="44627"/>
    <cellStyle name="Normal 6 5 6 6" xfId="12904"/>
    <cellStyle name="Normal 6 5 6 7" xfId="34055"/>
    <cellStyle name="Normal 6 5 7" xfId="2622"/>
    <cellStyle name="Normal 6 5 7 2" xfId="24758"/>
    <cellStyle name="Normal 6 5 7 2 2" xfId="45909"/>
    <cellStyle name="Normal 6 5 7 3" xfId="14186"/>
    <cellStyle name="Normal 6 5 7 4" xfId="35337"/>
    <cellStyle name="Normal 6 5 8" xfId="6500"/>
    <cellStyle name="Normal 6 5 8 2" xfId="27649"/>
    <cellStyle name="Normal 6 5 8 2 2" xfId="48800"/>
    <cellStyle name="Normal 6 5 8 3" xfId="17077"/>
    <cellStyle name="Normal 6 5 8 4" xfId="38228"/>
    <cellStyle name="Normal 6 5 9" xfId="9062"/>
    <cellStyle name="Normal 6 5 9 2" xfId="30211"/>
    <cellStyle name="Normal 6 5 9 2 2" xfId="51362"/>
    <cellStyle name="Normal 6 5 9 3" xfId="19639"/>
    <cellStyle name="Normal 6 5 9 4" xfId="40790"/>
    <cellStyle name="Normal 6 6" xfId="73"/>
    <cellStyle name="Normal 6 6 10" xfId="22218"/>
    <cellStyle name="Normal 6 6 10 2" xfId="43369"/>
    <cellStyle name="Normal 6 6 11" xfId="11646"/>
    <cellStyle name="Normal 6 6 12" xfId="32797"/>
    <cellStyle name="Normal 6 6 2" xfId="157"/>
    <cellStyle name="Normal 6 6 2 10" xfId="11726"/>
    <cellStyle name="Normal 6 6 2 11" xfId="32877"/>
    <cellStyle name="Normal 6 6 2 2" xfId="318"/>
    <cellStyle name="Normal 6 6 2 2 10" xfId="33037"/>
    <cellStyle name="Normal 6 6 2 2 2" xfId="639"/>
    <cellStyle name="Normal 6 6 2 2 2 2" xfId="1279"/>
    <cellStyle name="Normal 6 6 2 2 2 2 2" xfId="2559"/>
    <cellStyle name="Normal 6 6 2 2 2 2 2 2" xfId="5126"/>
    <cellStyle name="Normal 6 6 2 2 2 2 2 2 2" xfId="27262"/>
    <cellStyle name="Normal 6 6 2 2 2 2 2 2 2 2" xfId="48413"/>
    <cellStyle name="Normal 6 6 2 2 2 2 2 2 3" xfId="16690"/>
    <cellStyle name="Normal 6 6 2 2 2 2 2 2 4" xfId="37841"/>
    <cellStyle name="Normal 6 6 2 2 2 2 2 3" xfId="9002"/>
    <cellStyle name="Normal 6 6 2 2 2 2 2 3 2" xfId="30151"/>
    <cellStyle name="Normal 6 6 2 2 2 2 2 3 2 2" xfId="51302"/>
    <cellStyle name="Normal 6 6 2 2 2 2 2 3 3" xfId="19579"/>
    <cellStyle name="Normal 6 6 2 2 2 2 2 3 4" xfId="40730"/>
    <cellStyle name="Normal 6 6 2 2 2 2 2 4" xfId="11564"/>
    <cellStyle name="Normal 6 6 2 2 2 2 2 4 2" xfId="32713"/>
    <cellStyle name="Normal 6 6 2 2 2 2 2 4 2 2" xfId="53864"/>
    <cellStyle name="Normal 6 6 2 2 2 2 2 4 3" xfId="22141"/>
    <cellStyle name="Normal 6 6 2 2 2 2 2 4 4" xfId="43292"/>
    <cellStyle name="Normal 6 6 2 2 2 2 2 5" xfId="24698"/>
    <cellStyle name="Normal 6 6 2 2 2 2 2 5 2" xfId="45849"/>
    <cellStyle name="Normal 6 6 2 2 2 2 2 6" xfId="14126"/>
    <cellStyle name="Normal 6 6 2 2 2 2 2 7" xfId="35277"/>
    <cellStyle name="Normal 6 6 2 2 2 2 3" xfId="3846"/>
    <cellStyle name="Normal 6 6 2 2 2 2 3 2" xfId="25982"/>
    <cellStyle name="Normal 6 6 2 2 2 2 3 2 2" xfId="47133"/>
    <cellStyle name="Normal 6 6 2 2 2 2 3 3" xfId="15410"/>
    <cellStyle name="Normal 6 6 2 2 2 2 3 4" xfId="36561"/>
    <cellStyle name="Normal 6 6 2 2 2 2 4" xfId="7722"/>
    <cellStyle name="Normal 6 6 2 2 2 2 4 2" xfId="28871"/>
    <cellStyle name="Normal 6 6 2 2 2 2 4 2 2" xfId="50022"/>
    <cellStyle name="Normal 6 6 2 2 2 2 4 3" xfId="18299"/>
    <cellStyle name="Normal 6 6 2 2 2 2 4 4" xfId="39450"/>
    <cellStyle name="Normal 6 6 2 2 2 2 5" xfId="10284"/>
    <cellStyle name="Normal 6 6 2 2 2 2 5 2" xfId="31433"/>
    <cellStyle name="Normal 6 6 2 2 2 2 5 2 2" xfId="52584"/>
    <cellStyle name="Normal 6 6 2 2 2 2 5 3" xfId="20861"/>
    <cellStyle name="Normal 6 6 2 2 2 2 5 4" xfId="42012"/>
    <cellStyle name="Normal 6 6 2 2 2 2 6" xfId="23418"/>
    <cellStyle name="Normal 6 6 2 2 2 2 6 2" xfId="44569"/>
    <cellStyle name="Normal 6 6 2 2 2 2 7" xfId="12846"/>
    <cellStyle name="Normal 6 6 2 2 2 2 8" xfId="33997"/>
    <cellStyle name="Normal 6 6 2 2 2 3" xfId="1919"/>
    <cellStyle name="Normal 6 6 2 2 2 3 2" xfId="4486"/>
    <cellStyle name="Normal 6 6 2 2 2 3 2 2" xfId="26622"/>
    <cellStyle name="Normal 6 6 2 2 2 3 2 2 2" xfId="47773"/>
    <cellStyle name="Normal 6 6 2 2 2 3 2 3" xfId="16050"/>
    <cellStyle name="Normal 6 6 2 2 2 3 2 4" xfId="37201"/>
    <cellStyle name="Normal 6 6 2 2 2 3 3" xfId="8362"/>
    <cellStyle name="Normal 6 6 2 2 2 3 3 2" xfId="29511"/>
    <cellStyle name="Normal 6 6 2 2 2 3 3 2 2" xfId="50662"/>
    <cellStyle name="Normal 6 6 2 2 2 3 3 3" xfId="18939"/>
    <cellStyle name="Normal 6 6 2 2 2 3 3 4" xfId="40090"/>
    <cellStyle name="Normal 6 6 2 2 2 3 4" xfId="10924"/>
    <cellStyle name="Normal 6 6 2 2 2 3 4 2" xfId="32073"/>
    <cellStyle name="Normal 6 6 2 2 2 3 4 2 2" xfId="53224"/>
    <cellStyle name="Normal 6 6 2 2 2 3 4 3" xfId="21501"/>
    <cellStyle name="Normal 6 6 2 2 2 3 4 4" xfId="42652"/>
    <cellStyle name="Normal 6 6 2 2 2 3 5" xfId="24058"/>
    <cellStyle name="Normal 6 6 2 2 2 3 5 2" xfId="45209"/>
    <cellStyle name="Normal 6 6 2 2 2 3 6" xfId="13486"/>
    <cellStyle name="Normal 6 6 2 2 2 3 7" xfId="34637"/>
    <cellStyle name="Normal 6 6 2 2 2 4" xfId="3206"/>
    <cellStyle name="Normal 6 6 2 2 2 4 2" xfId="25342"/>
    <cellStyle name="Normal 6 6 2 2 2 4 2 2" xfId="46493"/>
    <cellStyle name="Normal 6 6 2 2 2 4 3" xfId="14770"/>
    <cellStyle name="Normal 6 6 2 2 2 4 4" xfId="35921"/>
    <cellStyle name="Normal 6 6 2 2 2 5" xfId="7082"/>
    <cellStyle name="Normal 6 6 2 2 2 5 2" xfId="28231"/>
    <cellStyle name="Normal 6 6 2 2 2 5 2 2" xfId="49382"/>
    <cellStyle name="Normal 6 6 2 2 2 5 3" xfId="17659"/>
    <cellStyle name="Normal 6 6 2 2 2 5 4" xfId="38810"/>
    <cellStyle name="Normal 6 6 2 2 2 6" xfId="9644"/>
    <cellStyle name="Normal 6 6 2 2 2 6 2" xfId="30793"/>
    <cellStyle name="Normal 6 6 2 2 2 6 2 2" xfId="51944"/>
    <cellStyle name="Normal 6 6 2 2 2 6 3" xfId="20221"/>
    <cellStyle name="Normal 6 6 2 2 2 6 4" xfId="41372"/>
    <cellStyle name="Normal 6 6 2 2 2 7" xfId="22778"/>
    <cellStyle name="Normal 6 6 2 2 2 7 2" xfId="43929"/>
    <cellStyle name="Normal 6 6 2 2 2 8" xfId="12206"/>
    <cellStyle name="Normal 6 6 2 2 2 9" xfId="33357"/>
    <cellStyle name="Normal 6 6 2 2 3" xfId="959"/>
    <cellStyle name="Normal 6 6 2 2 3 2" xfId="2239"/>
    <cellStyle name="Normal 6 6 2 2 3 2 2" xfId="4806"/>
    <cellStyle name="Normal 6 6 2 2 3 2 2 2" xfId="26942"/>
    <cellStyle name="Normal 6 6 2 2 3 2 2 2 2" xfId="48093"/>
    <cellStyle name="Normal 6 6 2 2 3 2 2 3" xfId="16370"/>
    <cellStyle name="Normal 6 6 2 2 3 2 2 4" xfId="37521"/>
    <cellStyle name="Normal 6 6 2 2 3 2 3" xfId="8682"/>
    <cellStyle name="Normal 6 6 2 2 3 2 3 2" xfId="29831"/>
    <cellStyle name="Normal 6 6 2 2 3 2 3 2 2" xfId="50982"/>
    <cellStyle name="Normal 6 6 2 2 3 2 3 3" xfId="19259"/>
    <cellStyle name="Normal 6 6 2 2 3 2 3 4" xfId="40410"/>
    <cellStyle name="Normal 6 6 2 2 3 2 4" xfId="11244"/>
    <cellStyle name="Normal 6 6 2 2 3 2 4 2" xfId="32393"/>
    <cellStyle name="Normal 6 6 2 2 3 2 4 2 2" xfId="53544"/>
    <cellStyle name="Normal 6 6 2 2 3 2 4 3" xfId="21821"/>
    <cellStyle name="Normal 6 6 2 2 3 2 4 4" xfId="42972"/>
    <cellStyle name="Normal 6 6 2 2 3 2 5" xfId="24378"/>
    <cellStyle name="Normal 6 6 2 2 3 2 5 2" xfId="45529"/>
    <cellStyle name="Normal 6 6 2 2 3 2 6" xfId="13806"/>
    <cellStyle name="Normal 6 6 2 2 3 2 7" xfId="34957"/>
    <cellStyle name="Normal 6 6 2 2 3 3" xfId="3526"/>
    <cellStyle name="Normal 6 6 2 2 3 3 2" xfId="25662"/>
    <cellStyle name="Normal 6 6 2 2 3 3 2 2" xfId="46813"/>
    <cellStyle name="Normal 6 6 2 2 3 3 3" xfId="15090"/>
    <cellStyle name="Normal 6 6 2 2 3 3 4" xfId="36241"/>
    <cellStyle name="Normal 6 6 2 2 3 4" xfId="7402"/>
    <cellStyle name="Normal 6 6 2 2 3 4 2" xfId="28551"/>
    <cellStyle name="Normal 6 6 2 2 3 4 2 2" xfId="49702"/>
    <cellStyle name="Normal 6 6 2 2 3 4 3" xfId="17979"/>
    <cellStyle name="Normal 6 6 2 2 3 4 4" xfId="39130"/>
    <cellStyle name="Normal 6 6 2 2 3 5" xfId="9964"/>
    <cellStyle name="Normal 6 6 2 2 3 5 2" xfId="31113"/>
    <cellStyle name="Normal 6 6 2 2 3 5 2 2" xfId="52264"/>
    <cellStyle name="Normal 6 6 2 2 3 5 3" xfId="20541"/>
    <cellStyle name="Normal 6 6 2 2 3 5 4" xfId="41692"/>
    <cellStyle name="Normal 6 6 2 2 3 6" xfId="23098"/>
    <cellStyle name="Normal 6 6 2 2 3 6 2" xfId="44249"/>
    <cellStyle name="Normal 6 6 2 2 3 7" xfId="12526"/>
    <cellStyle name="Normal 6 6 2 2 3 8" xfId="33677"/>
    <cellStyle name="Normal 6 6 2 2 4" xfId="1599"/>
    <cellStyle name="Normal 6 6 2 2 4 2" xfId="4166"/>
    <cellStyle name="Normal 6 6 2 2 4 2 2" xfId="26302"/>
    <cellStyle name="Normal 6 6 2 2 4 2 2 2" xfId="47453"/>
    <cellStyle name="Normal 6 6 2 2 4 2 3" xfId="15730"/>
    <cellStyle name="Normal 6 6 2 2 4 2 4" xfId="36881"/>
    <cellStyle name="Normal 6 6 2 2 4 3" xfId="8042"/>
    <cellStyle name="Normal 6 6 2 2 4 3 2" xfId="29191"/>
    <cellStyle name="Normal 6 6 2 2 4 3 2 2" xfId="50342"/>
    <cellStyle name="Normal 6 6 2 2 4 3 3" xfId="18619"/>
    <cellStyle name="Normal 6 6 2 2 4 3 4" xfId="39770"/>
    <cellStyle name="Normal 6 6 2 2 4 4" xfId="10604"/>
    <cellStyle name="Normal 6 6 2 2 4 4 2" xfId="31753"/>
    <cellStyle name="Normal 6 6 2 2 4 4 2 2" xfId="52904"/>
    <cellStyle name="Normal 6 6 2 2 4 4 3" xfId="21181"/>
    <cellStyle name="Normal 6 6 2 2 4 4 4" xfId="42332"/>
    <cellStyle name="Normal 6 6 2 2 4 5" xfId="23738"/>
    <cellStyle name="Normal 6 6 2 2 4 5 2" xfId="44889"/>
    <cellStyle name="Normal 6 6 2 2 4 6" xfId="13166"/>
    <cellStyle name="Normal 6 6 2 2 4 7" xfId="34317"/>
    <cellStyle name="Normal 6 6 2 2 5" xfId="2886"/>
    <cellStyle name="Normal 6 6 2 2 5 2" xfId="25022"/>
    <cellStyle name="Normal 6 6 2 2 5 2 2" xfId="46173"/>
    <cellStyle name="Normal 6 6 2 2 5 3" xfId="14450"/>
    <cellStyle name="Normal 6 6 2 2 5 4" xfId="35601"/>
    <cellStyle name="Normal 6 6 2 2 6" xfId="6762"/>
    <cellStyle name="Normal 6 6 2 2 6 2" xfId="27911"/>
    <cellStyle name="Normal 6 6 2 2 6 2 2" xfId="49062"/>
    <cellStyle name="Normal 6 6 2 2 6 3" xfId="17339"/>
    <cellStyle name="Normal 6 6 2 2 6 4" xfId="38490"/>
    <cellStyle name="Normal 6 6 2 2 7" xfId="9324"/>
    <cellStyle name="Normal 6 6 2 2 7 2" xfId="30473"/>
    <cellStyle name="Normal 6 6 2 2 7 2 2" xfId="51624"/>
    <cellStyle name="Normal 6 6 2 2 7 3" xfId="19901"/>
    <cellStyle name="Normal 6 6 2 2 7 4" xfId="41052"/>
    <cellStyle name="Normal 6 6 2 2 8" xfId="22458"/>
    <cellStyle name="Normal 6 6 2 2 8 2" xfId="43609"/>
    <cellStyle name="Normal 6 6 2 2 9" xfId="11886"/>
    <cellStyle name="Normal 6 6 2 3" xfId="479"/>
    <cellStyle name="Normal 6 6 2 3 2" xfId="1119"/>
    <cellStyle name="Normal 6 6 2 3 2 2" xfId="2399"/>
    <cellStyle name="Normal 6 6 2 3 2 2 2" xfId="4966"/>
    <cellStyle name="Normal 6 6 2 3 2 2 2 2" xfId="27102"/>
    <cellStyle name="Normal 6 6 2 3 2 2 2 2 2" xfId="48253"/>
    <cellStyle name="Normal 6 6 2 3 2 2 2 3" xfId="16530"/>
    <cellStyle name="Normal 6 6 2 3 2 2 2 4" xfId="37681"/>
    <cellStyle name="Normal 6 6 2 3 2 2 3" xfId="8842"/>
    <cellStyle name="Normal 6 6 2 3 2 2 3 2" xfId="29991"/>
    <cellStyle name="Normal 6 6 2 3 2 2 3 2 2" xfId="51142"/>
    <cellStyle name="Normal 6 6 2 3 2 2 3 3" xfId="19419"/>
    <cellStyle name="Normal 6 6 2 3 2 2 3 4" xfId="40570"/>
    <cellStyle name="Normal 6 6 2 3 2 2 4" xfId="11404"/>
    <cellStyle name="Normal 6 6 2 3 2 2 4 2" xfId="32553"/>
    <cellStyle name="Normal 6 6 2 3 2 2 4 2 2" xfId="53704"/>
    <cellStyle name="Normal 6 6 2 3 2 2 4 3" xfId="21981"/>
    <cellStyle name="Normal 6 6 2 3 2 2 4 4" xfId="43132"/>
    <cellStyle name="Normal 6 6 2 3 2 2 5" xfId="24538"/>
    <cellStyle name="Normal 6 6 2 3 2 2 5 2" xfId="45689"/>
    <cellStyle name="Normal 6 6 2 3 2 2 6" xfId="13966"/>
    <cellStyle name="Normal 6 6 2 3 2 2 7" xfId="35117"/>
    <cellStyle name="Normal 6 6 2 3 2 3" xfId="3686"/>
    <cellStyle name="Normal 6 6 2 3 2 3 2" xfId="25822"/>
    <cellStyle name="Normal 6 6 2 3 2 3 2 2" xfId="46973"/>
    <cellStyle name="Normal 6 6 2 3 2 3 3" xfId="15250"/>
    <cellStyle name="Normal 6 6 2 3 2 3 4" xfId="36401"/>
    <cellStyle name="Normal 6 6 2 3 2 4" xfId="7562"/>
    <cellStyle name="Normal 6 6 2 3 2 4 2" xfId="28711"/>
    <cellStyle name="Normal 6 6 2 3 2 4 2 2" xfId="49862"/>
    <cellStyle name="Normal 6 6 2 3 2 4 3" xfId="18139"/>
    <cellStyle name="Normal 6 6 2 3 2 4 4" xfId="39290"/>
    <cellStyle name="Normal 6 6 2 3 2 5" xfId="10124"/>
    <cellStyle name="Normal 6 6 2 3 2 5 2" xfId="31273"/>
    <cellStyle name="Normal 6 6 2 3 2 5 2 2" xfId="52424"/>
    <cellStyle name="Normal 6 6 2 3 2 5 3" xfId="20701"/>
    <cellStyle name="Normal 6 6 2 3 2 5 4" xfId="41852"/>
    <cellStyle name="Normal 6 6 2 3 2 6" xfId="23258"/>
    <cellStyle name="Normal 6 6 2 3 2 6 2" xfId="44409"/>
    <cellStyle name="Normal 6 6 2 3 2 7" xfId="12686"/>
    <cellStyle name="Normal 6 6 2 3 2 8" xfId="33837"/>
    <cellStyle name="Normal 6 6 2 3 3" xfId="1759"/>
    <cellStyle name="Normal 6 6 2 3 3 2" xfId="4326"/>
    <cellStyle name="Normal 6 6 2 3 3 2 2" xfId="26462"/>
    <cellStyle name="Normal 6 6 2 3 3 2 2 2" xfId="47613"/>
    <cellStyle name="Normal 6 6 2 3 3 2 3" xfId="15890"/>
    <cellStyle name="Normal 6 6 2 3 3 2 4" xfId="37041"/>
    <cellStyle name="Normal 6 6 2 3 3 3" xfId="8202"/>
    <cellStyle name="Normal 6 6 2 3 3 3 2" xfId="29351"/>
    <cellStyle name="Normal 6 6 2 3 3 3 2 2" xfId="50502"/>
    <cellStyle name="Normal 6 6 2 3 3 3 3" xfId="18779"/>
    <cellStyle name="Normal 6 6 2 3 3 3 4" xfId="39930"/>
    <cellStyle name="Normal 6 6 2 3 3 4" xfId="10764"/>
    <cellStyle name="Normal 6 6 2 3 3 4 2" xfId="31913"/>
    <cellStyle name="Normal 6 6 2 3 3 4 2 2" xfId="53064"/>
    <cellStyle name="Normal 6 6 2 3 3 4 3" xfId="21341"/>
    <cellStyle name="Normal 6 6 2 3 3 4 4" xfId="42492"/>
    <cellStyle name="Normal 6 6 2 3 3 5" xfId="23898"/>
    <cellStyle name="Normal 6 6 2 3 3 5 2" xfId="45049"/>
    <cellStyle name="Normal 6 6 2 3 3 6" xfId="13326"/>
    <cellStyle name="Normal 6 6 2 3 3 7" xfId="34477"/>
    <cellStyle name="Normal 6 6 2 3 4" xfId="3046"/>
    <cellStyle name="Normal 6 6 2 3 4 2" xfId="25182"/>
    <cellStyle name="Normal 6 6 2 3 4 2 2" xfId="46333"/>
    <cellStyle name="Normal 6 6 2 3 4 3" xfId="14610"/>
    <cellStyle name="Normal 6 6 2 3 4 4" xfId="35761"/>
    <cellStyle name="Normal 6 6 2 3 5" xfId="6922"/>
    <cellStyle name="Normal 6 6 2 3 5 2" xfId="28071"/>
    <cellStyle name="Normal 6 6 2 3 5 2 2" xfId="49222"/>
    <cellStyle name="Normal 6 6 2 3 5 3" xfId="17499"/>
    <cellStyle name="Normal 6 6 2 3 5 4" xfId="38650"/>
    <cellStyle name="Normal 6 6 2 3 6" xfId="9484"/>
    <cellStyle name="Normal 6 6 2 3 6 2" xfId="30633"/>
    <cellStyle name="Normal 6 6 2 3 6 2 2" xfId="51784"/>
    <cellStyle name="Normal 6 6 2 3 6 3" xfId="20061"/>
    <cellStyle name="Normal 6 6 2 3 6 4" xfId="41212"/>
    <cellStyle name="Normal 6 6 2 3 7" xfId="22618"/>
    <cellStyle name="Normal 6 6 2 3 7 2" xfId="43769"/>
    <cellStyle name="Normal 6 6 2 3 8" xfId="12046"/>
    <cellStyle name="Normal 6 6 2 3 9" xfId="33197"/>
    <cellStyle name="Normal 6 6 2 4" xfId="799"/>
    <cellStyle name="Normal 6 6 2 4 2" xfId="2079"/>
    <cellStyle name="Normal 6 6 2 4 2 2" xfId="4646"/>
    <cellStyle name="Normal 6 6 2 4 2 2 2" xfId="26782"/>
    <cellStyle name="Normal 6 6 2 4 2 2 2 2" xfId="47933"/>
    <cellStyle name="Normal 6 6 2 4 2 2 3" xfId="16210"/>
    <cellStyle name="Normal 6 6 2 4 2 2 4" xfId="37361"/>
    <cellStyle name="Normal 6 6 2 4 2 3" xfId="8522"/>
    <cellStyle name="Normal 6 6 2 4 2 3 2" xfId="29671"/>
    <cellStyle name="Normal 6 6 2 4 2 3 2 2" xfId="50822"/>
    <cellStyle name="Normal 6 6 2 4 2 3 3" xfId="19099"/>
    <cellStyle name="Normal 6 6 2 4 2 3 4" xfId="40250"/>
    <cellStyle name="Normal 6 6 2 4 2 4" xfId="11084"/>
    <cellStyle name="Normal 6 6 2 4 2 4 2" xfId="32233"/>
    <cellStyle name="Normal 6 6 2 4 2 4 2 2" xfId="53384"/>
    <cellStyle name="Normal 6 6 2 4 2 4 3" xfId="21661"/>
    <cellStyle name="Normal 6 6 2 4 2 4 4" xfId="42812"/>
    <cellStyle name="Normal 6 6 2 4 2 5" xfId="24218"/>
    <cellStyle name="Normal 6 6 2 4 2 5 2" xfId="45369"/>
    <cellStyle name="Normal 6 6 2 4 2 6" xfId="13646"/>
    <cellStyle name="Normal 6 6 2 4 2 7" xfId="34797"/>
    <cellStyle name="Normal 6 6 2 4 3" xfId="3366"/>
    <cellStyle name="Normal 6 6 2 4 3 2" xfId="25502"/>
    <cellStyle name="Normal 6 6 2 4 3 2 2" xfId="46653"/>
    <cellStyle name="Normal 6 6 2 4 3 3" xfId="14930"/>
    <cellStyle name="Normal 6 6 2 4 3 4" xfId="36081"/>
    <cellStyle name="Normal 6 6 2 4 4" xfId="7242"/>
    <cellStyle name="Normal 6 6 2 4 4 2" xfId="28391"/>
    <cellStyle name="Normal 6 6 2 4 4 2 2" xfId="49542"/>
    <cellStyle name="Normal 6 6 2 4 4 3" xfId="17819"/>
    <cellStyle name="Normal 6 6 2 4 4 4" xfId="38970"/>
    <cellStyle name="Normal 6 6 2 4 5" xfId="9804"/>
    <cellStyle name="Normal 6 6 2 4 5 2" xfId="30953"/>
    <cellStyle name="Normal 6 6 2 4 5 2 2" xfId="52104"/>
    <cellStyle name="Normal 6 6 2 4 5 3" xfId="20381"/>
    <cellStyle name="Normal 6 6 2 4 5 4" xfId="41532"/>
    <cellStyle name="Normal 6 6 2 4 6" xfId="22938"/>
    <cellStyle name="Normal 6 6 2 4 6 2" xfId="44089"/>
    <cellStyle name="Normal 6 6 2 4 7" xfId="12366"/>
    <cellStyle name="Normal 6 6 2 4 8" xfId="33517"/>
    <cellStyle name="Normal 6 6 2 5" xfId="1439"/>
    <cellStyle name="Normal 6 6 2 5 2" xfId="4006"/>
    <cellStyle name="Normal 6 6 2 5 2 2" xfId="26142"/>
    <cellStyle name="Normal 6 6 2 5 2 2 2" xfId="47293"/>
    <cellStyle name="Normal 6 6 2 5 2 3" xfId="15570"/>
    <cellStyle name="Normal 6 6 2 5 2 4" xfId="36721"/>
    <cellStyle name="Normal 6 6 2 5 3" xfId="7882"/>
    <cellStyle name="Normal 6 6 2 5 3 2" xfId="29031"/>
    <cellStyle name="Normal 6 6 2 5 3 2 2" xfId="50182"/>
    <cellStyle name="Normal 6 6 2 5 3 3" xfId="18459"/>
    <cellStyle name="Normal 6 6 2 5 3 4" xfId="39610"/>
    <cellStyle name="Normal 6 6 2 5 4" xfId="10444"/>
    <cellStyle name="Normal 6 6 2 5 4 2" xfId="31593"/>
    <cellStyle name="Normal 6 6 2 5 4 2 2" xfId="52744"/>
    <cellStyle name="Normal 6 6 2 5 4 3" xfId="21021"/>
    <cellStyle name="Normal 6 6 2 5 4 4" xfId="42172"/>
    <cellStyle name="Normal 6 6 2 5 5" xfId="23578"/>
    <cellStyle name="Normal 6 6 2 5 5 2" xfId="44729"/>
    <cellStyle name="Normal 6 6 2 5 6" xfId="13006"/>
    <cellStyle name="Normal 6 6 2 5 7" xfId="34157"/>
    <cellStyle name="Normal 6 6 2 6" xfId="2725"/>
    <cellStyle name="Normal 6 6 2 6 2" xfId="24861"/>
    <cellStyle name="Normal 6 6 2 6 2 2" xfId="46012"/>
    <cellStyle name="Normal 6 6 2 6 3" xfId="14289"/>
    <cellStyle name="Normal 6 6 2 6 4" xfId="35440"/>
    <cellStyle name="Normal 6 6 2 7" xfId="6602"/>
    <cellStyle name="Normal 6 6 2 7 2" xfId="27751"/>
    <cellStyle name="Normal 6 6 2 7 2 2" xfId="48902"/>
    <cellStyle name="Normal 6 6 2 7 3" xfId="17179"/>
    <cellStyle name="Normal 6 6 2 7 4" xfId="38330"/>
    <cellStyle name="Normal 6 6 2 8" xfId="9164"/>
    <cellStyle name="Normal 6 6 2 8 2" xfId="30313"/>
    <cellStyle name="Normal 6 6 2 8 2 2" xfId="51464"/>
    <cellStyle name="Normal 6 6 2 8 3" xfId="19741"/>
    <cellStyle name="Normal 6 6 2 8 4" xfId="40892"/>
    <cellStyle name="Normal 6 6 2 9" xfId="22298"/>
    <cellStyle name="Normal 6 6 2 9 2" xfId="43449"/>
    <cellStyle name="Normal 6 6 3" xfId="237"/>
    <cellStyle name="Normal 6 6 3 10" xfId="32957"/>
    <cellStyle name="Normal 6 6 3 2" xfId="559"/>
    <cellStyle name="Normal 6 6 3 2 2" xfId="1199"/>
    <cellStyle name="Normal 6 6 3 2 2 2" xfId="2479"/>
    <cellStyle name="Normal 6 6 3 2 2 2 2" xfId="5046"/>
    <cellStyle name="Normal 6 6 3 2 2 2 2 2" xfId="27182"/>
    <cellStyle name="Normal 6 6 3 2 2 2 2 2 2" xfId="48333"/>
    <cellStyle name="Normal 6 6 3 2 2 2 2 3" xfId="16610"/>
    <cellStyle name="Normal 6 6 3 2 2 2 2 4" xfId="37761"/>
    <cellStyle name="Normal 6 6 3 2 2 2 3" xfId="8922"/>
    <cellStyle name="Normal 6 6 3 2 2 2 3 2" xfId="30071"/>
    <cellStyle name="Normal 6 6 3 2 2 2 3 2 2" xfId="51222"/>
    <cellStyle name="Normal 6 6 3 2 2 2 3 3" xfId="19499"/>
    <cellStyle name="Normal 6 6 3 2 2 2 3 4" xfId="40650"/>
    <cellStyle name="Normal 6 6 3 2 2 2 4" xfId="11484"/>
    <cellStyle name="Normal 6 6 3 2 2 2 4 2" xfId="32633"/>
    <cellStyle name="Normal 6 6 3 2 2 2 4 2 2" xfId="53784"/>
    <cellStyle name="Normal 6 6 3 2 2 2 4 3" xfId="22061"/>
    <cellStyle name="Normal 6 6 3 2 2 2 4 4" xfId="43212"/>
    <cellStyle name="Normal 6 6 3 2 2 2 5" xfId="24618"/>
    <cellStyle name="Normal 6 6 3 2 2 2 5 2" xfId="45769"/>
    <cellStyle name="Normal 6 6 3 2 2 2 6" xfId="14046"/>
    <cellStyle name="Normal 6 6 3 2 2 2 7" xfId="35197"/>
    <cellStyle name="Normal 6 6 3 2 2 3" xfId="3766"/>
    <cellStyle name="Normal 6 6 3 2 2 3 2" xfId="25902"/>
    <cellStyle name="Normal 6 6 3 2 2 3 2 2" xfId="47053"/>
    <cellStyle name="Normal 6 6 3 2 2 3 3" xfId="15330"/>
    <cellStyle name="Normal 6 6 3 2 2 3 4" xfId="36481"/>
    <cellStyle name="Normal 6 6 3 2 2 4" xfId="7642"/>
    <cellStyle name="Normal 6 6 3 2 2 4 2" xfId="28791"/>
    <cellStyle name="Normal 6 6 3 2 2 4 2 2" xfId="49942"/>
    <cellStyle name="Normal 6 6 3 2 2 4 3" xfId="18219"/>
    <cellStyle name="Normal 6 6 3 2 2 4 4" xfId="39370"/>
    <cellStyle name="Normal 6 6 3 2 2 5" xfId="10204"/>
    <cellStyle name="Normal 6 6 3 2 2 5 2" xfId="31353"/>
    <cellStyle name="Normal 6 6 3 2 2 5 2 2" xfId="52504"/>
    <cellStyle name="Normal 6 6 3 2 2 5 3" xfId="20781"/>
    <cellStyle name="Normal 6 6 3 2 2 5 4" xfId="41932"/>
    <cellStyle name="Normal 6 6 3 2 2 6" xfId="23338"/>
    <cellStyle name="Normal 6 6 3 2 2 6 2" xfId="44489"/>
    <cellStyle name="Normal 6 6 3 2 2 7" xfId="12766"/>
    <cellStyle name="Normal 6 6 3 2 2 8" xfId="33917"/>
    <cellStyle name="Normal 6 6 3 2 3" xfId="1839"/>
    <cellStyle name="Normal 6 6 3 2 3 2" xfId="4406"/>
    <cellStyle name="Normal 6 6 3 2 3 2 2" xfId="26542"/>
    <cellStyle name="Normal 6 6 3 2 3 2 2 2" xfId="47693"/>
    <cellStyle name="Normal 6 6 3 2 3 2 3" xfId="15970"/>
    <cellStyle name="Normal 6 6 3 2 3 2 4" xfId="37121"/>
    <cellStyle name="Normal 6 6 3 2 3 3" xfId="8282"/>
    <cellStyle name="Normal 6 6 3 2 3 3 2" xfId="29431"/>
    <cellStyle name="Normal 6 6 3 2 3 3 2 2" xfId="50582"/>
    <cellStyle name="Normal 6 6 3 2 3 3 3" xfId="18859"/>
    <cellStyle name="Normal 6 6 3 2 3 3 4" xfId="40010"/>
    <cellStyle name="Normal 6 6 3 2 3 4" xfId="10844"/>
    <cellStyle name="Normal 6 6 3 2 3 4 2" xfId="31993"/>
    <cellStyle name="Normal 6 6 3 2 3 4 2 2" xfId="53144"/>
    <cellStyle name="Normal 6 6 3 2 3 4 3" xfId="21421"/>
    <cellStyle name="Normal 6 6 3 2 3 4 4" xfId="42572"/>
    <cellStyle name="Normal 6 6 3 2 3 5" xfId="23978"/>
    <cellStyle name="Normal 6 6 3 2 3 5 2" xfId="45129"/>
    <cellStyle name="Normal 6 6 3 2 3 6" xfId="13406"/>
    <cellStyle name="Normal 6 6 3 2 3 7" xfId="34557"/>
    <cellStyle name="Normal 6 6 3 2 4" xfId="3126"/>
    <cellStyle name="Normal 6 6 3 2 4 2" xfId="25262"/>
    <cellStyle name="Normal 6 6 3 2 4 2 2" xfId="46413"/>
    <cellStyle name="Normal 6 6 3 2 4 3" xfId="14690"/>
    <cellStyle name="Normal 6 6 3 2 4 4" xfId="35841"/>
    <cellStyle name="Normal 6 6 3 2 5" xfId="7002"/>
    <cellStyle name="Normal 6 6 3 2 5 2" xfId="28151"/>
    <cellStyle name="Normal 6 6 3 2 5 2 2" xfId="49302"/>
    <cellStyle name="Normal 6 6 3 2 5 3" xfId="17579"/>
    <cellStyle name="Normal 6 6 3 2 5 4" xfId="38730"/>
    <cellStyle name="Normal 6 6 3 2 6" xfId="9564"/>
    <cellStyle name="Normal 6 6 3 2 6 2" xfId="30713"/>
    <cellStyle name="Normal 6 6 3 2 6 2 2" xfId="51864"/>
    <cellStyle name="Normal 6 6 3 2 6 3" xfId="20141"/>
    <cellStyle name="Normal 6 6 3 2 6 4" xfId="41292"/>
    <cellStyle name="Normal 6 6 3 2 7" xfId="22698"/>
    <cellStyle name="Normal 6 6 3 2 7 2" xfId="43849"/>
    <cellStyle name="Normal 6 6 3 2 8" xfId="12126"/>
    <cellStyle name="Normal 6 6 3 2 9" xfId="33277"/>
    <cellStyle name="Normal 6 6 3 3" xfId="879"/>
    <cellStyle name="Normal 6 6 3 3 2" xfId="2159"/>
    <cellStyle name="Normal 6 6 3 3 2 2" xfId="4726"/>
    <cellStyle name="Normal 6 6 3 3 2 2 2" xfId="26862"/>
    <cellStyle name="Normal 6 6 3 3 2 2 2 2" xfId="48013"/>
    <cellStyle name="Normal 6 6 3 3 2 2 3" xfId="16290"/>
    <cellStyle name="Normal 6 6 3 3 2 2 4" xfId="37441"/>
    <cellStyle name="Normal 6 6 3 3 2 3" xfId="8602"/>
    <cellStyle name="Normal 6 6 3 3 2 3 2" xfId="29751"/>
    <cellStyle name="Normal 6 6 3 3 2 3 2 2" xfId="50902"/>
    <cellStyle name="Normal 6 6 3 3 2 3 3" xfId="19179"/>
    <cellStyle name="Normal 6 6 3 3 2 3 4" xfId="40330"/>
    <cellStyle name="Normal 6 6 3 3 2 4" xfId="11164"/>
    <cellStyle name="Normal 6 6 3 3 2 4 2" xfId="32313"/>
    <cellStyle name="Normal 6 6 3 3 2 4 2 2" xfId="53464"/>
    <cellStyle name="Normal 6 6 3 3 2 4 3" xfId="21741"/>
    <cellStyle name="Normal 6 6 3 3 2 4 4" xfId="42892"/>
    <cellStyle name="Normal 6 6 3 3 2 5" xfId="24298"/>
    <cellStyle name="Normal 6 6 3 3 2 5 2" xfId="45449"/>
    <cellStyle name="Normal 6 6 3 3 2 6" xfId="13726"/>
    <cellStyle name="Normal 6 6 3 3 2 7" xfId="34877"/>
    <cellStyle name="Normal 6 6 3 3 3" xfId="3446"/>
    <cellStyle name="Normal 6 6 3 3 3 2" xfId="25582"/>
    <cellStyle name="Normal 6 6 3 3 3 2 2" xfId="46733"/>
    <cellStyle name="Normal 6 6 3 3 3 3" xfId="15010"/>
    <cellStyle name="Normal 6 6 3 3 3 4" xfId="36161"/>
    <cellStyle name="Normal 6 6 3 3 4" xfId="7322"/>
    <cellStyle name="Normal 6 6 3 3 4 2" xfId="28471"/>
    <cellStyle name="Normal 6 6 3 3 4 2 2" xfId="49622"/>
    <cellStyle name="Normal 6 6 3 3 4 3" xfId="17899"/>
    <cellStyle name="Normal 6 6 3 3 4 4" xfId="39050"/>
    <cellStyle name="Normal 6 6 3 3 5" xfId="9884"/>
    <cellStyle name="Normal 6 6 3 3 5 2" xfId="31033"/>
    <cellStyle name="Normal 6 6 3 3 5 2 2" xfId="52184"/>
    <cellStyle name="Normal 6 6 3 3 5 3" xfId="20461"/>
    <cellStyle name="Normal 6 6 3 3 5 4" xfId="41612"/>
    <cellStyle name="Normal 6 6 3 3 6" xfId="23018"/>
    <cellStyle name="Normal 6 6 3 3 6 2" xfId="44169"/>
    <cellStyle name="Normal 6 6 3 3 7" xfId="12446"/>
    <cellStyle name="Normal 6 6 3 3 8" xfId="33597"/>
    <cellStyle name="Normal 6 6 3 4" xfId="1519"/>
    <cellStyle name="Normal 6 6 3 4 2" xfId="4086"/>
    <cellStyle name="Normal 6 6 3 4 2 2" xfId="26222"/>
    <cellStyle name="Normal 6 6 3 4 2 2 2" xfId="47373"/>
    <cellStyle name="Normal 6 6 3 4 2 3" xfId="15650"/>
    <cellStyle name="Normal 6 6 3 4 2 4" xfId="36801"/>
    <cellStyle name="Normal 6 6 3 4 3" xfId="7962"/>
    <cellStyle name="Normal 6 6 3 4 3 2" xfId="29111"/>
    <cellStyle name="Normal 6 6 3 4 3 2 2" xfId="50262"/>
    <cellStyle name="Normal 6 6 3 4 3 3" xfId="18539"/>
    <cellStyle name="Normal 6 6 3 4 3 4" xfId="39690"/>
    <cellStyle name="Normal 6 6 3 4 4" xfId="10524"/>
    <cellStyle name="Normal 6 6 3 4 4 2" xfId="31673"/>
    <cellStyle name="Normal 6 6 3 4 4 2 2" xfId="52824"/>
    <cellStyle name="Normal 6 6 3 4 4 3" xfId="21101"/>
    <cellStyle name="Normal 6 6 3 4 4 4" xfId="42252"/>
    <cellStyle name="Normal 6 6 3 4 5" xfId="23658"/>
    <cellStyle name="Normal 6 6 3 4 5 2" xfId="44809"/>
    <cellStyle name="Normal 6 6 3 4 6" xfId="13086"/>
    <cellStyle name="Normal 6 6 3 4 7" xfId="34237"/>
    <cellStyle name="Normal 6 6 3 5" xfId="2805"/>
    <cellStyle name="Normal 6 6 3 5 2" xfId="24941"/>
    <cellStyle name="Normal 6 6 3 5 2 2" xfId="46092"/>
    <cellStyle name="Normal 6 6 3 5 3" xfId="14369"/>
    <cellStyle name="Normal 6 6 3 5 4" xfId="35520"/>
    <cellStyle name="Normal 6 6 3 6" xfId="6682"/>
    <cellStyle name="Normal 6 6 3 6 2" xfId="27831"/>
    <cellStyle name="Normal 6 6 3 6 2 2" xfId="48982"/>
    <cellStyle name="Normal 6 6 3 6 3" xfId="17259"/>
    <cellStyle name="Normal 6 6 3 6 4" xfId="38410"/>
    <cellStyle name="Normal 6 6 3 7" xfId="9244"/>
    <cellStyle name="Normal 6 6 3 7 2" xfId="30393"/>
    <cellStyle name="Normal 6 6 3 7 2 2" xfId="51544"/>
    <cellStyle name="Normal 6 6 3 7 3" xfId="19821"/>
    <cellStyle name="Normal 6 6 3 7 4" xfId="40972"/>
    <cellStyle name="Normal 6 6 3 8" xfId="22378"/>
    <cellStyle name="Normal 6 6 3 8 2" xfId="43529"/>
    <cellStyle name="Normal 6 6 3 9" xfId="11806"/>
    <cellStyle name="Normal 6 6 4" xfId="399"/>
    <cellStyle name="Normal 6 6 4 2" xfId="1039"/>
    <cellStyle name="Normal 6 6 4 2 2" xfId="2319"/>
    <cellStyle name="Normal 6 6 4 2 2 2" xfId="4886"/>
    <cellStyle name="Normal 6 6 4 2 2 2 2" xfId="27022"/>
    <cellStyle name="Normal 6 6 4 2 2 2 2 2" xfId="48173"/>
    <cellStyle name="Normal 6 6 4 2 2 2 3" xfId="16450"/>
    <cellStyle name="Normal 6 6 4 2 2 2 4" xfId="37601"/>
    <cellStyle name="Normal 6 6 4 2 2 3" xfId="8762"/>
    <cellStyle name="Normal 6 6 4 2 2 3 2" xfId="29911"/>
    <cellStyle name="Normal 6 6 4 2 2 3 2 2" xfId="51062"/>
    <cellStyle name="Normal 6 6 4 2 2 3 3" xfId="19339"/>
    <cellStyle name="Normal 6 6 4 2 2 3 4" xfId="40490"/>
    <cellStyle name="Normal 6 6 4 2 2 4" xfId="11324"/>
    <cellStyle name="Normal 6 6 4 2 2 4 2" xfId="32473"/>
    <cellStyle name="Normal 6 6 4 2 2 4 2 2" xfId="53624"/>
    <cellStyle name="Normal 6 6 4 2 2 4 3" xfId="21901"/>
    <cellStyle name="Normal 6 6 4 2 2 4 4" xfId="43052"/>
    <cellStyle name="Normal 6 6 4 2 2 5" xfId="24458"/>
    <cellStyle name="Normal 6 6 4 2 2 5 2" xfId="45609"/>
    <cellStyle name="Normal 6 6 4 2 2 6" xfId="13886"/>
    <cellStyle name="Normal 6 6 4 2 2 7" xfId="35037"/>
    <cellStyle name="Normal 6 6 4 2 3" xfId="3606"/>
    <cellStyle name="Normal 6 6 4 2 3 2" xfId="25742"/>
    <cellStyle name="Normal 6 6 4 2 3 2 2" xfId="46893"/>
    <cellStyle name="Normal 6 6 4 2 3 3" xfId="15170"/>
    <cellStyle name="Normal 6 6 4 2 3 4" xfId="36321"/>
    <cellStyle name="Normal 6 6 4 2 4" xfId="7482"/>
    <cellStyle name="Normal 6 6 4 2 4 2" xfId="28631"/>
    <cellStyle name="Normal 6 6 4 2 4 2 2" xfId="49782"/>
    <cellStyle name="Normal 6 6 4 2 4 3" xfId="18059"/>
    <cellStyle name="Normal 6 6 4 2 4 4" xfId="39210"/>
    <cellStyle name="Normal 6 6 4 2 5" xfId="10044"/>
    <cellStyle name="Normal 6 6 4 2 5 2" xfId="31193"/>
    <cellStyle name="Normal 6 6 4 2 5 2 2" xfId="52344"/>
    <cellStyle name="Normal 6 6 4 2 5 3" xfId="20621"/>
    <cellStyle name="Normal 6 6 4 2 5 4" xfId="41772"/>
    <cellStyle name="Normal 6 6 4 2 6" xfId="23178"/>
    <cellStyle name="Normal 6 6 4 2 6 2" xfId="44329"/>
    <cellStyle name="Normal 6 6 4 2 7" xfId="12606"/>
    <cellStyle name="Normal 6 6 4 2 8" xfId="33757"/>
    <cellStyle name="Normal 6 6 4 3" xfId="1679"/>
    <cellStyle name="Normal 6 6 4 3 2" xfId="4246"/>
    <cellStyle name="Normal 6 6 4 3 2 2" xfId="26382"/>
    <cellStyle name="Normal 6 6 4 3 2 2 2" xfId="47533"/>
    <cellStyle name="Normal 6 6 4 3 2 3" xfId="15810"/>
    <cellStyle name="Normal 6 6 4 3 2 4" xfId="36961"/>
    <cellStyle name="Normal 6 6 4 3 3" xfId="8122"/>
    <cellStyle name="Normal 6 6 4 3 3 2" xfId="29271"/>
    <cellStyle name="Normal 6 6 4 3 3 2 2" xfId="50422"/>
    <cellStyle name="Normal 6 6 4 3 3 3" xfId="18699"/>
    <cellStyle name="Normal 6 6 4 3 3 4" xfId="39850"/>
    <cellStyle name="Normal 6 6 4 3 4" xfId="10684"/>
    <cellStyle name="Normal 6 6 4 3 4 2" xfId="31833"/>
    <cellStyle name="Normal 6 6 4 3 4 2 2" xfId="52984"/>
    <cellStyle name="Normal 6 6 4 3 4 3" xfId="21261"/>
    <cellStyle name="Normal 6 6 4 3 4 4" xfId="42412"/>
    <cellStyle name="Normal 6 6 4 3 5" xfId="23818"/>
    <cellStyle name="Normal 6 6 4 3 5 2" xfId="44969"/>
    <cellStyle name="Normal 6 6 4 3 6" xfId="13246"/>
    <cellStyle name="Normal 6 6 4 3 7" xfId="34397"/>
    <cellStyle name="Normal 6 6 4 4" xfId="2966"/>
    <cellStyle name="Normal 6 6 4 4 2" xfId="25102"/>
    <cellStyle name="Normal 6 6 4 4 2 2" xfId="46253"/>
    <cellStyle name="Normal 6 6 4 4 3" xfId="14530"/>
    <cellStyle name="Normal 6 6 4 4 4" xfId="35681"/>
    <cellStyle name="Normal 6 6 4 5" xfId="6842"/>
    <cellStyle name="Normal 6 6 4 5 2" xfId="27991"/>
    <cellStyle name="Normal 6 6 4 5 2 2" xfId="49142"/>
    <cellStyle name="Normal 6 6 4 5 3" xfId="17419"/>
    <cellStyle name="Normal 6 6 4 5 4" xfId="38570"/>
    <cellStyle name="Normal 6 6 4 6" xfId="9404"/>
    <cellStyle name="Normal 6 6 4 6 2" xfId="30553"/>
    <cellStyle name="Normal 6 6 4 6 2 2" xfId="51704"/>
    <cellStyle name="Normal 6 6 4 6 3" xfId="19981"/>
    <cellStyle name="Normal 6 6 4 6 4" xfId="41132"/>
    <cellStyle name="Normal 6 6 4 7" xfId="22538"/>
    <cellStyle name="Normal 6 6 4 7 2" xfId="43689"/>
    <cellStyle name="Normal 6 6 4 8" xfId="11966"/>
    <cellStyle name="Normal 6 6 4 9" xfId="33117"/>
    <cellStyle name="Normal 6 6 5" xfId="719"/>
    <cellStyle name="Normal 6 6 5 2" xfId="1999"/>
    <cellStyle name="Normal 6 6 5 2 2" xfId="4566"/>
    <cellStyle name="Normal 6 6 5 2 2 2" xfId="26702"/>
    <cellStyle name="Normal 6 6 5 2 2 2 2" xfId="47853"/>
    <cellStyle name="Normal 6 6 5 2 2 3" xfId="16130"/>
    <cellStyle name="Normal 6 6 5 2 2 4" xfId="37281"/>
    <cellStyle name="Normal 6 6 5 2 3" xfId="8442"/>
    <cellStyle name="Normal 6 6 5 2 3 2" xfId="29591"/>
    <cellStyle name="Normal 6 6 5 2 3 2 2" xfId="50742"/>
    <cellStyle name="Normal 6 6 5 2 3 3" xfId="19019"/>
    <cellStyle name="Normal 6 6 5 2 3 4" xfId="40170"/>
    <cellStyle name="Normal 6 6 5 2 4" xfId="11004"/>
    <cellStyle name="Normal 6 6 5 2 4 2" xfId="32153"/>
    <cellStyle name="Normal 6 6 5 2 4 2 2" xfId="53304"/>
    <cellStyle name="Normal 6 6 5 2 4 3" xfId="21581"/>
    <cellStyle name="Normal 6 6 5 2 4 4" xfId="42732"/>
    <cellStyle name="Normal 6 6 5 2 5" xfId="24138"/>
    <cellStyle name="Normal 6 6 5 2 5 2" xfId="45289"/>
    <cellStyle name="Normal 6 6 5 2 6" xfId="13566"/>
    <cellStyle name="Normal 6 6 5 2 7" xfId="34717"/>
    <cellStyle name="Normal 6 6 5 3" xfId="3286"/>
    <cellStyle name="Normal 6 6 5 3 2" xfId="25422"/>
    <cellStyle name="Normal 6 6 5 3 2 2" xfId="46573"/>
    <cellStyle name="Normal 6 6 5 3 3" xfId="14850"/>
    <cellStyle name="Normal 6 6 5 3 4" xfId="36001"/>
    <cellStyle name="Normal 6 6 5 4" xfId="7162"/>
    <cellStyle name="Normal 6 6 5 4 2" xfId="28311"/>
    <cellStyle name="Normal 6 6 5 4 2 2" xfId="49462"/>
    <cellStyle name="Normal 6 6 5 4 3" xfId="17739"/>
    <cellStyle name="Normal 6 6 5 4 4" xfId="38890"/>
    <cellStyle name="Normal 6 6 5 5" xfId="9724"/>
    <cellStyle name="Normal 6 6 5 5 2" xfId="30873"/>
    <cellStyle name="Normal 6 6 5 5 2 2" xfId="52024"/>
    <cellStyle name="Normal 6 6 5 5 3" xfId="20301"/>
    <cellStyle name="Normal 6 6 5 5 4" xfId="41452"/>
    <cellStyle name="Normal 6 6 5 6" xfId="22858"/>
    <cellStyle name="Normal 6 6 5 6 2" xfId="44009"/>
    <cellStyle name="Normal 6 6 5 7" xfId="12286"/>
    <cellStyle name="Normal 6 6 5 8" xfId="33437"/>
    <cellStyle name="Normal 6 6 6" xfId="1359"/>
    <cellStyle name="Normal 6 6 6 2" xfId="3926"/>
    <cellStyle name="Normal 6 6 6 2 2" xfId="26062"/>
    <cellStyle name="Normal 6 6 6 2 2 2" xfId="47213"/>
    <cellStyle name="Normal 6 6 6 2 3" xfId="15490"/>
    <cellStyle name="Normal 6 6 6 2 4" xfId="36641"/>
    <cellStyle name="Normal 6 6 6 3" xfId="7802"/>
    <cellStyle name="Normal 6 6 6 3 2" xfId="28951"/>
    <cellStyle name="Normal 6 6 6 3 2 2" xfId="50102"/>
    <cellStyle name="Normal 6 6 6 3 3" xfId="18379"/>
    <cellStyle name="Normal 6 6 6 3 4" xfId="39530"/>
    <cellStyle name="Normal 6 6 6 4" xfId="10364"/>
    <cellStyle name="Normal 6 6 6 4 2" xfId="31513"/>
    <cellStyle name="Normal 6 6 6 4 2 2" xfId="52664"/>
    <cellStyle name="Normal 6 6 6 4 3" xfId="20941"/>
    <cellStyle name="Normal 6 6 6 4 4" xfId="42092"/>
    <cellStyle name="Normal 6 6 6 5" xfId="23498"/>
    <cellStyle name="Normal 6 6 6 5 2" xfId="44649"/>
    <cellStyle name="Normal 6 6 6 6" xfId="12926"/>
    <cellStyle name="Normal 6 6 6 7" xfId="34077"/>
    <cellStyle name="Normal 6 6 7" xfId="2644"/>
    <cellStyle name="Normal 6 6 7 2" xfId="24780"/>
    <cellStyle name="Normal 6 6 7 2 2" xfId="45931"/>
    <cellStyle name="Normal 6 6 7 3" xfId="14208"/>
    <cellStyle name="Normal 6 6 7 4" xfId="35359"/>
    <cellStyle name="Normal 6 6 8" xfId="6522"/>
    <cellStyle name="Normal 6 6 8 2" xfId="27671"/>
    <cellStyle name="Normal 6 6 8 2 2" xfId="48822"/>
    <cellStyle name="Normal 6 6 8 3" xfId="17099"/>
    <cellStyle name="Normal 6 6 8 4" xfId="38250"/>
    <cellStyle name="Normal 6 6 9" xfId="9084"/>
    <cellStyle name="Normal 6 6 9 2" xfId="30233"/>
    <cellStyle name="Normal 6 6 9 2 2" xfId="51384"/>
    <cellStyle name="Normal 6 6 9 3" xfId="19661"/>
    <cellStyle name="Normal 6 6 9 4" xfId="40812"/>
    <cellStyle name="Normal 6 7" xfId="102"/>
    <cellStyle name="Normal 6 7 10" xfId="11671"/>
    <cellStyle name="Normal 6 7 11" xfId="32822"/>
    <cellStyle name="Normal 6 7 2" xfId="263"/>
    <cellStyle name="Normal 6 7 2 10" xfId="32982"/>
    <cellStyle name="Normal 6 7 2 2" xfId="584"/>
    <cellStyle name="Normal 6 7 2 2 2" xfId="1224"/>
    <cellStyle name="Normal 6 7 2 2 2 2" xfId="2504"/>
    <cellStyle name="Normal 6 7 2 2 2 2 2" xfId="5071"/>
    <cellStyle name="Normal 6 7 2 2 2 2 2 2" xfId="27207"/>
    <cellStyle name="Normal 6 7 2 2 2 2 2 2 2" xfId="48358"/>
    <cellStyle name="Normal 6 7 2 2 2 2 2 3" xfId="16635"/>
    <cellStyle name="Normal 6 7 2 2 2 2 2 4" xfId="37786"/>
    <cellStyle name="Normal 6 7 2 2 2 2 3" xfId="8947"/>
    <cellStyle name="Normal 6 7 2 2 2 2 3 2" xfId="30096"/>
    <cellStyle name="Normal 6 7 2 2 2 2 3 2 2" xfId="51247"/>
    <cellStyle name="Normal 6 7 2 2 2 2 3 3" xfId="19524"/>
    <cellStyle name="Normal 6 7 2 2 2 2 3 4" xfId="40675"/>
    <cellStyle name="Normal 6 7 2 2 2 2 4" xfId="11509"/>
    <cellStyle name="Normal 6 7 2 2 2 2 4 2" xfId="32658"/>
    <cellStyle name="Normal 6 7 2 2 2 2 4 2 2" xfId="53809"/>
    <cellStyle name="Normal 6 7 2 2 2 2 4 3" xfId="22086"/>
    <cellStyle name="Normal 6 7 2 2 2 2 4 4" xfId="43237"/>
    <cellStyle name="Normal 6 7 2 2 2 2 5" xfId="24643"/>
    <cellStyle name="Normal 6 7 2 2 2 2 5 2" xfId="45794"/>
    <cellStyle name="Normal 6 7 2 2 2 2 6" xfId="14071"/>
    <cellStyle name="Normal 6 7 2 2 2 2 7" xfId="35222"/>
    <cellStyle name="Normal 6 7 2 2 2 3" xfId="3791"/>
    <cellStyle name="Normal 6 7 2 2 2 3 2" xfId="25927"/>
    <cellStyle name="Normal 6 7 2 2 2 3 2 2" xfId="47078"/>
    <cellStyle name="Normal 6 7 2 2 2 3 3" xfId="15355"/>
    <cellStyle name="Normal 6 7 2 2 2 3 4" xfId="36506"/>
    <cellStyle name="Normal 6 7 2 2 2 4" xfId="7667"/>
    <cellStyle name="Normal 6 7 2 2 2 4 2" xfId="28816"/>
    <cellStyle name="Normal 6 7 2 2 2 4 2 2" xfId="49967"/>
    <cellStyle name="Normal 6 7 2 2 2 4 3" xfId="18244"/>
    <cellStyle name="Normal 6 7 2 2 2 4 4" xfId="39395"/>
    <cellStyle name="Normal 6 7 2 2 2 5" xfId="10229"/>
    <cellStyle name="Normal 6 7 2 2 2 5 2" xfId="31378"/>
    <cellStyle name="Normal 6 7 2 2 2 5 2 2" xfId="52529"/>
    <cellStyle name="Normal 6 7 2 2 2 5 3" xfId="20806"/>
    <cellStyle name="Normal 6 7 2 2 2 5 4" xfId="41957"/>
    <cellStyle name="Normal 6 7 2 2 2 6" xfId="23363"/>
    <cellStyle name="Normal 6 7 2 2 2 6 2" xfId="44514"/>
    <cellStyle name="Normal 6 7 2 2 2 7" xfId="12791"/>
    <cellStyle name="Normal 6 7 2 2 2 8" xfId="33942"/>
    <cellStyle name="Normal 6 7 2 2 3" xfId="1864"/>
    <cellStyle name="Normal 6 7 2 2 3 2" xfId="4431"/>
    <cellStyle name="Normal 6 7 2 2 3 2 2" xfId="26567"/>
    <cellStyle name="Normal 6 7 2 2 3 2 2 2" xfId="47718"/>
    <cellStyle name="Normal 6 7 2 2 3 2 3" xfId="15995"/>
    <cellStyle name="Normal 6 7 2 2 3 2 4" xfId="37146"/>
    <cellStyle name="Normal 6 7 2 2 3 3" xfId="8307"/>
    <cellStyle name="Normal 6 7 2 2 3 3 2" xfId="29456"/>
    <cellStyle name="Normal 6 7 2 2 3 3 2 2" xfId="50607"/>
    <cellStyle name="Normal 6 7 2 2 3 3 3" xfId="18884"/>
    <cellStyle name="Normal 6 7 2 2 3 3 4" xfId="40035"/>
    <cellStyle name="Normal 6 7 2 2 3 4" xfId="10869"/>
    <cellStyle name="Normal 6 7 2 2 3 4 2" xfId="32018"/>
    <cellStyle name="Normal 6 7 2 2 3 4 2 2" xfId="53169"/>
    <cellStyle name="Normal 6 7 2 2 3 4 3" xfId="21446"/>
    <cellStyle name="Normal 6 7 2 2 3 4 4" xfId="42597"/>
    <cellStyle name="Normal 6 7 2 2 3 5" xfId="24003"/>
    <cellStyle name="Normal 6 7 2 2 3 5 2" xfId="45154"/>
    <cellStyle name="Normal 6 7 2 2 3 6" xfId="13431"/>
    <cellStyle name="Normal 6 7 2 2 3 7" xfId="34582"/>
    <cellStyle name="Normal 6 7 2 2 4" xfId="3151"/>
    <cellStyle name="Normal 6 7 2 2 4 2" xfId="25287"/>
    <cellStyle name="Normal 6 7 2 2 4 2 2" xfId="46438"/>
    <cellStyle name="Normal 6 7 2 2 4 3" xfId="14715"/>
    <cellStyle name="Normal 6 7 2 2 4 4" xfId="35866"/>
    <cellStyle name="Normal 6 7 2 2 5" xfId="7027"/>
    <cellStyle name="Normal 6 7 2 2 5 2" xfId="28176"/>
    <cellStyle name="Normal 6 7 2 2 5 2 2" xfId="49327"/>
    <cellStyle name="Normal 6 7 2 2 5 3" xfId="17604"/>
    <cellStyle name="Normal 6 7 2 2 5 4" xfId="38755"/>
    <cellStyle name="Normal 6 7 2 2 6" xfId="9589"/>
    <cellStyle name="Normal 6 7 2 2 6 2" xfId="30738"/>
    <cellStyle name="Normal 6 7 2 2 6 2 2" xfId="51889"/>
    <cellStyle name="Normal 6 7 2 2 6 3" xfId="20166"/>
    <cellStyle name="Normal 6 7 2 2 6 4" xfId="41317"/>
    <cellStyle name="Normal 6 7 2 2 7" xfId="22723"/>
    <cellStyle name="Normal 6 7 2 2 7 2" xfId="43874"/>
    <cellStyle name="Normal 6 7 2 2 8" xfId="12151"/>
    <cellStyle name="Normal 6 7 2 2 9" xfId="33302"/>
    <cellStyle name="Normal 6 7 2 3" xfId="904"/>
    <cellStyle name="Normal 6 7 2 3 2" xfId="2184"/>
    <cellStyle name="Normal 6 7 2 3 2 2" xfId="4751"/>
    <cellStyle name="Normal 6 7 2 3 2 2 2" xfId="26887"/>
    <cellStyle name="Normal 6 7 2 3 2 2 2 2" xfId="48038"/>
    <cellStyle name="Normal 6 7 2 3 2 2 3" xfId="16315"/>
    <cellStyle name="Normal 6 7 2 3 2 2 4" xfId="37466"/>
    <cellStyle name="Normal 6 7 2 3 2 3" xfId="8627"/>
    <cellStyle name="Normal 6 7 2 3 2 3 2" xfId="29776"/>
    <cellStyle name="Normal 6 7 2 3 2 3 2 2" xfId="50927"/>
    <cellStyle name="Normal 6 7 2 3 2 3 3" xfId="19204"/>
    <cellStyle name="Normal 6 7 2 3 2 3 4" xfId="40355"/>
    <cellStyle name="Normal 6 7 2 3 2 4" xfId="11189"/>
    <cellStyle name="Normal 6 7 2 3 2 4 2" xfId="32338"/>
    <cellStyle name="Normal 6 7 2 3 2 4 2 2" xfId="53489"/>
    <cellStyle name="Normal 6 7 2 3 2 4 3" xfId="21766"/>
    <cellStyle name="Normal 6 7 2 3 2 4 4" xfId="42917"/>
    <cellStyle name="Normal 6 7 2 3 2 5" xfId="24323"/>
    <cellStyle name="Normal 6 7 2 3 2 5 2" xfId="45474"/>
    <cellStyle name="Normal 6 7 2 3 2 6" xfId="13751"/>
    <cellStyle name="Normal 6 7 2 3 2 7" xfId="34902"/>
    <cellStyle name="Normal 6 7 2 3 3" xfId="3471"/>
    <cellStyle name="Normal 6 7 2 3 3 2" xfId="25607"/>
    <cellStyle name="Normal 6 7 2 3 3 2 2" xfId="46758"/>
    <cellStyle name="Normal 6 7 2 3 3 3" xfId="15035"/>
    <cellStyle name="Normal 6 7 2 3 3 4" xfId="36186"/>
    <cellStyle name="Normal 6 7 2 3 4" xfId="7347"/>
    <cellStyle name="Normal 6 7 2 3 4 2" xfId="28496"/>
    <cellStyle name="Normal 6 7 2 3 4 2 2" xfId="49647"/>
    <cellStyle name="Normal 6 7 2 3 4 3" xfId="17924"/>
    <cellStyle name="Normal 6 7 2 3 4 4" xfId="39075"/>
    <cellStyle name="Normal 6 7 2 3 5" xfId="9909"/>
    <cellStyle name="Normal 6 7 2 3 5 2" xfId="31058"/>
    <cellStyle name="Normal 6 7 2 3 5 2 2" xfId="52209"/>
    <cellStyle name="Normal 6 7 2 3 5 3" xfId="20486"/>
    <cellStyle name="Normal 6 7 2 3 5 4" xfId="41637"/>
    <cellStyle name="Normal 6 7 2 3 6" xfId="23043"/>
    <cellStyle name="Normal 6 7 2 3 6 2" xfId="44194"/>
    <cellStyle name="Normal 6 7 2 3 7" xfId="12471"/>
    <cellStyle name="Normal 6 7 2 3 8" xfId="33622"/>
    <cellStyle name="Normal 6 7 2 4" xfId="1544"/>
    <cellStyle name="Normal 6 7 2 4 2" xfId="4111"/>
    <cellStyle name="Normal 6 7 2 4 2 2" xfId="26247"/>
    <cellStyle name="Normal 6 7 2 4 2 2 2" xfId="47398"/>
    <cellStyle name="Normal 6 7 2 4 2 3" xfId="15675"/>
    <cellStyle name="Normal 6 7 2 4 2 4" xfId="36826"/>
    <cellStyle name="Normal 6 7 2 4 3" xfId="7987"/>
    <cellStyle name="Normal 6 7 2 4 3 2" xfId="29136"/>
    <cellStyle name="Normal 6 7 2 4 3 2 2" xfId="50287"/>
    <cellStyle name="Normal 6 7 2 4 3 3" xfId="18564"/>
    <cellStyle name="Normal 6 7 2 4 3 4" xfId="39715"/>
    <cellStyle name="Normal 6 7 2 4 4" xfId="10549"/>
    <cellStyle name="Normal 6 7 2 4 4 2" xfId="31698"/>
    <cellStyle name="Normal 6 7 2 4 4 2 2" xfId="52849"/>
    <cellStyle name="Normal 6 7 2 4 4 3" xfId="21126"/>
    <cellStyle name="Normal 6 7 2 4 4 4" xfId="42277"/>
    <cellStyle name="Normal 6 7 2 4 5" xfId="23683"/>
    <cellStyle name="Normal 6 7 2 4 5 2" xfId="44834"/>
    <cellStyle name="Normal 6 7 2 4 6" xfId="13111"/>
    <cellStyle name="Normal 6 7 2 4 7" xfId="34262"/>
    <cellStyle name="Normal 6 7 2 5" xfId="2831"/>
    <cellStyle name="Normal 6 7 2 5 2" xfId="24967"/>
    <cellStyle name="Normal 6 7 2 5 2 2" xfId="46118"/>
    <cellStyle name="Normal 6 7 2 5 3" xfId="14395"/>
    <cellStyle name="Normal 6 7 2 5 4" xfId="35546"/>
    <cellStyle name="Normal 6 7 2 6" xfId="6707"/>
    <cellStyle name="Normal 6 7 2 6 2" xfId="27856"/>
    <cellStyle name="Normal 6 7 2 6 2 2" xfId="49007"/>
    <cellStyle name="Normal 6 7 2 6 3" xfId="17284"/>
    <cellStyle name="Normal 6 7 2 6 4" xfId="38435"/>
    <cellStyle name="Normal 6 7 2 7" xfId="9269"/>
    <cellStyle name="Normal 6 7 2 7 2" xfId="30418"/>
    <cellStyle name="Normal 6 7 2 7 2 2" xfId="51569"/>
    <cellStyle name="Normal 6 7 2 7 3" xfId="19846"/>
    <cellStyle name="Normal 6 7 2 7 4" xfId="40997"/>
    <cellStyle name="Normal 6 7 2 8" xfId="22403"/>
    <cellStyle name="Normal 6 7 2 8 2" xfId="43554"/>
    <cellStyle name="Normal 6 7 2 9" xfId="11831"/>
    <cellStyle name="Normal 6 7 3" xfId="424"/>
    <cellStyle name="Normal 6 7 3 2" xfId="1064"/>
    <cellStyle name="Normal 6 7 3 2 2" xfId="2344"/>
    <cellStyle name="Normal 6 7 3 2 2 2" xfId="4911"/>
    <cellStyle name="Normal 6 7 3 2 2 2 2" xfId="27047"/>
    <cellStyle name="Normal 6 7 3 2 2 2 2 2" xfId="48198"/>
    <cellStyle name="Normal 6 7 3 2 2 2 3" xfId="16475"/>
    <cellStyle name="Normal 6 7 3 2 2 2 4" xfId="37626"/>
    <cellStyle name="Normal 6 7 3 2 2 3" xfId="8787"/>
    <cellStyle name="Normal 6 7 3 2 2 3 2" xfId="29936"/>
    <cellStyle name="Normal 6 7 3 2 2 3 2 2" xfId="51087"/>
    <cellStyle name="Normal 6 7 3 2 2 3 3" xfId="19364"/>
    <cellStyle name="Normal 6 7 3 2 2 3 4" xfId="40515"/>
    <cellStyle name="Normal 6 7 3 2 2 4" xfId="11349"/>
    <cellStyle name="Normal 6 7 3 2 2 4 2" xfId="32498"/>
    <cellStyle name="Normal 6 7 3 2 2 4 2 2" xfId="53649"/>
    <cellStyle name="Normal 6 7 3 2 2 4 3" xfId="21926"/>
    <cellStyle name="Normal 6 7 3 2 2 4 4" xfId="43077"/>
    <cellStyle name="Normal 6 7 3 2 2 5" xfId="24483"/>
    <cellStyle name="Normal 6 7 3 2 2 5 2" xfId="45634"/>
    <cellStyle name="Normal 6 7 3 2 2 6" xfId="13911"/>
    <cellStyle name="Normal 6 7 3 2 2 7" xfId="35062"/>
    <cellStyle name="Normal 6 7 3 2 3" xfId="3631"/>
    <cellStyle name="Normal 6 7 3 2 3 2" xfId="25767"/>
    <cellStyle name="Normal 6 7 3 2 3 2 2" xfId="46918"/>
    <cellStyle name="Normal 6 7 3 2 3 3" xfId="15195"/>
    <cellStyle name="Normal 6 7 3 2 3 4" xfId="36346"/>
    <cellStyle name="Normal 6 7 3 2 4" xfId="7507"/>
    <cellStyle name="Normal 6 7 3 2 4 2" xfId="28656"/>
    <cellStyle name="Normal 6 7 3 2 4 2 2" xfId="49807"/>
    <cellStyle name="Normal 6 7 3 2 4 3" xfId="18084"/>
    <cellStyle name="Normal 6 7 3 2 4 4" xfId="39235"/>
    <cellStyle name="Normal 6 7 3 2 5" xfId="10069"/>
    <cellStyle name="Normal 6 7 3 2 5 2" xfId="31218"/>
    <cellStyle name="Normal 6 7 3 2 5 2 2" xfId="52369"/>
    <cellStyle name="Normal 6 7 3 2 5 3" xfId="20646"/>
    <cellStyle name="Normal 6 7 3 2 5 4" xfId="41797"/>
    <cellStyle name="Normal 6 7 3 2 6" xfId="23203"/>
    <cellStyle name="Normal 6 7 3 2 6 2" xfId="44354"/>
    <cellStyle name="Normal 6 7 3 2 7" xfId="12631"/>
    <cellStyle name="Normal 6 7 3 2 8" xfId="33782"/>
    <cellStyle name="Normal 6 7 3 3" xfId="1704"/>
    <cellStyle name="Normal 6 7 3 3 2" xfId="4271"/>
    <cellStyle name="Normal 6 7 3 3 2 2" xfId="26407"/>
    <cellStyle name="Normal 6 7 3 3 2 2 2" xfId="47558"/>
    <cellStyle name="Normal 6 7 3 3 2 3" xfId="15835"/>
    <cellStyle name="Normal 6 7 3 3 2 4" xfId="36986"/>
    <cellStyle name="Normal 6 7 3 3 3" xfId="8147"/>
    <cellStyle name="Normal 6 7 3 3 3 2" xfId="29296"/>
    <cellStyle name="Normal 6 7 3 3 3 2 2" xfId="50447"/>
    <cellStyle name="Normal 6 7 3 3 3 3" xfId="18724"/>
    <cellStyle name="Normal 6 7 3 3 3 4" xfId="39875"/>
    <cellStyle name="Normal 6 7 3 3 4" xfId="10709"/>
    <cellStyle name="Normal 6 7 3 3 4 2" xfId="31858"/>
    <cellStyle name="Normal 6 7 3 3 4 2 2" xfId="53009"/>
    <cellStyle name="Normal 6 7 3 3 4 3" xfId="21286"/>
    <cellStyle name="Normal 6 7 3 3 4 4" xfId="42437"/>
    <cellStyle name="Normal 6 7 3 3 5" xfId="23843"/>
    <cellStyle name="Normal 6 7 3 3 5 2" xfId="44994"/>
    <cellStyle name="Normal 6 7 3 3 6" xfId="13271"/>
    <cellStyle name="Normal 6 7 3 3 7" xfId="34422"/>
    <cellStyle name="Normal 6 7 3 4" xfId="2991"/>
    <cellStyle name="Normal 6 7 3 4 2" xfId="25127"/>
    <cellStyle name="Normal 6 7 3 4 2 2" xfId="46278"/>
    <cellStyle name="Normal 6 7 3 4 3" xfId="14555"/>
    <cellStyle name="Normal 6 7 3 4 4" xfId="35706"/>
    <cellStyle name="Normal 6 7 3 5" xfId="6867"/>
    <cellStyle name="Normal 6 7 3 5 2" xfId="28016"/>
    <cellStyle name="Normal 6 7 3 5 2 2" xfId="49167"/>
    <cellStyle name="Normal 6 7 3 5 3" xfId="17444"/>
    <cellStyle name="Normal 6 7 3 5 4" xfId="38595"/>
    <cellStyle name="Normal 6 7 3 6" xfId="9429"/>
    <cellStyle name="Normal 6 7 3 6 2" xfId="30578"/>
    <cellStyle name="Normal 6 7 3 6 2 2" xfId="51729"/>
    <cellStyle name="Normal 6 7 3 6 3" xfId="20006"/>
    <cellStyle name="Normal 6 7 3 6 4" xfId="41157"/>
    <cellStyle name="Normal 6 7 3 7" xfId="22563"/>
    <cellStyle name="Normal 6 7 3 7 2" xfId="43714"/>
    <cellStyle name="Normal 6 7 3 8" xfId="11991"/>
    <cellStyle name="Normal 6 7 3 9" xfId="33142"/>
    <cellStyle name="Normal 6 7 4" xfId="744"/>
    <cellStyle name="Normal 6 7 4 2" xfId="2024"/>
    <cellStyle name="Normal 6 7 4 2 2" xfId="4591"/>
    <cellStyle name="Normal 6 7 4 2 2 2" xfId="26727"/>
    <cellStyle name="Normal 6 7 4 2 2 2 2" xfId="47878"/>
    <cellStyle name="Normal 6 7 4 2 2 3" xfId="16155"/>
    <cellStyle name="Normal 6 7 4 2 2 4" xfId="37306"/>
    <cellStyle name="Normal 6 7 4 2 3" xfId="8467"/>
    <cellStyle name="Normal 6 7 4 2 3 2" xfId="29616"/>
    <cellStyle name="Normal 6 7 4 2 3 2 2" xfId="50767"/>
    <cellStyle name="Normal 6 7 4 2 3 3" xfId="19044"/>
    <cellStyle name="Normal 6 7 4 2 3 4" xfId="40195"/>
    <cellStyle name="Normal 6 7 4 2 4" xfId="11029"/>
    <cellStyle name="Normal 6 7 4 2 4 2" xfId="32178"/>
    <cellStyle name="Normal 6 7 4 2 4 2 2" xfId="53329"/>
    <cellStyle name="Normal 6 7 4 2 4 3" xfId="21606"/>
    <cellStyle name="Normal 6 7 4 2 4 4" xfId="42757"/>
    <cellStyle name="Normal 6 7 4 2 5" xfId="24163"/>
    <cellStyle name="Normal 6 7 4 2 5 2" xfId="45314"/>
    <cellStyle name="Normal 6 7 4 2 6" xfId="13591"/>
    <cellStyle name="Normal 6 7 4 2 7" xfId="34742"/>
    <cellStyle name="Normal 6 7 4 3" xfId="3311"/>
    <cellStyle name="Normal 6 7 4 3 2" xfId="25447"/>
    <cellStyle name="Normal 6 7 4 3 2 2" xfId="46598"/>
    <cellStyle name="Normal 6 7 4 3 3" xfId="14875"/>
    <cellStyle name="Normal 6 7 4 3 4" xfId="36026"/>
    <cellStyle name="Normal 6 7 4 4" xfId="7187"/>
    <cellStyle name="Normal 6 7 4 4 2" xfId="28336"/>
    <cellStyle name="Normal 6 7 4 4 2 2" xfId="49487"/>
    <cellStyle name="Normal 6 7 4 4 3" xfId="17764"/>
    <cellStyle name="Normal 6 7 4 4 4" xfId="38915"/>
    <cellStyle name="Normal 6 7 4 5" xfId="9749"/>
    <cellStyle name="Normal 6 7 4 5 2" xfId="30898"/>
    <cellStyle name="Normal 6 7 4 5 2 2" xfId="52049"/>
    <cellStyle name="Normal 6 7 4 5 3" xfId="20326"/>
    <cellStyle name="Normal 6 7 4 5 4" xfId="41477"/>
    <cellStyle name="Normal 6 7 4 6" xfId="22883"/>
    <cellStyle name="Normal 6 7 4 6 2" xfId="44034"/>
    <cellStyle name="Normal 6 7 4 7" xfId="12311"/>
    <cellStyle name="Normal 6 7 4 8" xfId="33462"/>
    <cellStyle name="Normal 6 7 5" xfId="1384"/>
    <cellStyle name="Normal 6 7 5 2" xfId="3951"/>
    <cellStyle name="Normal 6 7 5 2 2" xfId="26087"/>
    <cellStyle name="Normal 6 7 5 2 2 2" xfId="47238"/>
    <cellStyle name="Normal 6 7 5 2 3" xfId="15515"/>
    <cellStyle name="Normal 6 7 5 2 4" xfId="36666"/>
    <cellStyle name="Normal 6 7 5 3" xfId="7827"/>
    <cellStyle name="Normal 6 7 5 3 2" xfId="28976"/>
    <cellStyle name="Normal 6 7 5 3 2 2" xfId="50127"/>
    <cellStyle name="Normal 6 7 5 3 3" xfId="18404"/>
    <cellStyle name="Normal 6 7 5 3 4" xfId="39555"/>
    <cellStyle name="Normal 6 7 5 4" xfId="10389"/>
    <cellStyle name="Normal 6 7 5 4 2" xfId="31538"/>
    <cellStyle name="Normal 6 7 5 4 2 2" xfId="52689"/>
    <cellStyle name="Normal 6 7 5 4 3" xfId="20966"/>
    <cellStyle name="Normal 6 7 5 4 4" xfId="42117"/>
    <cellStyle name="Normal 6 7 5 5" xfId="23523"/>
    <cellStyle name="Normal 6 7 5 5 2" xfId="44674"/>
    <cellStyle name="Normal 6 7 5 6" xfId="12951"/>
    <cellStyle name="Normal 6 7 5 7" xfId="34102"/>
    <cellStyle name="Normal 6 7 6" xfId="2670"/>
    <cellStyle name="Normal 6 7 6 2" xfId="24806"/>
    <cellStyle name="Normal 6 7 6 2 2" xfId="45957"/>
    <cellStyle name="Normal 6 7 6 3" xfId="14234"/>
    <cellStyle name="Normal 6 7 6 4" xfId="35385"/>
    <cellStyle name="Normal 6 7 7" xfId="6547"/>
    <cellStyle name="Normal 6 7 7 2" xfId="27696"/>
    <cellStyle name="Normal 6 7 7 2 2" xfId="48847"/>
    <cellStyle name="Normal 6 7 7 3" xfId="17124"/>
    <cellStyle name="Normal 6 7 7 4" xfId="38275"/>
    <cellStyle name="Normal 6 7 8" xfId="9109"/>
    <cellStyle name="Normal 6 7 8 2" xfId="30258"/>
    <cellStyle name="Normal 6 7 8 2 2" xfId="51409"/>
    <cellStyle name="Normal 6 7 8 3" xfId="19686"/>
    <cellStyle name="Normal 6 7 8 4" xfId="40837"/>
    <cellStyle name="Normal 6 7 9" xfId="22243"/>
    <cellStyle name="Normal 6 7 9 2" xfId="43394"/>
    <cellStyle name="Normal 6 8" xfId="182"/>
    <cellStyle name="Normal 6 8 10" xfId="32902"/>
    <cellStyle name="Normal 6 8 2" xfId="504"/>
    <cellStyle name="Normal 6 8 2 2" xfId="1144"/>
    <cellStyle name="Normal 6 8 2 2 2" xfId="2424"/>
    <cellStyle name="Normal 6 8 2 2 2 2" xfId="4991"/>
    <cellStyle name="Normal 6 8 2 2 2 2 2" xfId="27127"/>
    <cellStyle name="Normal 6 8 2 2 2 2 2 2" xfId="48278"/>
    <cellStyle name="Normal 6 8 2 2 2 2 3" xfId="16555"/>
    <cellStyle name="Normal 6 8 2 2 2 2 4" xfId="37706"/>
    <cellStyle name="Normal 6 8 2 2 2 3" xfId="8867"/>
    <cellStyle name="Normal 6 8 2 2 2 3 2" xfId="30016"/>
    <cellStyle name="Normal 6 8 2 2 2 3 2 2" xfId="51167"/>
    <cellStyle name="Normal 6 8 2 2 2 3 3" xfId="19444"/>
    <cellStyle name="Normal 6 8 2 2 2 3 4" xfId="40595"/>
    <cellStyle name="Normal 6 8 2 2 2 4" xfId="11429"/>
    <cellStyle name="Normal 6 8 2 2 2 4 2" xfId="32578"/>
    <cellStyle name="Normal 6 8 2 2 2 4 2 2" xfId="53729"/>
    <cellStyle name="Normal 6 8 2 2 2 4 3" xfId="22006"/>
    <cellStyle name="Normal 6 8 2 2 2 4 4" xfId="43157"/>
    <cellStyle name="Normal 6 8 2 2 2 5" xfId="24563"/>
    <cellStyle name="Normal 6 8 2 2 2 5 2" xfId="45714"/>
    <cellStyle name="Normal 6 8 2 2 2 6" xfId="13991"/>
    <cellStyle name="Normal 6 8 2 2 2 7" xfId="35142"/>
    <cellStyle name="Normal 6 8 2 2 3" xfId="3711"/>
    <cellStyle name="Normal 6 8 2 2 3 2" xfId="25847"/>
    <cellStyle name="Normal 6 8 2 2 3 2 2" xfId="46998"/>
    <cellStyle name="Normal 6 8 2 2 3 3" xfId="15275"/>
    <cellStyle name="Normal 6 8 2 2 3 4" xfId="36426"/>
    <cellStyle name="Normal 6 8 2 2 4" xfId="7587"/>
    <cellStyle name="Normal 6 8 2 2 4 2" xfId="28736"/>
    <cellStyle name="Normal 6 8 2 2 4 2 2" xfId="49887"/>
    <cellStyle name="Normal 6 8 2 2 4 3" xfId="18164"/>
    <cellStyle name="Normal 6 8 2 2 4 4" xfId="39315"/>
    <cellStyle name="Normal 6 8 2 2 5" xfId="10149"/>
    <cellStyle name="Normal 6 8 2 2 5 2" xfId="31298"/>
    <cellStyle name="Normal 6 8 2 2 5 2 2" xfId="52449"/>
    <cellStyle name="Normal 6 8 2 2 5 3" xfId="20726"/>
    <cellStyle name="Normal 6 8 2 2 5 4" xfId="41877"/>
    <cellStyle name="Normal 6 8 2 2 6" xfId="23283"/>
    <cellStyle name="Normal 6 8 2 2 6 2" xfId="44434"/>
    <cellStyle name="Normal 6 8 2 2 7" xfId="12711"/>
    <cellStyle name="Normal 6 8 2 2 8" xfId="33862"/>
    <cellStyle name="Normal 6 8 2 3" xfId="1784"/>
    <cellStyle name="Normal 6 8 2 3 2" xfId="4351"/>
    <cellStyle name="Normal 6 8 2 3 2 2" xfId="26487"/>
    <cellStyle name="Normal 6 8 2 3 2 2 2" xfId="47638"/>
    <cellStyle name="Normal 6 8 2 3 2 3" xfId="15915"/>
    <cellStyle name="Normal 6 8 2 3 2 4" xfId="37066"/>
    <cellStyle name="Normal 6 8 2 3 3" xfId="8227"/>
    <cellStyle name="Normal 6 8 2 3 3 2" xfId="29376"/>
    <cellStyle name="Normal 6 8 2 3 3 2 2" xfId="50527"/>
    <cellStyle name="Normal 6 8 2 3 3 3" xfId="18804"/>
    <cellStyle name="Normal 6 8 2 3 3 4" xfId="39955"/>
    <cellStyle name="Normal 6 8 2 3 4" xfId="10789"/>
    <cellStyle name="Normal 6 8 2 3 4 2" xfId="31938"/>
    <cellStyle name="Normal 6 8 2 3 4 2 2" xfId="53089"/>
    <cellStyle name="Normal 6 8 2 3 4 3" xfId="21366"/>
    <cellStyle name="Normal 6 8 2 3 4 4" xfId="42517"/>
    <cellStyle name="Normal 6 8 2 3 5" xfId="23923"/>
    <cellStyle name="Normal 6 8 2 3 5 2" xfId="45074"/>
    <cellStyle name="Normal 6 8 2 3 6" xfId="13351"/>
    <cellStyle name="Normal 6 8 2 3 7" xfId="34502"/>
    <cellStyle name="Normal 6 8 2 4" xfId="3071"/>
    <cellStyle name="Normal 6 8 2 4 2" xfId="25207"/>
    <cellStyle name="Normal 6 8 2 4 2 2" xfId="46358"/>
    <cellStyle name="Normal 6 8 2 4 3" xfId="14635"/>
    <cellStyle name="Normal 6 8 2 4 4" xfId="35786"/>
    <cellStyle name="Normal 6 8 2 5" xfId="6947"/>
    <cellStyle name="Normal 6 8 2 5 2" xfId="28096"/>
    <cellStyle name="Normal 6 8 2 5 2 2" xfId="49247"/>
    <cellStyle name="Normal 6 8 2 5 3" xfId="17524"/>
    <cellStyle name="Normal 6 8 2 5 4" xfId="38675"/>
    <cellStyle name="Normal 6 8 2 6" xfId="9509"/>
    <cellStyle name="Normal 6 8 2 6 2" xfId="30658"/>
    <cellStyle name="Normal 6 8 2 6 2 2" xfId="51809"/>
    <cellStyle name="Normal 6 8 2 6 3" xfId="20086"/>
    <cellStyle name="Normal 6 8 2 6 4" xfId="41237"/>
    <cellStyle name="Normal 6 8 2 7" xfId="22643"/>
    <cellStyle name="Normal 6 8 2 7 2" xfId="43794"/>
    <cellStyle name="Normal 6 8 2 8" xfId="12071"/>
    <cellStyle name="Normal 6 8 2 9" xfId="33222"/>
    <cellStyle name="Normal 6 8 3" xfId="824"/>
    <cellStyle name="Normal 6 8 3 2" xfId="2104"/>
    <cellStyle name="Normal 6 8 3 2 2" xfId="4671"/>
    <cellStyle name="Normal 6 8 3 2 2 2" xfId="26807"/>
    <cellStyle name="Normal 6 8 3 2 2 2 2" xfId="47958"/>
    <cellStyle name="Normal 6 8 3 2 2 3" xfId="16235"/>
    <cellStyle name="Normal 6 8 3 2 2 4" xfId="37386"/>
    <cellStyle name="Normal 6 8 3 2 3" xfId="8547"/>
    <cellStyle name="Normal 6 8 3 2 3 2" xfId="29696"/>
    <cellStyle name="Normal 6 8 3 2 3 2 2" xfId="50847"/>
    <cellStyle name="Normal 6 8 3 2 3 3" xfId="19124"/>
    <cellStyle name="Normal 6 8 3 2 3 4" xfId="40275"/>
    <cellStyle name="Normal 6 8 3 2 4" xfId="11109"/>
    <cellStyle name="Normal 6 8 3 2 4 2" xfId="32258"/>
    <cellStyle name="Normal 6 8 3 2 4 2 2" xfId="53409"/>
    <cellStyle name="Normal 6 8 3 2 4 3" xfId="21686"/>
    <cellStyle name="Normal 6 8 3 2 4 4" xfId="42837"/>
    <cellStyle name="Normal 6 8 3 2 5" xfId="24243"/>
    <cellStyle name="Normal 6 8 3 2 5 2" xfId="45394"/>
    <cellStyle name="Normal 6 8 3 2 6" xfId="13671"/>
    <cellStyle name="Normal 6 8 3 2 7" xfId="34822"/>
    <cellStyle name="Normal 6 8 3 3" xfId="3391"/>
    <cellStyle name="Normal 6 8 3 3 2" xfId="25527"/>
    <cellStyle name="Normal 6 8 3 3 2 2" xfId="46678"/>
    <cellStyle name="Normal 6 8 3 3 3" xfId="14955"/>
    <cellStyle name="Normal 6 8 3 3 4" xfId="36106"/>
    <cellStyle name="Normal 6 8 3 4" xfId="7267"/>
    <cellStyle name="Normal 6 8 3 4 2" xfId="28416"/>
    <cellStyle name="Normal 6 8 3 4 2 2" xfId="49567"/>
    <cellStyle name="Normal 6 8 3 4 3" xfId="17844"/>
    <cellStyle name="Normal 6 8 3 4 4" xfId="38995"/>
    <cellStyle name="Normal 6 8 3 5" xfId="9829"/>
    <cellStyle name="Normal 6 8 3 5 2" xfId="30978"/>
    <cellStyle name="Normal 6 8 3 5 2 2" xfId="52129"/>
    <cellStyle name="Normal 6 8 3 5 3" xfId="20406"/>
    <cellStyle name="Normal 6 8 3 5 4" xfId="41557"/>
    <cellStyle name="Normal 6 8 3 6" xfId="22963"/>
    <cellStyle name="Normal 6 8 3 6 2" xfId="44114"/>
    <cellStyle name="Normal 6 8 3 7" xfId="12391"/>
    <cellStyle name="Normal 6 8 3 8" xfId="33542"/>
    <cellStyle name="Normal 6 8 4" xfId="1464"/>
    <cellStyle name="Normal 6 8 4 2" xfId="4031"/>
    <cellStyle name="Normal 6 8 4 2 2" xfId="26167"/>
    <cellStyle name="Normal 6 8 4 2 2 2" xfId="47318"/>
    <cellStyle name="Normal 6 8 4 2 3" xfId="15595"/>
    <cellStyle name="Normal 6 8 4 2 4" xfId="36746"/>
    <cellStyle name="Normal 6 8 4 3" xfId="7907"/>
    <cellStyle name="Normal 6 8 4 3 2" xfId="29056"/>
    <cellStyle name="Normal 6 8 4 3 2 2" xfId="50207"/>
    <cellStyle name="Normal 6 8 4 3 3" xfId="18484"/>
    <cellStyle name="Normal 6 8 4 3 4" xfId="39635"/>
    <cellStyle name="Normal 6 8 4 4" xfId="10469"/>
    <cellStyle name="Normal 6 8 4 4 2" xfId="31618"/>
    <cellStyle name="Normal 6 8 4 4 2 2" xfId="52769"/>
    <cellStyle name="Normal 6 8 4 4 3" xfId="21046"/>
    <cellStyle name="Normal 6 8 4 4 4" xfId="42197"/>
    <cellStyle name="Normal 6 8 4 5" xfId="23603"/>
    <cellStyle name="Normal 6 8 4 5 2" xfId="44754"/>
    <cellStyle name="Normal 6 8 4 6" xfId="13031"/>
    <cellStyle name="Normal 6 8 4 7" xfId="34182"/>
    <cellStyle name="Normal 6 8 5" xfId="2750"/>
    <cellStyle name="Normal 6 8 5 2" xfId="24886"/>
    <cellStyle name="Normal 6 8 5 2 2" xfId="46037"/>
    <cellStyle name="Normal 6 8 5 3" xfId="14314"/>
    <cellStyle name="Normal 6 8 5 4" xfId="35465"/>
    <cellStyle name="Normal 6 8 6" xfId="6627"/>
    <cellStyle name="Normal 6 8 6 2" xfId="27776"/>
    <cellStyle name="Normal 6 8 6 2 2" xfId="48927"/>
    <cellStyle name="Normal 6 8 6 3" xfId="17204"/>
    <cellStyle name="Normal 6 8 6 4" xfId="38355"/>
    <cellStyle name="Normal 6 8 7" xfId="9189"/>
    <cellStyle name="Normal 6 8 7 2" xfId="30338"/>
    <cellStyle name="Normal 6 8 7 2 2" xfId="51489"/>
    <cellStyle name="Normal 6 8 7 3" xfId="19766"/>
    <cellStyle name="Normal 6 8 7 4" xfId="40917"/>
    <cellStyle name="Normal 6 8 8" xfId="22323"/>
    <cellStyle name="Normal 6 8 8 2" xfId="43474"/>
    <cellStyle name="Normal 6 8 9" xfId="11751"/>
    <cellStyle name="Normal 6 9" xfId="344"/>
    <cellStyle name="Normal 6 9 2" xfId="984"/>
    <cellStyle name="Normal 6 9 2 2" xfId="2264"/>
    <cellStyle name="Normal 6 9 2 2 2" xfId="4831"/>
    <cellStyle name="Normal 6 9 2 2 2 2" xfId="26967"/>
    <cellStyle name="Normal 6 9 2 2 2 2 2" xfId="48118"/>
    <cellStyle name="Normal 6 9 2 2 2 3" xfId="16395"/>
    <cellStyle name="Normal 6 9 2 2 2 4" xfId="37546"/>
    <cellStyle name="Normal 6 9 2 2 3" xfId="8707"/>
    <cellStyle name="Normal 6 9 2 2 3 2" xfId="29856"/>
    <cellStyle name="Normal 6 9 2 2 3 2 2" xfId="51007"/>
    <cellStyle name="Normal 6 9 2 2 3 3" xfId="19284"/>
    <cellStyle name="Normal 6 9 2 2 3 4" xfId="40435"/>
    <cellStyle name="Normal 6 9 2 2 4" xfId="11269"/>
    <cellStyle name="Normal 6 9 2 2 4 2" xfId="32418"/>
    <cellStyle name="Normal 6 9 2 2 4 2 2" xfId="53569"/>
    <cellStyle name="Normal 6 9 2 2 4 3" xfId="21846"/>
    <cellStyle name="Normal 6 9 2 2 4 4" xfId="42997"/>
    <cellStyle name="Normal 6 9 2 2 5" xfId="24403"/>
    <cellStyle name="Normal 6 9 2 2 5 2" xfId="45554"/>
    <cellStyle name="Normal 6 9 2 2 6" xfId="13831"/>
    <cellStyle name="Normal 6 9 2 2 7" xfId="34982"/>
    <cellStyle name="Normal 6 9 2 3" xfId="3551"/>
    <cellStyle name="Normal 6 9 2 3 2" xfId="25687"/>
    <cellStyle name="Normal 6 9 2 3 2 2" xfId="46838"/>
    <cellStyle name="Normal 6 9 2 3 3" xfId="15115"/>
    <cellStyle name="Normal 6 9 2 3 4" xfId="36266"/>
    <cellStyle name="Normal 6 9 2 4" xfId="7427"/>
    <cellStyle name="Normal 6 9 2 4 2" xfId="28576"/>
    <cellStyle name="Normal 6 9 2 4 2 2" xfId="49727"/>
    <cellStyle name="Normal 6 9 2 4 3" xfId="18004"/>
    <cellStyle name="Normal 6 9 2 4 4" xfId="39155"/>
    <cellStyle name="Normal 6 9 2 5" xfId="9989"/>
    <cellStyle name="Normal 6 9 2 5 2" xfId="31138"/>
    <cellStyle name="Normal 6 9 2 5 2 2" xfId="52289"/>
    <cellStyle name="Normal 6 9 2 5 3" xfId="20566"/>
    <cellStyle name="Normal 6 9 2 5 4" xfId="41717"/>
    <cellStyle name="Normal 6 9 2 6" xfId="23123"/>
    <cellStyle name="Normal 6 9 2 6 2" xfId="44274"/>
    <cellStyle name="Normal 6 9 2 7" xfId="12551"/>
    <cellStyle name="Normal 6 9 2 8" xfId="33702"/>
    <cellStyle name="Normal 6 9 3" xfId="1624"/>
    <cellStyle name="Normal 6 9 3 2" xfId="4191"/>
    <cellStyle name="Normal 6 9 3 2 2" xfId="26327"/>
    <cellStyle name="Normal 6 9 3 2 2 2" xfId="47478"/>
    <cellStyle name="Normal 6 9 3 2 3" xfId="15755"/>
    <cellStyle name="Normal 6 9 3 2 4" xfId="36906"/>
    <cellStyle name="Normal 6 9 3 3" xfId="8067"/>
    <cellStyle name="Normal 6 9 3 3 2" xfId="29216"/>
    <cellStyle name="Normal 6 9 3 3 2 2" xfId="50367"/>
    <cellStyle name="Normal 6 9 3 3 3" xfId="18644"/>
    <cellStyle name="Normal 6 9 3 3 4" xfId="39795"/>
    <cellStyle name="Normal 6 9 3 4" xfId="10629"/>
    <cellStyle name="Normal 6 9 3 4 2" xfId="31778"/>
    <cellStyle name="Normal 6 9 3 4 2 2" xfId="52929"/>
    <cellStyle name="Normal 6 9 3 4 3" xfId="21206"/>
    <cellStyle name="Normal 6 9 3 4 4" xfId="42357"/>
    <cellStyle name="Normal 6 9 3 5" xfId="23763"/>
    <cellStyle name="Normal 6 9 3 5 2" xfId="44914"/>
    <cellStyle name="Normal 6 9 3 6" xfId="13191"/>
    <cellStyle name="Normal 6 9 3 7" xfId="34342"/>
    <cellStyle name="Normal 6 9 4" xfId="2911"/>
    <cellStyle name="Normal 6 9 4 2" xfId="25047"/>
    <cellStyle name="Normal 6 9 4 2 2" xfId="46198"/>
    <cellStyle name="Normal 6 9 4 3" xfId="14475"/>
    <cellStyle name="Normal 6 9 4 4" xfId="35626"/>
    <cellStyle name="Normal 6 9 5" xfId="6787"/>
    <cellStyle name="Normal 6 9 5 2" xfId="27936"/>
    <cellStyle name="Normal 6 9 5 2 2" xfId="49087"/>
    <cellStyle name="Normal 6 9 5 3" xfId="17364"/>
    <cellStyle name="Normal 6 9 5 4" xfId="38515"/>
    <cellStyle name="Normal 6 9 6" xfId="9349"/>
    <cellStyle name="Normal 6 9 6 2" xfId="30498"/>
    <cellStyle name="Normal 6 9 6 2 2" xfId="51649"/>
    <cellStyle name="Normal 6 9 6 3" xfId="19926"/>
    <cellStyle name="Normal 6 9 6 4" xfId="41077"/>
    <cellStyle name="Normal 6 9 7" xfId="22483"/>
    <cellStyle name="Normal 6 9 7 2" xfId="43634"/>
    <cellStyle name="Normal 6 9 8" xfId="11911"/>
    <cellStyle name="Normal 6 9 9" xfId="33062"/>
    <cellStyle name="Normal 60" xfId="5698"/>
    <cellStyle name="Normal 61" xfId="5699"/>
    <cellStyle name="Normal 62" xfId="5700"/>
    <cellStyle name="Normal 63" xfId="5701"/>
    <cellStyle name="Normal 64" xfId="5702"/>
    <cellStyle name="Normal 65" xfId="5703"/>
    <cellStyle name="Normal 66" xfId="5704"/>
    <cellStyle name="Normal 67" xfId="5705"/>
    <cellStyle name="Normal 68" xfId="5706"/>
    <cellStyle name="Normal 69" xfId="5707"/>
    <cellStyle name="Normal 7" xfId="19"/>
    <cellStyle name="Normal 7 2" xfId="5709"/>
    <cellStyle name="Normal 7 3" xfId="5710"/>
    <cellStyle name="Normal 7 4" xfId="5711"/>
    <cellStyle name="Normal 7 5" xfId="5712"/>
    <cellStyle name="Normal 7 6" xfId="6317"/>
    <cellStyle name="Normal 7 6 2" xfId="27499"/>
    <cellStyle name="Normal 7 6 2 2" xfId="48650"/>
    <cellStyle name="Normal 7 6 3" xfId="16927"/>
    <cellStyle name="Normal 7 6 4" xfId="38078"/>
    <cellStyle name="Normal 7 7" xfId="6442"/>
    <cellStyle name="Normal 7 7 2" xfId="27599"/>
    <cellStyle name="Normal 7 7 2 2" xfId="48750"/>
    <cellStyle name="Normal 7 7 3" xfId="17027"/>
    <cellStyle name="Normal 7 7 4" xfId="38178"/>
    <cellStyle name="Normal 7 8" xfId="5708"/>
    <cellStyle name="Normal 7 8 2" xfId="27344"/>
    <cellStyle name="Normal 7 8 2 2" xfId="48495"/>
    <cellStyle name="Normal 7 8 3" xfId="16772"/>
    <cellStyle name="Normal 7 8 4" xfId="37923"/>
    <cellStyle name="Normal 70" xfId="5713"/>
    <cellStyle name="Normal 71" xfId="5714"/>
    <cellStyle name="Normal 72" xfId="5715"/>
    <cellStyle name="Normal 73" xfId="5716"/>
    <cellStyle name="Normal 74" xfId="5717"/>
    <cellStyle name="Normal 75" xfId="5718"/>
    <cellStyle name="Normal 76" xfId="5719"/>
    <cellStyle name="Normal 77" xfId="5720"/>
    <cellStyle name="Normal 78" xfId="5721"/>
    <cellStyle name="Normal 79" xfId="5722"/>
    <cellStyle name="Normal 8" xfId="18"/>
    <cellStyle name="Normal 8 10" xfId="1308"/>
    <cellStyle name="Normal 8 10 2" xfId="3875"/>
    <cellStyle name="Normal 8 10 2 2" xfId="26011"/>
    <cellStyle name="Normal 8 10 2 2 2" xfId="47162"/>
    <cellStyle name="Normal 8 10 2 3" xfId="15439"/>
    <cellStyle name="Normal 8 10 2 4" xfId="36590"/>
    <cellStyle name="Normal 8 10 3" xfId="7751"/>
    <cellStyle name="Normal 8 10 3 2" xfId="28900"/>
    <cellStyle name="Normal 8 10 3 2 2" xfId="50051"/>
    <cellStyle name="Normal 8 10 3 3" xfId="18328"/>
    <cellStyle name="Normal 8 10 3 4" xfId="39479"/>
    <cellStyle name="Normal 8 10 4" xfId="10313"/>
    <cellStyle name="Normal 8 10 4 2" xfId="31462"/>
    <cellStyle name="Normal 8 10 4 2 2" xfId="52613"/>
    <cellStyle name="Normal 8 10 4 3" xfId="20890"/>
    <cellStyle name="Normal 8 10 4 4" xfId="42041"/>
    <cellStyle name="Normal 8 10 5" xfId="23447"/>
    <cellStyle name="Normal 8 10 5 2" xfId="44598"/>
    <cellStyle name="Normal 8 10 6" xfId="12875"/>
    <cellStyle name="Normal 8 10 7" xfId="34026"/>
    <cellStyle name="Normal 8 11" xfId="2592"/>
    <cellStyle name="Normal 8 11 2" xfId="24729"/>
    <cellStyle name="Normal 8 11 2 2" xfId="45880"/>
    <cellStyle name="Normal 8 11 3" xfId="14157"/>
    <cellStyle name="Normal 8 11 4" xfId="35308"/>
    <cellStyle name="Normal 8 12" xfId="6471"/>
    <cellStyle name="Normal 8 12 2" xfId="27620"/>
    <cellStyle name="Normal 8 12 2 2" xfId="48771"/>
    <cellStyle name="Normal 8 12 3" xfId="17048"/>
    <cellStyle name="Normal 8 12 4" xfId="38199"/>
    <cellStyle name="Normal 8 13" xfId="9033"/>
    <cellStyle name="Normal 8 13 2" xfId="30182"/>
    <cellStyle name="Normal 8 13 2 2" xfId="51333"/>
    <cellStyle name="Normal 8 13 3" xfId="19610"/>
    <cellStyle name="Normal 8 13 4" xfId="40761"/>
    <cellStyle name="Normal 8 14" xfId="22167"/>
    <cellStyle name="Normal 8 14 2" xfId="43318"/>
    <cellStyle name="Normal 8 15" xfId="11595"/>
    <cellStyle name="Normal 8 16" xfId="32746"/>
    <cellStyle name="Normal 8 2" xfId="44"/>
    <cellStyle name="Normal 8 2 10" xfId="5723"/>
    <cellStyle name="Normal 8 2 11" xfId="6493"/>
    <cellStyle name="Normal 8 2 11 2" xfId="27642"/>
    <cellStyle name="Normal 8 2 11 2 2" xfId="48793"/>
    <cellStyle name="Normal 8 2 11 3" xfId="17070"/>
    <cellStyle name="Normal 8 2 11 4" xfId="38221"/>
    <cellStyle name="Normal 8 2 12" xfId="9055"/>
    <cellStyle name="Normal 8 2 12 2" xfId="30204"/>
    <cellStyle name="Normal 8 2 12 2 2" xfId="51355"/>
    <cellStyle name="Normal 8 2 12 3" xfId="19632"/>
    <cellStyle name="Normal 8 2 12 4" xfId="40783"/>
    <cellStyle name="Normal 8 2 13" xfId="22189"/>
    <cellStyle name="Normal 8 2 13 2" xfId="43340"/>
    <cellStyle name="Normal 8 2 14" xfId="11617"/>
    <cellStyle name="Normal 8 2 15" xfId="32768"/>
    <cellStyle name="Normal 8 2 2" xfId="66"/>
    <cellStyle name="Normal 8 2 2 10" xfId="22211"/>
    <cellStyle name="Normal 8 2 2 10 2" xfId="43362"/>
    <cellStyle name="Normal 8 2 2 11" xfId="11639"/>
    <cellStyle name="Normal 8 2 2 12" xfId="32790"/>
    <cellStyle name="Normal 8 2 2 2" xfId="150"/>
    <cellStyle name="Normal 8 2 2 2 10" xfId="11719"/>
    <cellStyle name="Normal 8 2 2 2 11" xfId="32870"/>
    <cellStyle name="Normal 8 2 2 2 2" xfId="311"/>
    <cellStyle name="Normal 8 2 2 2 2 10" xfId="33030"/>
    <cellStyle name="Normal 8 2 2 2 2 2" xfId="632"/>
    <cellStyle name="Normal 8 2 2 2 2 2 2" xfId="1272"/>
    <cellStyle name="Normal 8 2 2 2 2 2 2 2" xfId="2552"/>
    <cellStyle name="Normal 8 2 2 2 2 2 2 2 2" xfId="5119"/>
    <cellStyle name="Normal 8 2 2 2 2 2 2 2 2 2" xfId="27255"/>
    <cellStyle name="Normal 8 2 2 2 2 2 2 2 2 2 2" xfId="48406"/>
    <cellStyle name="Normal 8 2 2 2 2 2 2 2 2 3" xfId="16683"/>
    <cellStyle name="Normal 8 2 2 2 2 2 2 2 2 4" xfId="37834"/>
    <cellStyle name="Normal 8 2 2 2 2 2 2 2 3" xfId="8995"/>
    <cellStyle name="Normal 8 2 2 2 2 2 2 2 3 2" xfId="30144"/>
    <cellStyle name="Normal 8 2 2 2 2 2 2 2 3 2 2" xfId="51295"/>
    <cellStyle name="Normal 8 2 2 2 2 2 2 2 3 3" xfId="19572"/>
    <cellStyle name="Normal 8 2 2 2 2 2 2 2 3 4" xfId="40723"/>
    <cellStyle name="Normal 8 2 2 2 2 2 2 2 4" xfId="11557"/>
    <cellStyle name="Normal 8 2 2 2 2 2 2 2 4 2" xfId="32706"/>
    <cellStyle name="Normal 8 2 2 2 2 2 2 2 4 2 2" xfId="53857"/>
    <cellStyle name="Normal 8 2 2 2 2 2 2 2 4 3" xfId="22134"/>
    <cellStyle name="Normal 8 2 2 2 2 2 2 2 4 4" xfId="43285"/>
    <cellStyle name="Normal 8 2 2 2 2 2 2 2 5" xfId="24691"/>
    <cellStyle name="Normal 8 2 2 2 2 2 2 2 5 2" xfId="45842"/>
    <cellStyle name="Normal 8 2 2 2 2 2 2 2 6" xfId="14119"/>
    <cellStyle name="Normal 8 2 2 2 2 2 2 2 7" xfId="35270"/>
    <cellStyle name="Normal 8 2 2 2 2 2 2 3" xfId="3839"/>
    <cellStyle name="Normal 8 2 2 2 2 2 2 3 2" xfId="25975"/>
    <cellStyle name="Normal 8 2 2 2 2 2 2 3 2 2" xfId="47126"/>
    <cellStyle name="Normal 8 2 2 2 2 2 2 3 3" xfId="15403"/>
    <cellStyle name="Normal 8 2 2 2 2 2 2 3 4" xfId="36554"/>
    <cellStyle name="Normal 8 2 2 2 2 2 2 4" xfId="7715"/>
    <cellStyle name="Normal 8 2 2 2 2 2 2 4 2" xfId="28864"/>
    <cellStyle name="Normal 8 2 2 2 2 2 2 4 2 2" xfId="50015"/>
    <cellStyle name="Normal 8 2 2 2 2 2 2 4 3" xfId="18292"/>
    <cellStyle name="Normal 8 2 2 2 2 2 2 4 4" xfId="39443"/>
    <cellStyle name="Normal 8 2 2 2 2 2 2 5" xfId="10277"/>
    <cellStyle name="Normal 8 2 2 2 2 2 2 5 2" xfId="31426"/>
    <cellStyle name="Normal 8 2 2 2 2 2 2 5 2 2" xfId="52577"/>
    <cellStyle name="Normal 8 2 2 2 2 2 2 5 3" xfId="20854"/>
    <cellStyle name="Normal 8 2 2 2 2 2 2 5 4" xfId="42005"/>
    <cellStyle name="Normal 8 2 2 2 2 2 2 6" xfId="23411"/>
    <cellStyle name="Normal 8 2 2 2 2 2 2 6 2" xfId="44562"/>
    <cellStyle name="Normal 8 2 2 2 2 2 2 7" xfId="12839"/>
    <cellStyle name="Normal 8 2 2 2 2 2 2 8" xfId="33990"/>
    <cellStyle name="Normal 8 2 2 2 2 2 3" xfId="1912"/>
    <cellStyle name="Normal 8 2 2 2 2 2 3 2" xfId="4479"/>
    <cellStyle name="Normal 8 2 2 2 2 2 3 2 2" xfId="26615"/>
    <cellStyle name="Normal 8 2 2 2 2 2 3 2 2 2" xfId="47766"/>
    <cellStyle name="Normal 8 2 2 2 2 2 3 2 3" xfId="16043"/>
    <cellStyle name="Normal 8 2 2 2 2 2 3 2 4" xfId="37194"/>
    <cellStyle name="Normal 8 2 2 2 2 2 3 3" xfId="8355"/>
    <cellStyle name="Normal 8 2 2 2 2 2 3 3 2" xfId="29504"/>
    <cellStyle name="Normal 8 2 2 2 2 2 3 3 2 2" xfId="50655"/>
    <cellStyle name="Normal 8 2 2 2 2 2 3 3 3" xfId="18932"/>
    <cellStyle name="Normal 8 2 2 2 2 2 3 3 4" xfId="40083"/>
    <cellStyle name="Normal 8 2 2 2 2 2 3 4" xfId="10917"/>
    <cellStyle name="Normal 8 2 2 2 2 2 3 4 2" xfId="32066"/>
    <cellStyle name="Normal 8 2 2 2 2 2 3 4 2 2" xfId="53217"/>
    <cellStyle name="Normal 8 2 2 2 2 2 3 4 3" xfId="21494"/>
    <cellStyle name="Normal 8 2 2 2 2 2 3 4 4" xfId="42645"/>
    <cellStyle name="Normal 8 2 2 2 2 2 3 5" xfId="24051"/>
    <cellStyle name="Normal 8 2 2 2 2 2 3 5 2" xfId="45202"/>
    <cellStyle name="Normal 8 2 2 2 2 2 3 6" xfId="13479"/>
    <cellStyle name="Normal 8 2 2 2 2 2 3 7" xfId="34630"/>
    <cellStyle name="Normal 8 2 2 2 2 2 4" xfId="3199"/>
    <cellStyle name="Normal 8 2 2 2 2 2 4 2" xfId="25335"/>
    <cellStyle name="Normal 8 2 2 2 2 2 4 2 2" xfId="46486"/>
    <cellStyle name="Normal 8 2 2 2 2 2 4 3" xfId="14763"/>
    <cellStyle name="Normal 8 2 2 2 2 2 4 4" xfId="35914"/>
    <cellStyle name="Normal 8 2 2 2 2 2 5" xfId="7075"/>
    <cellStyle name="Normal 8 2 2 2 2 2 5 2" xfId="28224"/>
    <cellStyle name="Normal 8 2 2 2 2 2 5 2 2" xfId="49375"/>
    <cellStyle name="Normal 8 2 2 2 2 2 5 3" xfId="17652"/>
    <cellStyle name="Normal 8 2 2 2 2 2 5 4" xfId="38803"/>
    <cellStyle name="Normal 8 2 2 2 2 2 6" xfId="9637"/>
    <cellStyle name="Normal 8 2 2 2 2 2 6 2" xfId="30786"/>
    <cellStyle name="Normal 8 2 2 2 2 2 6 2 2" xfId="51937"/>
    <cellStyle name="Normal 8 2 2 2 2 2 6 3" xfId="20214"/>
    <cellStyle name="Normal 8 2 2 2 2 2 6 4" xfId="41365"/>
    <cellStyle name="Normal 8 2 2 2 2 2 7" xfId="22771"/>
    <cellStyle name="Normal 8 2 2 2 2 2 7 2" xfId="43922"/>
    <cellStyle name="Normal 8 2 2 2 2 2 8" xfId="12199"/>
    <cellStyle name="Normal 8 2 2 2 2 2 9" xfId="33350"/>
    <cellStyle name="Normal 8 2 2 2 2 3" xfId="952"/>
    <cellStyle name="Normal 8 2 2 2 2 3 2" xfId="2232"/>
    <cellStyle name="Normal 8 2 2 2 2 3 2 2" xfId="4799"/>
    <cellStyle name="Normal 8 2 2 2 2 3 2 2 2" xfId="26935"/>
    <cellStyle name="Normal 8 2 2 2 2 3 2 2 2 2" xfId="48086"/>
    <cellStyle name="Normal 8 2 2 2 2 3 2 2 3" xfId="16363"/>
    <cellStyle name="Normal 8 2 2 2 2 3 2 2 4" xfId="37514"/>
    <cellStyle name="Normal 8 2 2 2 2 3 2 3" xfId="8675"/>
    <cellStyle name="Normal 8 2 2 2 2 3 2 3 2" xfId="29824"/>
    <cellStyle name="Normal 8 2 2 2 2 3 2 3 2 2" xfId="50975"/>
    <cellStyle name="Normal 8 2 2 2 2 3 2 3 3" xfId="19252"/>
    <cellStyle name="Normal 8 2 2 2 2 3 2 3 4" xfId="40403"/>
    <cellStyle name="Normal 8 2 2 2 2 3 2 4" xfId="11237"/>
    <cellStyle name="Normal 8 2 2 2 2 3 2 4 2" xfId="32386"/>
    <cellStyle name="Normal 8 2 2 2 2 3 2 4 2 2" xfId="53537"/>
    <cellStyle name="Normal 8 2 2 2 2 3 2 4 3" xfId="21814"/>
    <cellStyle name="Normal 8 2 2 2 2 3 2 4 4" xfId="42965"/>
    <cellStyle name="Normal 8 2 2 2 2 3 2 5" xfId="24371"/>
    <cellStyle name="Normal 8 2 2 2 2 3 2 5 2" xfId="45522"/>
    <cellStyle name="Normal 8 2 2 2 2 3 2 6" xfId="13799"/>
    <cellStyle name="Normal 8 2 2 2 2 3 2 7" xfId="34950"/>
    <cellStyle name="Normal 8 2 2 2 2 3 3" xfId="3519"/>
    <cellStyle name="Normal 8 2 2 2 2 3 3 2" xfId="25655"/>
    <cellStyle name="Normal 8 2 2 2 2 3 3 2 2" xfId="46806"/>
    <cellStyle name="Normal 8 2 2 2 2 3 3 3" xfId="15083"/>
    <cellStyle name="Normal 8 2 2 2 2 3 3 4" xfId="36234"/>
    <cellStyle name="Normal 8 2 2 2 2 3 4" xfId="7395"/>
    <cellStyle name="Normal 8 2 2 2 2 3 4 2" xfId="28544"/>
    <cellStyle name="Normal 8 2 2 2 2 3 4 2 2" xfId="49695"/>
    <cellStyle name="Normal 8 2 2 2 2 3 4 3" xfId="17972"/>
    <cellStyle name="Normal 8 2 2 2 2 3 4 4" xfId="39123"/>
    <cellStyle name="Normal 8 2 2 2 2 3 5" xfId="9957"/>
    <cellStyle name="Normal 8 2 2 2 2 3 5 2" xfId="31106"/>
    <cellStyle name="Normal 8 2 2 2 2 3 5 2 2" xfId="52257"/>
    <cellStyle name="Normal 8 2 2 2 2 3 5 3" xfId="20534"/>
    <cellStyle name="Normal 8 2 2 2 2 3 5 4" xfId="41685"/>
    <cellStyle name="Normal 8 2 2 2 2 3 6" xfId="23091"/>
    <cellStyle name="Normal 8 2 2 2 2 3 6 2" xfId="44242"/>
    <cellStyle name="Normal 8 2 2 2 2 3 7" xfId="12519"/>
    <cellStyle name="Normal 8 2 2 2 2 3 8" xfId="33670"/>
    <cellStyle name="Normal 8 2 2 2 2 4" xfId="1592"/>
    <cellStyle name="Normal 8 2 2 2 2 4 2" xfId="4159"/>
    <cellStyle name="Normal 8 2 2 2 2 4 2 2" xfId="26295"/>
    <cellStyle name="Normal 8 2 2 2 2 4 2 2 2" xfId="47446"/>
    <cellStyle name="Normal 8 2 2 2 2 4 2 3" xfId="15723"/>
    <cellStyle name="Normal 8 2 2 2 2 4 2 4" xfId="36874"/>
    <cellStyle name="Normal 8 2 2 2 2 4 3" xfId="8035"/>
    <cellStyle name="Normal 8 2 2 2 2 4 3 2" xfId="29184"/>
    <cellStyle name="Normal 8 2 2 2 2 4 3 2 2" xfId="50335"/>
    <cellStyle name="Normal 8 2 2 2 2 4 3 3" xfId="18612"/>
    <cellStyle name="Normal 8 2 2 2 2 4 3 4" xfId="39763"/>
    <cellStyle name="Normal 8 2 2 2 2 4 4" xfId="10597"/>
    <cellStyle name="Normal 8 2 2 2 2 4 4 2" xfId="31746"/>
    <cellStyle name="Normal 8 2 2 2 2 4 4 2 2" xfId="52897"/>
    <cellStyle name="Normal 8 2 2 2 2 4 4 3" xfId="21174"/>
    <cellStyle name="Normal 8 2 2 2 2 4 4 4" xfId="42325"/>
    <cellStyle name="Normal 8 2 2 2 2 4 5" xfId="23731"/>
    <cellStyle name="Normal 8 2 2 2 2 4 5 2" xfId="44882"/>
    <cellStyle name="Normal 8 2 2 2 2 4 6" xfId="13159"/>
    <cellStyle name="Normal 8 2 2 2 2 4 7" xfId="34310"/>
    <cellStyle name="Normal 8 2 2 2 2 5" xfId="2879"/>
    <cellStyle name="Normal 8 2 2 2 2 5 2" xfId="25015"/>
    <cellStyle name="Normal 8 2 2 2 2 5 2 2" xfId="46166"/>
    <cellStyle name="Normal 8 2 2 2 2 5 3" xfId="14443"/>
    <cellStyle name="Normal 8 2 2 2 2 5 4" xfId="35594"/>
    <cellStyle name="Normal 8 2 2 2 2 6" xfId="6755"/>
    <cellStyle name="Normal 8 2 2 2 2 6 2" xfId="27904"/>
    <cellStyle name="Normal 8 2 2 2 2 6 2 2" xfId="49055"/>
    <cellStyle name="Normal 8 2 2 2 2 6 3" xfId="17332"/>
    <cellStyle name="Normal 8 2 2 2 2 6 4" xfId="38483"/>
    <cellStyle name="Normal 8 2 2 2 2 7" xfId="9317"/>
    <cellStyle name="Normal 8 2 2 2 2 7 2" xfId="30466"/>
    <cellStyle name="Normal 8 2 2 2 2 7 2 2" xfId="51617"/>
    <cellStyle name="Normal 8 2 2 2 2 7 3" xfId="19894"/>
    <cellStyle name="Normal 8 2 2 2 2 7 4" xfId="41045"/>
    <cellStyle name="Normal 8 2 2 2 2 8" xfId="22451"/>
    <cellStyle name="Normal 8 2 2 2 2 8 2" xfId="43602"/>
    <cellStyle name="Normal 8 2 2 2 2 9" xfId="11879"/>
    <cellStyle name="Normal 8 2 2 2 3" xfId="472"/>
    <cellStyle name="Normal 8 2 2 2 3 2" xfId="1112"/>
    <cellStyle name="Normal 8 2 2 2 3 2 2" xfId="2392"/>
    <cellStyle name="Normal 8 2 2 2 3 2 2 2" xfId="4959"/>
    <cellStyle name="Normal 8 2 2 2 3 2 2 2 2" xfId="27095"/>
    <cellStyle name="Normal 8 2 2 2 3 2 2 2 2 2" xfId="48246"/>
    <cellStyle name="Normal 8 2 2 2 3 2 2 2 3" xfId="16523"/>
    <cellStyle name="Normal 8 2 2 2 3 2 2 2 4" xfId="37674"/>
    <cellStyle name="Normal 8 2 2 2 3 2 2 3" xfId="8835"/>
    <cellStyle name="Normal 8 2 2 2 3 2 2 3 2" xfId="29984"/>
    <cellStyle name="Normal 8 2 2 2 3 2 2 3 2 2" xfId="51135"/>
    <cellStyle name="Normal 8 2 2 2 3 2 2 3 3" xfId="19412"/>
    <cellStyle name="Normal 8 2 2 2 3 2 2 3 4" xfId="40563"/>
    <cellStyle name="Normal 8 2 2 2 3 2 2 4" xfId="11397"/>
    <cellStyle name="Normal 8 2 2 2 3 2 2 4 2" xfId="32546"/>
    <cellStyle name="Normal 8 2 2 2 3 2 2 4 2 2" xfId="53697"/>
    <cellStyle name="Normal 8 2 2 2 3 2 2 4 3" xfId="21974"/>
    <cellStyle name="Normal 8 2 2 2 3 2 2 4 4" xfId="43125"/>
    <cellStyle name="Normal 8 2 2 2 3 2 2 5" xfId="24531"/>
    <cellStyle name="Normal 8 2 2 2 3 2 2 5 2" xfId="45682"/>
    <cellStyle name="Normal 8 2 2 2 3 2 2 6" xfId="13959"/>
    <cellStyle name="Normal 8 2 2 2 3 2 2 7" xfId="35110"/>
    <cellStyle name="Normal 8 2 2 2 3 2 3" xfId="3679"/>
    <cellStyle name="Normal 8 2 2 2 3 2 3 2" xfId="25815"/>
    <cellStyle name="Normal 8 2 2 2 3 2 3 2 2" xfId="46966"/>
    <cellStyle name="Normal 8 2 2 2 3 2 3 3" xfId="15243"/>
    <cellStyle name="Normal 8 2 2 2 3 2 3 4" xfId="36394"/>
    <cellStyle name="Normal 8 2 2 2 3 2 4" xfId="7555"/>
    <cellStyle name="Normal 8 2 2 2 3 2 4 2" xfId="28704"/>
    <cellStyle name="Normal 8 2 2 2 3 2 4 2 2" xfId="49855"/>
    <cellStyle name="Normal 8 2 2 2 3 2 4 3" xfId="18132"/>
    <cellStyle name="Normal 8 2 2 2 3 2 4 4" xfId="39283"/>
    <cellStyle name="Normal 8 2 2 2 3 2 5" xfId="10117"/>
    <cellStyle name="Normal 8 2 2 2 3 2 5 2" xfId="31266"/>
    <cellStyle name="Normal 8 2 2 2 3 2 5 2 2" xfId="52417"/>
    <cellStyle name="Normal 8 2 2 2 3 2 5 3" xfId="20694"/>
    <cellStyle name="Normal 8 2 2 2 3 2 5 4" xfId="41845"/>
    <cellStyle name="Normal 8 2 2 2 3 2 6" xfId="23251"/>
    <cellStyle name="Normal 8 2 2 2 3 2 6 2" xfId="44402"/>
    <cellStyle name="Normal 8 2 2 2 3 2 7" xfId="12679"/>
    <cellStyle name="Normal 8 2 2 2 3 2 8" xfId="33830"/>
    <cellStyle name="Normal 8 2 2 2 3 3" xfId="1752"/>
    <cellStyle name="Normal 8 2 2 2 3 3 2" xfId="4319"/>
    <cellStyle name="Normal 8 2 2 2 3 3 2 2" xfId="26455"/>
    <cellStyle name="Normal 8 2 2 2 3 3 2 2 2" xfId="47606"/>
    <cellStyle name="Normal 8 2 2 2 3 3 2 3" xfId="15883"/>
    <cellStyle name="Normal 8 2 2 2 3 3 2 4" xfId="37034"/>
    <cellStyle name="Normal 8 2 2 2 3 3 3" xfId="8195"/>
    <cellStyle name="Normal 8 2 2 2 3 3 3 2" xfId="29344"/>
    <cellStyle name="Normal 8 2 2 2 3 3 3 2 2" xfId="50495"/>
    <cellStyle name="Normal 8 2 2 2 3 3 3 3" xfId="18772"/>
    <cellStyle name="Normal 8 2 2 2 3 3 3 4" xfId="39923"/>
    <cellStyle name="Normal 8 2 2 2 3 3 4" xfId="10757"/>
    <cellStyle name="Normal 8 2 2 2 3 3 4 2" xfId="31906"/>
    <cellStyle name="Normal 8 2 2 2 3 3 4 2 2" xfId="53057"/>
    <cellStyle name="Normal 8 2 2 2 3 3 4 3" xfId="21334"/>
    <cellStyle name="Normal 8 2 2 2 3 3 4 4" xfId="42485"/>
    <cellStyle name="Normal 8 2 2 2 3 3 5" xfId="23891"/>
    <cellStyle name="Normal 8 2 2 2 3 3 5 2" xfId="45042"/>
    <cellStyle name="Normal 8 2 2 2 3 3 6" xfId="13319"/>
    <cellStyle name="Normal 8 2 2 2 3 3 7" xfId="34470"/>
    <cellStyle name="Normal 8 2 2 2 3 4" xfId="3039"/>
    <cellStyle name="Normal 8 2 2 2 3 4 2" xfId="25175"/>
    <cellStyle name="Normal 8 2 2 2 3 4 2 2" xfId="46326"/>
    <cellStyle name="Normal 8 2 2 2 3 4 3" xfId="14603"/>
    <cellStyle name="Normal 8 2 2 2 3 4 4" xfId="35754"/>
    <cellStyle name="Normal 8 2 2 2 3 5" xfId="6915"/>
    <cellStyle name="Normal 8 2 2 2 3 5 2" xfId="28064"/>
    <cellStyle name="Normal 8 2 2 2 3 5 2 2" xfId="49215"/>
    <cellStyle name="Normal 8 2 2 2 3 5 3" xfId="17492"/>
    <cellStyle name="Normal 8 2 2 2 3 5 4" xfId="38643"/>
    <cellStyle name="Normal 8 2 2 2 3 6" xfId="9477"/>
    <cellStyle name="Normal 8 2 2 2 3 6 2" xfId="30626"/>
    <cellStyle name="Normal 8 2 2 2 3 6 2 2" xfId="51777"/>
    <cellStyle name="Normal 8 2 2 2 3 6 3" xfId="20054"/>
    <cellStyle name="Normal 8 2 2 2 3 6 4" xfId="41205"/>
    <cellStyle name="Normal 8 2 2 2 3 7" xfId="22611"/>
    <cellStyle name="Normal 8 2 2 2 3 7 2" xfId="43762"/>
    <cellStyle name="Normal 8 2 2 2 3 8" xfId="12039"/>
    <cellStyle name="Normal 8 2 2 2 3 9" xfId="33190"/>
    <cellStyle name="Normal 8 2 2 2 4" xfId="792"/>
    <cellStyle name="Normal 8 2 2 2 4 2" xfId="2072"/>
    <cellStyle name="Normal 8 2 2 2 4 2 2" xfId="4639"/>
    <cellStyle name="Normal 8 2 2 2 4 2 2 2" xfId="26775"/>
    <cellStyle name="Normal 8 2 2 2 4 2 2 2 2" xfId="47926"/>
    <cellStyle name="Normal 8 2 2 2 4 2 2 3" xfId="16203"/>
    <cellStyle name="Normal 8 2 2 2 4 2 2 4" xfId="37354"/>
    <cellStyle name="Normal 8 2 2 2 4 2 3" xfId="8515"/>
    <cellStyle name="Normal 8 2 2 2 4 2 3 2" xfId="29664"/>
    <cellStyle name="Normal 8 2 2 2 4 2 3 2 2" xfId="50815"/>
    <cellStyle name="Normal 8 2 2 2 4 2 3 3" xfId="19092"/>
    <cellStyle name="Normal 8 2 2 2 4 2 3 4" xfId="40243"/>
    <cellStyle name="Normal 8 2 2 2 4 2 4" xfId="11077"/>
    <cellStyle name="Normal 8 2 2 2 4 2 4 2" xfId="32226"/>
    <cellStyle name="Normal 8 2 2 2 4 2 4 2 2" xfId="53377"/>
    <cellStyle name="Normal 8 2 2 2 4 2 4 3" xfId="21654"/>
    <cellStyle name="Normal 8 2 2 2 4 2 4 4" xfId="42805"/>
    <cellStyle name="Normal 8 2 2 2 4 2 5" xfId="24211"/>
    <cellStyle name="Normal 8 2 2 2 4 2 5 2" xfId="45362"/>
    <cellStyle name="Normal 8 2 2 2 4 2 6" xfId="13639"/>
    <cellStyle name="Normal 8 2 2 2 4 2 7" xfId="34790"/>
    <cellStyle name="Normal 8 2 2 2 4 3" xfId="3359"/>
    <cellStyle name="Normal 8 2 2 2 4 3 2" xfId="25495"/>
    <cellStyle name="Normal 8 2 2 2 4 3 2 2" xfId="46646"/>
    <cellStyle name="Normal 8 2 2 2 4 3 3" xfId="14923"/>
    <cellStyle name="Normal 8 2 2 2 4 3 4" xfId="36074"/>
    <cellStyle name="Normal 8 2 2 2 4 4" xfId="7235"/>
    <cellStyle name="Normal 8 2 2 2 4 4 2" xfId="28384"/>
    <cellStyle name="Normal 8 2 2 2 4 4 2 2" xfId="49535"/>
    <cellStyle name="Normal 8 2 2 2 4 4 3" xfId="17812"/>
    <cellStyle name="Normal 8 2 2 2 4 4 4" xfId="38963"/>
    <cellStyle name="Normal 8 2 2 2 4 5" xfId="9797"/>
    <cellStyle name="Normal 8 2 2 2 4 5 2" xfId="30946"/>
    <cellStyle name="Normal 8 2 2 2 4 5 2 2" xfId="52097"/>
    <cellStyle name="Normal 8 2 2 2 4 5 3" xfId="20374"/>
    <cellStyle name="Normal 8 2 2 2 4 5 4" xfId="41525"/>
    <cellStyle name="Normal 8 2 2 2 4 6" xfId="22931"/>
    <cellStyle name="Normal 8 2 2 2 4 6 2" xfId="44082"/>
    <cellStyle name="Normal 8 2 2 2 4 7" xfId="12359"/>
    <cellStyle name="Normal 8 2 2 2 4 8" xfId="33510"/>
    <cellStyle name="Normal 8 2 2 2 5" xfId="1432"/>
    <cellStyle name="Normal 8 2 2 2 5 2" xfId="3999"/>
    <cellStyle name="Normal 8 2 2 2 5 2 2" xfId="26135"/>
    <cellStyle name="Normal 8 2 2 2 5 2 2 2" xfId="47286"/>
    <cellStyle name="Normal 8 2 2 2 5 2 3" xfId="15563"/>
    <cellStyle name="Normal 8 2 2 2 5 2 4" xfId="36714"/>
    <cellStyle name="Normal 8 2 2 2 5 3" xfId="7875"/>
    <cellStyle name="Normal 8 2 2 2 5 3 2" xfId="29024"/>
    <cellStyle name="Normal 8 2 2 2 5 3 2 2" xfId="50175"/>
    <cellStyle name="Normal 8 2 2 2 5 3 3" xfId="18452"/>
    <cellStyle name="Normal 8 2 2 2 5 3 4" xfId="39603"/>
    <cellStyle name="Normal 8 2 2 2 5 4" xfId="10437"/>
    <cellStyle name="Normal 8 2 2 2 5 4 2" xfId="31586"/>
    <cellStyle name="Normal 8 2 2 2 5 4 2 2" xfId="52737"/>
    <cellStyle name="Normal 8 2 2 2 5 4 3" xfId="21014"/>
    <cellStyle name="Normal 8 2 2 2 5 4 4" xfId="42165"/>
    <cellStyle name="Normal 8 2 2 2 5 5" xfId="23571"/>
    <cellStyle name="Normal 8 2 2 2 5 5 2" xfId="44722"/>
    <cellStyle name="Normal 8 2 2 2 5 6" xfId="12999"/>
    <cellStyle name="Normal 8 2 2 2 5 7" xfId="34150"/>
    <cellStyle name="Normal 8 2 2 2 6" xfId="2718"/>
    <cellStyle name="Normal 8 2 2 2 6 2" xfId="24854"/>
    <cellStyle name="Normal 8 2 2 2 6 2 2" xfId="46005"/>
    <cellStyle name="Normal 8 2 2 2 6 3" xfId="14282"/>
    <cellStyle name="Normal 8 2 2 2 6 4" xfId="35433"/>
    <cellStyle name="Normal 8 2 2 2 7" xfId="6595"/>
    <cellStyle name="Normal 8 2 2 2 7 2" xfId="27744"/>
    <cellStyle name="Normal 8 2 2 2 7 2 2" xfId="48895"/>
    <cellStyle name="Normal 8 2 2 2 7 3" xfId="17172"/>
    <cellStyle name="Normal 8 2 2 2 7 4" xfId="38323"/>
    <cellStyle name="Normal 8 2 2 2 8" xfId="9157"/>
    <cellStyle name="Normal 8 2 2 2 8 2" xfId="30306"/>
    <cellStyle name="Normal 8 2 2 2 8 2 2" xfId="51457"/>
    <cellStyle name="Normal 8 2 2 2 8 3" xfId="19734"/>
    <cellStyle name="Normal 8 2 2 2 8 4" xfId="40885"/>
    <cellStyle name="Normal 8 2 2 2 9" xfId="22291"/>
    <cellStyle name="Normal 8 2 2 2 9 2" xfId="43442"/>
    <cellStyle name="Normal 8 2 2 3" xfId="230"/>
    <cellStyle name="Normal 8 2 2 3 10" xfId="32950"/>
    <cellStyle name="Normal 8 2 2 3 2" xfId="552"/>
    <cellStyle name="Normal 8 2 2 3 2 2" xfId="1192"/>
    <cellStyle name="Normal 8 2 2 3 2 2 2" xfId="2472"/>
    <cellStyle name="Normal 8 2 2 3 2 2 2 2" xfId="5039"/>
    <cellStyle name="Normal 8 2 2 3 2 2 2 2 2" xfId="27175"/>
    <cellStyle name="Normal 8 2 2 3 2 2 2 2 2 2" xfId="48326"/>
    <cellStyle name="Normal 8 2 2 3 2 2 2 2 3" xfId="16603"/>
    <cellStyle name="Normal 8 2 2 3 2 2 2 2 4" xfId="37754"/>
    <cellStyle name="Normal 8 2 2 3 2 2 2 3" xfId="8915"/>
    <cellStyle name="Normal 8 2 2 3 2 2 2 3 2" xfId="30064"/>
    <cellStyle name="Normal 8 2 2 3 2 2 2 3 2 2" xfId="51215"/>
    <cellStyle name="Normal 8 2 2 3 2 2 2 3 3" xfId="19492"/>
    <cellStyle name="Normal 8 2 2 3 2 2 2 3 4" xfId="40643"/>
    <cellStyle name="Normal 8 2 2 3 2 2 2 4" xfId="11477"/>
    <cellStyle name="Normal 8 2 2 3 2 2 2 4 2" xfId="32626"/>
    <cellStyle name="Normal 8 2 2 3 2 2 2 4 2 2" xfId="53777"/>
    <cellStyle name="Normal 8 2 2 3 2 2 2 4 3" xfId="22054"/>
    <cellStyle name="Normal 8 2 2 3 2 2 2 4 4" xfId="43205"/>
    <cellStyle name="Normal 8 2 2 3 2 2 2 5" xfId="24611"/>
    <cellStyle name="Normal 8 2 2 3 2 2 2 5 2" xfId="45762"/>
    <cellStyle name="Normal 8 2 2 3 2 2 2 6" xfId="14039"/>
    <cellStyle name="Normal 8 2 2 3 2 2 2 7" xfId="35190"/>
    <cellStyle name="Normal 8 2 2 3 2 2 3" xfId="3759"/>
    <cellStyle name="Normal 8 2 2 3 2 2 3 2" xfId="25895"/>
    <cellStyle name="Normal 8 2 2 3 2 2 3 2 2" xfId="47046"/>
    <cellStyle name="Normal 8 2 2 3 2 2 3 3" xfId="15323"/>
    <cellStyle name="Normal 8 2 2 3 2 2 3 4" xfId="36474"/>
    <cellStyle name="Normal 8 2 2 3 2 2 4" xfId="7635"/>
    <cellStyle name="Normal 8 2 2 3 2 2 4 2" xfId="28784"/>
    <cellStyle name="Normal 8 2 2 3 2 2 4 2 2" xfId="49935"/>
    <cellStyle name="Normal 8 2 2 3 2 2 4 3" xfId="18212"/>
    <cellStyle name="Normal 8 2 2 3 2 2 4 4" xfId="39363"/>
    <cellStyle name="Normal 8 2 2 3 2 2 5" xfId="10197"/>
    <cellStyle name="Normal 8 2 2 3 2 2 5 2" xfId="31346"/>
    <cellStyle name="Normal 8 2 2 3 2 2 5 2 2" xfId="52497"/>
    <cellStyle name="Normal 8 2 2 3 2 2 5 3" xfId="20774"/>
    <cellStyle name="Normal 8 2 2 3 2 2 5 4" xfId="41925"/>
    <cellStyle name="Normal 8 2 2 3 2 2 6" xfId="23331"/>
    <cellStyle name="Normal 8 2 2 3 2 2 6 2" xfId="44482"/>
    <cellStyle name="Normal 8 2 2 3 2 2 7" xfId="12759"/>
    <cellStyle name="Normal 8 2 2 3 2 2 8" xfId="33910"/>
    <cellStyle name="Normal 8 2 2 3 2 3" xfId="1832"/>
    <cellStyle name="Normal 8 2 2 3 2 3 2" xfId="4399"/>
    <cellStyle name="Normal 8 2 2 3 2 3 2 2" xfId="26535"/>
    <cellStyle name="Normal 8 2 2 3 2 3 2 2 2" xfId="47686"/>
    <cellStyle name="Normal 8 2 2 3 2 3 2 3" xfId="15963"/>
    <cellStyle name="Normal 8 2 2 3 2 3 2 4" xfId="37114"/>
    <cellStyle name="Normal 8 2 2 3 2 3 3" xfId="8275"/>
    <cellStyle name="Normal 8 2 2 3 2 3 3 2" xfId="29424"/>
    <cellStyle name="Normal 8 2 2 3 2 3 3 2 2" xfId="50575"/>
    <cellStyle name="Normal 8 2 2 3 2 3 3 3" xfId="18852"/>
    <cellStyle name="Normal 8 2 2 3 2 3 3 4" xfId="40003"/>
    <cellStyle name="Normal 8 2 2 3 2 3 4" xfId="10837"/>
    <cellStyle name="Normal 8 2 2 3 2 3 4 2" xfId="31986"/>
    <cellStyle name="Normal 8 2 2 3 2 3 4 2 2" xfId="53137"/>
    <cellStyle name="Normal 8 2 2 3 2 3 4 3" xfId="21414"/>
    <cellStyle name="Normal 8 2 2 3 2 3 4 4" xfId="42565"/>
    <cellStyle name="Normal 8 2 2 3 2 3 5" xfId="23971"/>
    <cellStyle name="Normal 8 2 2 3 2 3 5 2" xfId="45122"/>
    <cellStyle name="Normal 8 2 2 3 2 3 6" xfId="13399"/>
    <cellStyle name="Normal 8 2 2 3 2 3 7" xfId="34550"/>
    <cellStyle name="Normal 8 2 2 3 2 4" xfId="3119"/>
    <cellStyle name="Normal 8 2 2 3 2 4 2" xfId="25255"/>
    <cellStyle name="Normal 8 2 2 3 2 4 2 2" xfId="46406"/>
    <cellStyle name="Normal 8 2 2 3 2 4 3" xfId="14683"/>
    <cellStyle name="Normal 8 2 2 3 2 4 4" xfId="35834"/>
    <cellStyle name="Normal 8 2 2 3 2 5" xfId="6995"/>
    <cellStyle name="Normal 8 2 2 3 2 5 2" xfId="28144"/>
    <cellStyle name="Normal 8 2 2 3 2 5 2 2" xfId="49295"/>
    <cellStyle name="Normal 8 2 2 3 2 5 3" xfId="17572"/>
    <cellStyle name="Normal 8 2 2 3 2 5 4" xfId="38723"/>
    <cellStyle name="Normal 8 2 2 3 2 6" xfId="9557"/>
    <cellStyle name="Normal 8 2 2 3 2 6 2" xfId="30706"/>
    <cellStyle name="Normal 8 2 2 3 2 6 2 2" xfId="51857"/>
    <cellStyle name="Normal 8 2 2 3 2 6 3" xfId="20134"/>
    <cellStyle name="Normal 8 2 2 3 2 6 4" xfId="41285"/>
    <cellStyle name="Normal 8 2 2 3 2 7" xfId="22691"/>
    <cellStyle name="Normal 8 2 2 3 2 7 2" xfId="43842"/>
    <cellStyle name="Normal 8 2 2 3 2 8" xfId="12119"/>
    <cellStyle name="Normal 8 2 2 3 2 9" xfId="33270"/>
    <cellStyle name="Normal 8 2 2 3 3" xfId="872"/>
    <cellStyle name="Normal 8 2 2 3 3 2" xfId="2152"/>
    <cellStyle name="Normal 8 2 2 3 3 2 2" xfId="4719"/>
    <cellStyle name="Normal 8 2 2 3 3 2 2 2" xfId="26855"/>
    <cellStyle name="Normal 8 2 2 3 3 2 2 2 2" xfId="48006"/>
    <cellStyle name="Normal 8 2 2 3 3 2 2 3" xfId="16283"/>
    <cellStyle name="Normal 8 2 2 3 3 2 2 4" xfId="37434"/>
    <cellStyle name="Normal 8 2 2 3 3 2 3" xfId="8595"/>
    <cellStyle name="Normal 8 2 2 3 3 2 3 2" xfId="29744"/>
    <cellStyle name="Normal 8 2 2 3 3 2 3 2 2" xfId="50895"/>
    <cellStyle name="Normal 8 2 2 3 3 2 3 3" xfId="19172"/>
    <cellStyle name="Normal 8 2 2 3 3 2 3 4" xfId="40323"/>
    <cellStyle name="Normal 8 2 2 3 3 2 4" xfId="11157"/>
    <cellStyle name="Normal 8 2 2 3 3 2 4 2" xfId="32306"/>
    <cellStyle name="Normal 8 2 2 3 3 2 4 2 2" xfId="53457"/>
    <cellStyle name="Normal 8 2 2 3 3 2 4 3" xfId="21734"/>
    <cellStyle name="Normal 8 2 2 3 3 2 4 4" xfId="42885"/>
    <cellStyle name="Normal 8 2 2 3 3 2 5" xfId="24291"/>
    <cellStyle name="Normal 8 2 2 3 3 2 5 2" xfId="45442"/>
    <cellStyle name="Normal 8 2 2 3 3 2 6" xfId="13719"/>
    <cellStyle name="Normal 8 2 2 3 3 2 7" xfId="34870"/>
    <cellStyle name="Normal 8 2 2 3 3 3" xfId="3439"/>
    <cellStyle name="Normal 8 2 2 3 3 3 2" xfId="25575"/>
    <cellStyle name="Normal 8 2 2 3 3 3 2 2" xfId="46726"/>
    <cellStyle name="Normal 8 2 2 3 3 3 3" xfId="15003"/>
    <cellStyle name="Normal 8 2 2 3 3 3 4" xfId="36154"/>
    <cellStyle name="Normal 8 2 2 3 3 4" xfId="7315"/>
    <cellStyle name="Normal 8 2 2 3 3 4 2" xfId="28464"/>
    <cellStyle name="Normal 8 2 2 3 3 4 2 2" xfId="49615"/>
    <cellStyle name="Normal 8 2 2 3 3 4 3" xfId="17892"/>
    <cellStyle name="Normal 8 2 2 3 3 4 4" xfId="39043"/>
    <cellStyle name="Normal 8 2 2 3 3 5" xfId="9877"/>
    <cellStyle name="Normal 8 2 2 3 3 5 2" xfId="31026"/>
    <cellStyle name="Normal 8 2 2 3 3 5 2 2" xfId="52177"/>
    <cellStyle name="Normal 8 2 2 3 3 5 3" xfId="20454"/>
    <cellStyle name="Normal 8 2 2 3 3 5 4" xfId="41605"/>
    <cellStyle name="Normal 8 2 2 3 3 6" xfId="23011"/>
    <cellStyle name="Normal 8 2 2 3 3 6 2" xfId="44162"/>
    <cellStyle name="Normal 8 2 2 3 3 7" xfId="12439"/>
    <cellStyle name="Normal 8 2 2 3 3 8" xfId="33590"/>
    <cellStyle name="Normal 8 2 2 3 4" xfId="1512"/>
    <cellStyle name="Normal 8 2 2 3 4 2" xfId="4079"/>
    <cellStyle name="Normal 8 2 2 3 4 2 2" xfId="26215"/>
    <cellStyle name="Normal 8 2 2 3 4 2 2 2" xfId="47366"/>
    <cellStyle name="Normal 8 2 2 3 4 2 3" xfId="15643"/>
    <cellStyle name="Normal 8 2 2 3 4 2 4" xfId="36794"/>
    <cellStyle name="Normal 8 2 2 3 4 3" xfId="7955"/>
    <cellStyle name="Normal 8 2 2 3 4 3 2" xfId="29104"/>
    <cellStyle name="Normal 8 2 2 3 4 3 2 2" xfId="50255"/>
    <cellStyle name="Normal 8 2 2 3 4 3 3" xfId="18532"/>
    <cellStyle name="Normal 8 2 2 3 4 3 4" xfId="39683"/>
    <cellStyle name="Normal 8 2 2 3 4 4" xfId="10517"/>
    <cellStyle name="Normal 8 2 2 3 4 4 2" xfId="31666"/>
    <cellStyle name="Normal 8 2 2 3 4 4 2 2" xfId="52817"/>
    <cellStyle name="Normal 8 2 2 3 4 4 3" xfId="21094"/>
    <cellStyle name="Normal 8 2 2 3 4 4 4" xfId="42245"/>
    <cellStyle name="Normal 8 2 2 3 4 5" xfId="23651"/>
    <cellStyle name="Normal 8 2 2 3 4 5 2" xfId="44802"/>
    <cellStyle name="Normal 8 2 2 3 4 6" xfId="13079"/>
    <cellStyle name="Normal 8 2 2 3 4 7" xfId="34230"/>
    <cellStyle name="Normal 8 2 2 3 5" xfId="2798"/>
    <cellStyle name="Normal 8 2 2 3 5 2" xfId="24934"/>
    <cellStyle name="Normal 8 2 2 3 5 2 2" xfId="46085"/>
    <cellStyle name="Normal 8 2 2 3 5 3" xfId="14362"/>
    <cellStyle name="Normal 8 2 2 3 5 4" xfId="35513"/>
    <cellStyle name="Normal 8 2 2 3 6" xfId="6675"/>
    <cellStyle name="Normal 8 2 2 3 6 2" xfId="27824"/>
    <cellStyle name="Normal 8 2 2 3 6 2 2" xfId="48975"/>
    <cellStyle name="Normal 8 2 2 3 6 3" xfId="17252"/>
    <cellStyle name="Normal 8 2 2 3 6 4" xfId="38403"/>
    <cellStyle name="Normal 8 2 2 3 7" xfId="9237"/>
    <cellStyle name="Normal 8 2 2 3 7 2" xfId="30386"/>
    <cellStyle name="Normal 8 2 2 3 7 2 2" xfId="51537"/>
    <cellStyle name="Normal 8 2 2 3 7 3" xfId="19814"/>
    <cellStyle name="Normal 8 2 2 3 7 4" xfId="40965"/>
    <cellStyle name="Normal 8 2 2 3 8" xfId="22371"/>
    <cellStyle name="Normal 8 2 2 3 8 2" xfId="43522"/>
    <cellStyle name="Normal 8 2 2 3 9" xfId="11799"/>
    <cellStyle name="Normal 8 2 2 4" xfId="392"/>
    <cellStyle name="Normal 8 2 2 4 2" xfId="1032"/>
    <cellStyle name="Normal 8 2 2 4 2 2" xfId="2312"/>
    <cellStyle name="Normal 8 2 2 4 2 2 2" xfId="4879"/>
    <cellStyle name="Normal 8 2 2 4 2 2 2 2" xfId="27015"/>
    <cellStyle name="Normal 8 2 2 4 2 2 2 2 2" xfId="48166"/>
    <cellStyle name="Normal 8 2 2 4 2 2 2 3" xfId="16443"/>
    <cellStyle name="Normal 8 2 2 4 2 2 2 4" xfId="37594"/>
    <cellStyle name="Normal 8 2 2 4 2 2 3" xfId="8755"/>
    <cellStyle name="Normal 8 2 2 4 2 2 3 2" xfId="29904"/>
    <cellStyle name="Normal 8 2 2 4 2 2 3 2 2" xfId="51055"/>
    <cellStyle name="Normal 8 2 2 4 2 2 3 3" xfId="19332"/>
    <cellStyle name="Normal 8 2 2 4 2 2 3 4" xfId="40483"/>
    <cellStyle name="Normal 8 2 2 4 2 2 4" xfId="11317"/>
    <cellStyle name="Normal 8 2 2 4 2 2 4 2" xfId="32466"/>
    <cellStyle name="Normal 8 2 2 4 2 2 4 2 2" xfId="53617"/>
    <cellStyle name="Normal 8 2 2 4 2 2 4 3" xfId="21894"/>
    <cellStyle name="Normal 8 2 2 4 2 2 4 4" xfId="43045"/>
    <cellStyle name="Normal 8 2 2 4 2 2 5" xfId="24451"/>
    <cellStyle name="Normal 8 2 2 4 2 2 5 2" xfId="45602"/>
    <cellStyle name="Normal 8 2 2 4 2 2 6" xfId="13879"/>
    <cellStyle name="Normal 8 2 2 4 2 2 7" xfId="35030"/>
    <cellStyle name="Normal 8 2 2 4 2 3" xfId="3599"/>
    <cellStyle name="Normal 8 2 2 4 2 3 2" xfId="25735"/>
    <cellStyle name="Normal 8 2 2 4 2 3 2 2" xfId="46886"/>
    <cellStyle name="Normal 8 2 2 4 2 3 3" xfId="15163"/>
    <cellStyle name="Normal 8 2 2 4 2 3 4" xfId="36314"/>
    <cellStyle name="Normal 8 2 2 4 2 4" xfId="7475"/>
    <cellStyle name="Normal 8 2 2 4 2 4 2" xfId="28624"/>
    <cellStyle name="Normal 8 2 2 4 2 4 2 2" xfId="49775"/>
    <cellStyle name="Normal 8 2 2 4 2 4 3" xfId="18052"/>
    <cellStyle name="Normal 8 2 2 4 2 4 4" xfId="39203"/>
    <cellStyle name="Normal 8 2 2 4 2 5" xfId="10037"/>
    <cellStyle name="Normal 8 2 2 4 2 5 2" xfId="31186"/>
    <cellStyle name="Normal 8 2 2 4 2 5 2 2" xfId="52337"/>
    <cellStyle name="Normal 8 2 2 4 2 5 3" xfId="20614"/>
    <cellStyle name="Normal 8 2 2 4 2 5 4" xfId="41765"/>
    <cellStyle name="Normal 8 2 2 4 2 6" xfId="23171"/>
    <cellStyle name="Normal 8 2 2 4 2 6 2" xfId="44322"/>
    <cellStyle name="Normal 8 2 2 4 2 7" xfId="12599"/>
    <cellStyle name="Normal 8 2 2 4 2 8" xfId="33750"/>
    <cellStyle name="Normal 8 2 2 4 3" xfId="1672"/>
    <cellStyle name="Normal 8 2 2 4 3 2" xfId="4239"/>
    <cellStyle name="Normal 8 2 2 4 3 2 2" xfId="26375"/>
    <cellStyle name="Normal 8 2 2 4 3 2 2 2" xfId="47526"/>
    <cellStyle name="Normal 8 2 2 4 3 2 3" xfId="15803"/>
    <cellStyle name="Normal 8 2 2 4 3 2 4" xfId="36954"/>
    <cellStyle name="Normal 8 2 2 4 3 3" xfId="8115"/>
    <cellStyle name="Normal 8 2 2 4 3 3 2" xfId="29264"/>
    <cellStyle name="Normal 8 2 2 4 3 3 2 2" xfId="50415"/>
    <cellStyle name="Normal 8 2 2 4 3 3 3" xfId="18692"/>
    <cellStyle name="Normal 8 2 2 4 3 3 4" xfId="39843"/>
    <cellStyle name="Normal 8 2 2 4 3 4" xfId="10677"/>
    <cellStyle name="Normal 8 2 2 4 3 4 2" xfId="31826"/>
    <cellStyle name="Normal 8 2 2 4 3 4 2 2" xfId="52977"/>
    <cellStyle name="Normal 8 2 2 4 3 4 3" xfId="21254"/>
    <cellStyle name="Normal 8 2 2 4 3 4 4" xfId="42405"/>
    <cellStyle name="Normal 8 2 2 4 3 5" xfId="23811"/>
    <cellStyle name="Normal 8 2 2 4 3 5 2" xfId="44962"/>
    <cellStyle name="Normal 8 2 2 4 3 6" xfId="13239"/>
    <cellStyle name="Normal 8 2 2 4 3 7" xfId="34390"/>
    <cellStyle name="Normal 8 2 2 4 4" xfId="2959"/>
    <cellStyle name="Normal 8 2 2 4 4 2" xfId="25095"/>
    <cellStyle name="Normal 8 2 2 4 4 2 2" xfId="46246"/>
    <cellStyle name="Normal 8 2 2 4 4 3" xfId="14523"/>
    <cellStyle name="Normal 8 2 2 4 4 4" xfId="35674"/>
    <cellStyle name="Normal 8 2 2 4 5" xfId="6835"/>
    <cellStyle name="Normal 8 2 2 4 5 2" xfId="27984"/>
    <cellStyle name="Normal 8 2 2 4 5 2 2" xfId="49135"/>
    <cellStyle name="Normal 8 2 2 4 5 3" xfId="17412"/>
    <cellStyle name="Normal 8 2 2 4 5 4" xfId="38563"/>
    <cellStyle name="Normal 8 2 2 4 6" xfId="9397"/>
    <cellStyle name="Normal 8 2 2 4 6 2" xfId="30546"/>
    <cellStyle name="Normal 8 2 2 4 6 2 2" xfId="51697"/>
    <cellStyle name="Normal 8 2 2 4 6 3" xfId="19974"/>
    <cellStyle name="Normal 8 2 2 4 6 4" xfId="41125"/>
    <cellStyle name="Normal 8 2 2 4 7" xfId="22531"/>
    <cellStyle name="Normal 8 2 2 4 7 2" xfId="43682"/>
    <cellStyle name="Normal 8 2 2 4 8" xfId="11959"/>
    <cellStyle name="Normal 8 2 2 4 9" xfId="33110"/>
    <cellStyle name="Normal 8 2 2 5" xfId="712"/>
    <cellStyle name="Normal 8 2 2 5 2" xfId="1992"/>
    <cellStyle name="Normal 8 2 2 5 2 2" xfId="4559"/>
    <cellStyle name="Normal 8 2 2 5 2 2 2" xfId="26695"/>
    <cellStyle name="Normal 8 2 2 5 2 2 2 2" xfId="47846"/>
    <cellStyle name="Normal 8 2 2 5 2 2 3" xfId="16123"/>
    <cellStyle name="Normal 8 2 2 5 2 2 4" xfId="37274"/>
    <cellStyle name="Normal 8 2 2 5 2 3" xfId="8435"/>
    <cellStyle name="Normal 8 2 2 5 2 3 2" xfId="29584"/>
    <cellStyle name="Normal 8 2 2 5 2 3 2 2" xfId="50735"/>
    <cellStyle name="Normal 8 2 2 5 2 3 3" xfId="19012"/>
    <cellStyle name="Normal 8 2 2 5 2 3 4" xfId="40163"/>
    <cellStyle name="Normal 8 2 2 5 2 4" xfId="10997"/>
    <cellStyle name="Normal 8 2 2 5 2 4 2" xfId="32146"/>
    <cellStyle name="Normal 8 2 2 5 2 4 2 2" xfId="53297"/>
    <cellStyle name="Normal 8 2 2 5 2 4 3" xfId="21574"/>
    <cellStyle name="Normal 8 2 2 5 2 4 4" xfId="42725"/>
    <cellStyle name="Normal 8 2 2 5 2 5" xfId="24131"/>
    <cellStyle name="Normal 8 2 2 5 2 5 2" xfId="45282"/>
    <cellStyle name="Normal 8 2 2 5 2 6" xfId="13559"/>
    <cellStyle name="Normal 8 2 2 5 2 7" xfId="34710"/>
    <cellStyle name="Normal 8 2 2 5 3" xfId="3279"/>
    <cellStyle name="Normal 8 2 2 5 3 2" xfId="25415"/>
    <cellStyle name="Normal 8 2 2 5 3 2 2" xfId="46566"/>
    <cellStyle name="Normal 8 2 2 5 3 3" xfId="14843"/>
    <cellStyle name="Normal 8 2 2 5 3 4" xfId="35994"/>
    <cellStyle name="Normal 8 2 2 5 4" xfId="7155"/>
    <cellStyle name="Normal 8 2 2 5 4 2" xfId="28304"/>
    <cellStyle name="Normal 8 2 2 5 4 2 2" xfId="49455"/>
    <cellStyle name="Normal 8 2 2 5 4 3" xfId="17732"/>
    <cellStyle name="Normal 8 2 2 5 4 4" xfId="38883"/>
    <cellStyle name="Normal 8 2 2 5 5" xfId="9717"/>
    <cellStyle name="Normal 8 2 2 5 5 2" xfId="30866"/>
    <cellStyle name="Normal 8 2 2 5 5 2 2" xfId="52017"/>
    <cellStyle name="Normal 8 2 2 5 5 3" xfId="20294"/>
    <cellStyle name="Normal 8 2 2 5 5 4" xfId="41445"/>
    <cellStyle name="Normal 8 2 2 5 6" xfId="22851"/>
    <cellStyle name="Normal 8 2 2 5 6 2" xfId="44002"/>
    <cellStyle name="Normal 8 2 2 5 7" xfId="12279"/>
    <cellStyle name="Normal 8 2 2 5 8" xfId="33430"/>
    <cellStyle name="Normal 8 2 2 6" xfId="1352"/>
    <cellStyle name="Normal 8 2 2 6 2" xfId="3919"/>
    <cellStyle name="Normal 8 2 2 6 2 2" xfId="26055"/>
    <cellStyle name="Normal 8 2 2 6 2 2 2" xfId="47206"/>
    <cellStyle name="Normal 8 2 2 6 2 3" xfId="15483"/>
    <cellStyle name="Normal 8 2 2 6 2 4" xfId="36634"/>
    <cellStyle name="Normal 8 2 2 6 3" xfId="7795"/>
    <cellStyle name="Normal 8 2 2 6 3 2" xfId="28944"/>
    <cellStyle name="Normal 8 2 2 6 3 2 2" xfId="50095"/>
    <cellStyle name="Normal 8 2 2 6 3 3" xfId="18372"/>
    <cellStyle name="Normal 8 2 2 6 3 4" xfId="39523"/>
    <cellStyle name="Normal 8 2 2 6 4" xfId="10357"/>
    <cellStyle name="Normal 8 2 2 6 4 2" xfId="31506"/>
    <cellStyle name="Normal 8 2 2 6 4 2 2" xfId="52657"/>
    <cellStyle name="Normal 8 2 2 6 4 3" xfId="20934"/>
    <cellStyle name="Normal 8 2 2 6 4 4" xfId="42085"/>
    <cellStyle name="Normal 8 2 2 6 5" xfId="23491"/>
    <cellStyle name="Normal 8 2 2 6 5 2" xfId="44642"/>
    <cellStyle name="Normal 8 2 2 6 6" xfId="12919"/>
    <cellStyle name="Normal 8 2 2 6 7" xfId="34070"/>
    <cellStyle name="Normal 8 2 2 7" xfId="2637"/>
    <cellStyle name="Normal 8 2 2 7 2" xfId="24773"/>
    <cellStyle name="Normal 8 2 2 7 2 2" xfId="45924"/>
    <cellStyle name="Normal 8 2 2 7 3" xfId="14201"/>
    <cellStyle name="Normal 8 2 2 7 4" xfId="35352"/>
    <cellStyle name="Normal 8 2 2 8" xfId="6515"/>
    <cellStyle name="Normal 8 2 2 8 2" xfId="27664"/>
    <cellStyle name="Normal 8 2 2 8 2 2" xfId="48815"/>
    <cellStyle name="Normal 8 2 2 8 3" xfId="17092"/>
    <cellStyle name="Normal 8 2 2 8 4" xfId="38243"/>
    <cellStyle name="Normal 8 2 2 9" xfId="9077"/>
    <cellStyle name="Normal 8 2 2 9 2" xfId="30226"/>
    <cellStyle name="Normal 8 2 2 9 2 2" xfId="51377"/>
    <cellStyle name="Normal 8 2 2 9 3" xfId="19654"/>
    <cellStyle name="Normal 8 2 2 9 4" xfId="40805"/>
    <cellStyle name="Normal 8 2 3" xfId="88"/>
    <cellStyle name="Normal 8 2 3 10" xfId="22233"/>
    <cellStyle name="Normal 8 2 3 10 2" xfId="43384"/>
    <cellStyle name="Normal 8 2 3 11" xfId="11661"/>
    <cellStyle name="Normal 8 2 3 12" xfId="32812"/>
    <cellStyle name="Normal 8 2 3 2" xfId="172"/>
    <cellStyle name="Normal 8 2 3 2 10" xfId="11741"/>
    <cellStyle name="Normal 8 2 3 2 11" xfId="32892"/>
    <cellStyle name="Normal 8 2 3 2 2" xfId="333"/>
    <cellStyle name="Normal 8 2 3 2 2 10" xfId="33052"/>
    <cellStyle name="Normal 8 2 3 2 2 2" xfId="654"/>
    <cellStyle name="Normal 8 2 3 2 2 2 2" xfId="1294"/>
    <cellStyle name="Normal 8 2 3 2 2 2 2 2" xfId="2574"/>
    <cellStyle name="Normal 8 2 3 2 2 2 2 2 2" xfId="5141"/>
    <cellStyle name="Normal 8 2 3 2 2 2 2 2 2 2" xfId="27277"/>
    <cellStyle name="Normal 8 2 3 2 2 2 2 2 2 2 2" xfId="48428"/>
    <cellStyle name="Normal 8 2 3 2 2 2 2 2 2 3" xfId="16705"/>
    <cellStyle name="Normal 8 2 3 2 2 2 2 2 2 4" xfId="37856"/>
    <cellStyle name="Normal 8 2 3 2 2 2 2 2 3" xfId="9017"/>
    <cellStyle name="Normal 8 2 3 2 2 2 2 2 3 2" xfId="30166"/>
    <cellStyle name="Normal 8 2 3 2 2 2 2 2 3 2 2" xfId="51317"/>
    <cellStyle name="Normal 8 2 3 2 2 2 2 2 3 3" xfId="19594"/>
    <cellStyle name="Normal 8 2 3 2 2 2 2 2 3 4" xfId="40745"/>
    <cellStyle name="Normal 8 2 3 2 2 2 2 2 4" xfId="11579"/>
    <cellStyle name="Normal 8 2 3 2 2 2 2 2 4 2" xfId="32728"/>
    <cellStyle name="Normal 8 2 3 2 2 2 2 2 4 2 2" xfId="53879"/>
    <cellStyle name="Normal 8 2 3 2 2 2 2 2 4 3" xfId="22156"/>
    <cellStyle name="Normal 8 2 3 2 2 2 2 2 4 4" xfId="43307"/>
    <cellStyle name="Normal 8 2 3 2 2 2 2 2 5" xfId="24713"/>
    <cellStyle name="Normal 8 2 3 2 2 2 2 2 5 2" xfId="45864"/>
    <cellStyle name="Normal 8 2 3 2 2 2 2 2 6" xfId="14141"/>
    <cellStyle name="Normal 8 2 3 2 2 2 2 2 7" xfId="35292"/>
    <cellStyle name="Normal 8 2 3 2 2 2 2 3" xfId="3861"/>
    <cellStyle name="Normal 8 2 3 2 2 2 2 3 2" xfId="25997"/>
    <cellStyle name="Normal 8 2 3 2 2 2 2 3 2 2" xfId="47148"/>
    <cellStyle name="Normal 8 2 3 2 2 2 2 3 3" xfId="15425"/>
    <cellStyle name="Normal 8 2 3 2 2 2 2 3 4" xfId="36576"/>
    <cellStyle name="Normal 8 2 3 2 2 2 2 4" xfId="7737"/>
    <cellStyle name="Normal 8 2 3 2 2 2 2 4 2" xfId="28886"/>
    <cellStyle name="Normal 8 2 3 2 2 2 2 4 2 2" xfId="50037"/>
    <cellStyle name="Normal 8 2 3 2 2 2 2 4 3" xfId="18314"/>
    <cellStyle name="Normal 8 2 3 2 2 2 2 4 4" xfId="39465"/>
    <cellStyle name="Normal 8 2 3 2 2 2 2 5" xfId="10299"/>
    <cellStyle name="Normal 8 2 3 2 2 2 2 5 2" xfId="31448"/>
    <cellStyle name="Normal 8 2 3 2 2 2 2 5 2 2" xfId="52599"/>
    <cellStyle name="Normal 8 2 3 2 2 2 2 5 3" xfId="20876"/>
    <cellStyle name="Normal 8 2 3 2 2 2 2 5 4" xfId="42027"/>
    <cellStyle name="Normal 8 2 3 2 2 2 2 6" xfId="23433"/>
    <cellStyle name="Normal 8 2 3 2 2 2 2 6 2" xfId="44584"/>
    <cellStyle name="Normal 8 2 3 2 2 2 2 7" xfId="12861"/>
    <cellStyle name="Normal 8 2 3 2 2 2 2 8" xfId="34012"/>
    <cellStyle name="Normal 8 2 3 2 2 2 3" xfId="1934"/>
    <cellStyle name="Normal 8 2 3 2 2 2 3 2" xfId="4501"/>
    <cellStyle name="Normal 8 2 3 2 2 2 3 2 2" xfId="26637"/>
    <cellStyle name="Normal 8 2 3 2 2 2 3 2 2 2" xfId="47788"/>
    <cellStyle name="Normal 8 2 3 2 2 2 3 2 3" xfId="16065"/>
    <cellStyle name="Normal 8 2 3 2 2 2 3 2 4" xfId="37216"/>
    <cellStyle name="Normal 8 2 3 2 2 2 3 3" xfId="8377"/>
    <cellStyle name="Normal 8 2 3 2 2 2 3 3 2" xfId="29526"/>
    <cellStyle name="Normal 8 2 3 2 2 2 3 3 2 2" xfId="50677"/>
    <cellStyle name="Normal 8 2 3 2 2 2 3 3 3" xfId="18954"/>
    <cellStyle name="Normal 8 2 3 2 2 2 3 3 4" xfId="40105"/>
    <cellStyle name="Normal 8 2 3 2 2 2 3 4" xfId="10939"/>
    <cellStyle name="Normal 8 2 3 2 2 2 3 4 2" xfId="32088"/>
    <cellStyle name="Normal 8 2 3 2 2 2 3 4 2 2" xfId="53239"/>
    <cellStyle name="Normal 8 2 3 2 2 2 3 4 3" xfId="21516"/>
    <cellStyle name="Normal 8 2 3 2 2 2 3 4 4" xfId="42667"/>
    <cellStyle name="Normal 8 2 3 2 2 2 3 5" xfId="24073"/>
    <cellStyle name="Normal 8 2 3 2 2 2 3 5 2" xfId="45224"/>
    <cellStyle name="Normal 8 2 3 2 2 2 3 6" xfId="13501"/>
    <cellStyle name="Normal 8 2 3 2 2 2 3 7" xfId="34652"/>
    <cellStyle name="Normal 8 2 3 2 2 2 4" xfId="3221"/>
    <cellStyle name="Normal 8 2 3 2 2 2 4 2" xfId="25357"/>
    <cellStyle name="Normal 8 2 3 2 2 2 4 2 2" xfId="46508"/>
    <cellStyle name="Normal 8 2 3 2 2 2 4 3" xfId="14785"/>
    <cellStyle name="Normal 8 2 3 2 2 2 4 4" xfId="35936"/>
    <cellStyle name="Normal 8 2 3 2 2 2 5" xfId="7097"/>
    <cellStyle name="Normal 8 2 3 2 2 2 5 2" xfId="28246"/>
    <cellStyle name="Normal 8 2 3 2 2 2 5 2 2" xfId="49397"/>
    <cellStyle name="Normal 8 2 3 2 2 2 5 3" xfId="17674"/>
    <cellStyle name="Normal 8 2 3 2 2 2 5 4" xfId="38825"/>
    <cellStyle name="Normal 8 2 3 2 2 2 6" xfId="9659"/>
    <cellStyle name="Normal 8 2 3 2 2 2 6 2" xfId="30808"/>
    <cellStyle name="Normal 8 2 3 2 2 2 6 2 2" xfId="51959"/>
    <cellStyle name="Normal 8 2 3 2 2 2 6 3" xfId="20236"/>
    <cellStyle name="Normal 8 2 3 2 2 2 6 4" xfId="41387"/>
    <cellStyle name="Normal 8 2 3 2 2 2 7" xfId="22793"/>
    <cellStyle name="Normal 8 2 3 2 2 2 7 2" xfId="43944"/>
    <cellStyle name="Normal 8 2 3 2 2 2 8" xfId="12221"/>
    <cellStyle name="Normal 8 2 3 2 2 2 9" xfId="33372"/>
    <cellStyle name="Normal 8 2 3 2 2 3" xfId="974"/>
    <cellStyle name="Normal 8 2 3 2 2 3 2" xfId="2254"/>
    <cellStyle name="Normal 8 2 3 2 2 3 2 2" xfId="4821"/>
    <cellStyle name="Normal 8 2 3 2 2 3 2 2 2" xfId="26957"/>
    <cellStyle name="Normal 8 2 3 2 2 3 2 2 2 2" xfId="48108"/>
    <cellStyle name="Normal 8 2 3 2 2 3 2 2 3" xfId="16385"/>
    <cellStyle name="Normal 8 2 3 2 2 3 2 2 4" xfId="37536"/>
    <cellStyle name="Normal 8 2 3 2 2 3 2 3" xfId="8697"/>
    <cellStyle name="Normal 8 2 3 2 2 3 2 3 2" xfId="29846"/>
    <cellStyle name="Normal 8 2 3 2 2 3 2 3 2 2" xfId="50997"/>
    <cellStyle name="Normal 8 2 3 2 2 3 2 3 3" xfId="19274"/>
    <cellStyle name="Normal 8 2 3 2 2 3 2 3 4" xfId="40425"/>
    <cellStyle name="Normal 8 2 3 2 2 3 2 4" xfId="11259"/>
    <cellStyle name="Normal 8 2 3 2 2 3 2 4 2" xfId="32408"/>
    <cellStyle name="Normal 8 2 3 2 2 3 2 4 2 2" xfId="53559"/>
    <cellStyle name="Normal 8 2 3 2 2 3 2 4 3" xfId="21836"/>
    <cellStyle name="Normal 8 2 3 2 2 3 2 4 4" xfId="42987"/>
    <cellStyle name="Normal 8 2 3 2 2 3 2 5" xfId="24393"/>
    <cellStyle name="Normal 8 2 3 2 2 3 2 5 2" xfId="45544"/>
    <cellStyle name="Normal 8 2 3 2 2 3 2 6" xfId="13821"/>
    <cellStyle name="Normal 8 2 3 2 2 3 2 7" xfId="34972"/>
    <cellStyle name="Normal 8 2 3 2 2 3 3" xfId="3541"/>
    <cellStyle name="Normal 8 2 3 2 2 3 3 2" xfId="25677"/>
    <cellStyle name="Normal 8 2 3 2 2 3 3 2 2" xfId="46828"/>
    <cellStyle name="Normal 8 2 3 2 2 3 3 3" xfId="15105"/>
    <cellStyle name="Normal 8 2 3 2 2 3 3 4" xfId="36256"/>
    <cellStyle name="Normal 8 2 3 2 2 3 4" xfId="7417"/>
    <cellStyle name="Normal 8 2 3 2 2 3 4 2" xfId="28566"/>
    <cellStyle name="Normal 8 2 3 2 2 3 4 2 2" xfId="49717"/>
    <cellStyle name="Normal 8 2 3 2 2 3 4 3" xfId="17994"/>
    <cellStyle name="Normal 8 2 3 2 2 3 4 4" xfId="39145"/>
    <cellStyle name="Normal 8 2 3 2 2 3 5" xfId="9979"/>
    <cellStyle name="Normal 8 2 3 2 2 3 5 2" xfId="31128"/>
    <cellStyle name="Normal 8 2 3 2 2 3 5 2 2" xfId="52279"/>
    <cellStyle name="Normal 8 2 3 2 2 3 5 3" xfId="20556"/>
    <cellStyle name="Normal 8 2 3 2 2 3 5 4" xfId="41707"/>
    <cellStyle name="Normal 8 2 3 2 2 3 6" xfId="23113"/>
    <cellStyle name="Normal 8 2 3 2 2 3 6 2" xfId="44264"/>
    <cellStyle name="Normal 8 2 3 2 2 3 7" xfId="12541"/>
    <cellStyle name="Normal 8 2 3 2 2 3 8" xfId="33692"/>
    <cellStyle name="Normal 8 2 3 2 2 4" xfId="1614"/>
    <cellStyle name="Normal 8 2 3 2 2 4 2" xfId="4181"/>
    <cellStyle name="Normal 8 2 3 2 2 4 2 2" xfId="26317"/>
    <cellStyle name="Normal 8 2 3 2 2 4 2 2 2" xfId="47468"/>
    <cellStyle name="Normal 8 2 3 2 2 4 2 3" xfId="15745"/>
    <cellStyle name="Normal 8 2 3 2 2 4 2 4" xfId="36896"/>
    <cellStyle name="Normal 8 2 3 2 2 4 3" xfId="8057"/>
    <cellStyle name="Normal 8 2 3 2 2 4 3 2" xfId="29206"/>
    <cellStyle name="Normal 8 2 3 2 2 4 3 2 2" xfId="50357"/>
    <cellStyle name="Normal 8 2 3 2 2 4 3 3" xfId="18634"/>
    <cellStyle name="Normal 8 2 3 2 2 4 3 4" xfId="39785"/>
    <cellStyle name="Normal 8 2 3 2 2 4 4" xfId="10619"/>
    <cellStyle name="Normal 8 2 3 2 2 4 4 2" xfId="31768"/>
    <cellStyle name="Normal 8 2 3 2 2 4 4 2 2" xfId="52919"/>
    <cellStyle name="Normal 8 2 3 2 2 4 4 3" xfId="21196"/>
    <cellStyle name="Normal 8 2 3 2 2 4 4 4" xfId="42347"/>
    <cellStyle name="Normal 8 2 3 2 2 4 5" xfId="23753"/>
    <cellStyle name="Normal 8 2 3 2 2 4 5 2" xfId="44904"/>
    <cellStyle name="Normal 8 2 3 2 2 4 6" xfId="13181"/>
    <cellStyle name="Normal 8 2 3 2 2 4 7" xfId="34332"/>
    <cellStyle name="Normal 8 2 3 2 2 5" xfId="2901"/>
    <cellStyle name="Normal 8 2 3 2 2 5 2" xfId="25037"/>
    <cellStyle name="Normal 8 2 3 2 2 5 2 2" xfId="46188"/>
    <cellStyle name="Normal 8 2 3 2 2 5 3" xfId="14465"/>
    <cellStyle name="Normal 8 2 3 2 2 5 4" xfId="35616"/>
    <cellStyle name="Normal 8 2 3 2 2 6" xfId="6777"/>
    <cellStyle name="Normal 8 2 3 2 2 6 2" xfId="27926"/>
    <cellStyle name="Normal 8 2 3 2 2 6 2 2" xfId="49077"/>
    <cellStyle name="Normal 8 2 3 2 2 6 3" xfId="17354"/>
    <cellStyle name="Normal 8 2 3 2 2 6 4" xfId="38505"/>
    <cellStyle name="Normal 8 2 3 2 2 7" xfId="9339"/>
    <cellStyle name="Normal 8 2 3 2 2 7 2" xfId="30488"/>
    <cellStyle name="Normal 8 2 3 2 2 7 2 2" xfId="51639"/>
    <cellStyle name="Normal 8 2 3 2 2 7 3" xfId="19916"/>
    <cellStyle name="Normal 8 2 3 2 2 7 4" xfId="41067"/>
    <cellStyle name="Normal 8 2 3 2 2 8" xfId="22473"/>
    <cellStyle name="Normal 8 2 3 2 2 8 2" xfId="43624"/>
    <cellStyle name="Normal 8 2 3 2 2 9" xfId="11901"/>
    <cellStyle name="Normal 8 2 3 2 3" xfId="494"/>
    <cellStyle name="Normal 8 2 3 2 3 2" xfId="1134"/>
    <cellStyle name="Normal 8 2 3 2 3 2 2" xfId="2414"/>
    <cellStyle name="Normal 8 2 3 2 3 2 2 2" xfId="4981"/>
    <cellStyle name="Normal 8 2 3 2 3 2 2 2 2" xfId="27117"/>
    <cellStyle name="Normal 8 2 3 2 3 2 2 2 2 2" xfId="48268"/>
    <cellStyle name="Normal 8 2 3 2 3 2 2 2 3" xfId="16545"/>
    <cellStyle name="Normal 8 2 3 2 3 2 2 2 4" xfId="37696"/>
    <cellStyle name="Normal 8 2 3 2 3 2 2 3" xfId="8857"/>
    <cellStyle name="Normal 8 2 3 2 3 2 2 3 2" xfId="30006"/>
    <cellStyle name="Normal 8 2 3 2 3 2 2 3 2 2" xfId="51157"/>
    <cellStyle name="Normal 8 2 3 2 3 2 2 3 3" xfId="19434"/>
    <cellStyle name="Normal 8 2 3 2 3 2 2 3 4" xfId="40585"/>
    <cellStyle name="Normal 8 2 3 2 3 2 2 4" xfId="11419"/>
    <cellStyle name="Normal 8 2 3 2 3 2 2 4 2" xfId="32568"/>
    <cellStyle name="Normal 8 2 3 2 3 2 2 4 2 2" xfId="53719"/>
    <cellStyle name="Normal 8 2 3 2 3 2 2 4 3" xfId="21996"/>
    <cellStyle name="Normal 8 2 3 2 3 2 2 4 4" xfId="43147"/>
    <cellStyle name="Normal 8 2 3 2 3 2 2 5" xfId="24553"/>
    <cellStyle name="Normal 8 2 3 2 3 2 2 5 2" xfId="45704"/>
    <cellStyle name="Normal 8 2 3 2 3 2 2 6" xfId="13981"/>
    <cellStyle name="Normal 8 2 3 2 3 2 2 7" xfId="35132"/>
    <cellStyle name="Normal 8 2 3 2 3 2 3" xfId="3701"/>
    <cellStyle name="Normal 8 2 3 2 3 2 3 2" xfId="25837"/>
    <cellStyle name="Normal 8 2 3 2 3 2 3 2 2" xfId="46988"/>
    <cellStyle name="Normal 8 2 3 2 3 2 3 3" xfId="15265"/>
    <cellStyle name="Normal 8 2 3 2 3 2 3 4" xfId="36416"/>
    <cellStyle name="Normal 8 2 3 2 3 2 4" xfId="7577"/>
    <cellStyle name="Normal 8 2 3 2 3 2 4 2" xfId="28726"/>
    <cellStyle name="Normal 8 2 3 2 3 2 4 2 2" xfId="49877"/>
    <cellStyle name="Normal 8 2 3 2 3 2 4 3" xfId="18154"/>
    <cellStyle name="Normal 8 2 3 2 3 2 4 4" xfId="39305"/>
    <cellStyle name="Normal 8 2 3 2 3 2 5" xfId="10139"/>
    <cellStyle name="Normal 8 2 3 2 3 2 5 2" xfId="31288"/>
    <cellStyle name="Normal 8 2 3 2 3 2 5 2 2" xfId="52439"/>
    <cellStyle name="Normal 8 2 3 2 3 2 5 3" xfId="20716"/>
    <cellStyle name="Normal 8 2 3 2 3 2 5 4" xfId="41867"/>
    <cellStyle name="Normal 8 2 3 2 3 2 6" xfId="23273"/>
    <cellStyle name="Normal 8 2 3 2 3 2 6 2" xfId="44424"/>
    <cellStyle name="Normal 8 2 3 2 3 2 7" xfId="12701"/>
    <cellStyle name="Normal 8 2 3 2 3 2 8" xfId="33852"/>
    <cellStyle name="Normal 8 2 3 2 3 3" xfId="1774"/>
    <cellStyle name="Normal 8 2 3 2 3 3 2" xfId="4341"/>
    <cellStyle name="Normal 8 2 3 2 3 3 2 2" xfId="26477"/>
    <cellStyle name="Normal 8 2 3 2 3 3 2 2 2" xfId="47628"/>
    <cellStyle name="Normal 8 2 3 2 3 3 2 3" xfId="15905"/>
    <cellStyle name="Normal 8 2 3 2 3 3 2 4" xfId="37056"/>
    <cellStyle name="Normal 8 2 3 2 3 3 3" xfId="8217"/>
    <cellStyle name="Normal 8 2 3 2 3 3 3 2" xfId="29366"/>
    <cellStyle name="Normal 8 2 3 2 3 3 3 2 2" xfId="50517"/>
    <cellStyle name="Normal 8 2 3 2 3 3 3 3" xfId="18794"/>
    <cellStyle name="Normal 8 2 3 2 3 3 3 4" xfId="39945"/>
    <cellStyle name="Normal 8 2 3 2 3 3 4" xfId="10779"/>
    <cellStyle name="Normal 8 2 3 2 3 3 4 2" xfId="31928"/>
    <cellStyle name="Normal 8 2 3 2 3 3 4 2 2" xfId="53079"/>
    <cellStyle name="Normal 8 2 3 2 3 3 4 3" xfId="21356"/>
    <cellStyle name="Normal 8 2 3 2 3 3 4 4" xfId="42507"/>
    <cellStyle name="Normal 8 2 3 2 3 3 5" xfId="23913"/>
    <cellStyle name="Normal 8 2 3 2 3 3 5 2" xfId="45064"/>
    <cellStyle name="Normal 8 2 3 2 3 3 6" xfId="13341"/>
    <cellStyle name="Normal 8 2 3 2 3 3 7" xfId="34492"/>
    <cellStyle name="Normal 8 2 3 2 3 4" xfId="3061"/>
    <cellStyle name="Normal 8 2 3 2 3 4 2" xfId="25197"/>
    <cellStyle name="Normal 8 2 3 2 3 4 2 2" xfId="46348"/>
    <cellStyle name="Normal 8 2 3 2 3 4 3" xfId="14625"/>
    <cellStyle name="Normal 8 2 3 2 3 4 4" xfId="35776"/>
    <cellStyle name="Normal 8 2 3 2 3 5" xfId="6937"/>
    <cellStyle name="Normal 8 2 3 2 3 5 2" xfId="28086"/>
    <cellStyle name="Normal 8 2 3 2 3 5 2 2" xfId="49237"/>
    <cellStyle name="Normal 8 2 3 2 3 5 3" xfId="17514"/>
    <cellStyle name="Normal 8 2 3 2 3 5 4" xfId="38665"/>
    <cellStyle name="Normal 8 2 3 2 3 6" xfId="9499"/>
    <cellStyle name="Normal 8 2 3 2 3 6 2" xfId="30648"/>
    <cellStyle name="Normal 8 2 3 2 3 6 2 2" xfId="51799"/>
    <cellStyle name="Normal 8 2 3 2 3 6 3" xfId="20076"/>
    <cellStyle name="Normal 8 2 3 2 3 6 4" xfId="41227"/>
    <cellStyle name="Normal 8 2 3 2 3 7" xfId="22633"/>
    <cellStyle name="Normal 8 2 3 2 3 7 2" xfId="43784"/>
    <cellStyle name="Normal 8 2 3 2 3 8" xfId="12061"/>
    <cellStyle name="Normal 8 2 3 2 3 9" xfId="33212"/>
    <cellStyle name="Normal 8 2 3 2 4" xfId="814"/>
    <cellStyle name="Normal 8 2 3 2 4 2" xfId="2094"/>
    <cellStyle name="Normal 8 2 3 2 4 2 2" xfId="4661"/>
    <cellStyle name="Normal 8 2 3 2 4 2 2 2" xfId="26797"/>
    <cellStyle name="Normal 8 2 3 2 4 2 2 2 2" xfId="47948"/>
    <cellStyle name="Normal 8 2 3 2 4 2 2 3" xfId="16225"/>
    <cellStyle name="Normal 8 2 3 2 4 2 2 4" xfId="37376"/>
    <cellStyle name="Normal 8 2 3 2 4 2 3" xfId="8537"/>
    <cellStyle name="Normal 8 2 3 2 4 2 3 2" xfId="29686"/>
    <cellStyle name="Normal 8 2 3 2 4 2 3 2 2" xfId="50837"/>
    <cellStyle name="Normal 8 2 3 2 4 2 3 3" xfId="19114"/>
    <cellStyle name="Normal 8 2 3 2 4 2 3 4" xfId="40265"/>
    <cellStyle name="Normal 8 2 3 2 4 2 4" xfId="11099"/>
    <cellStyle name="Normal 8 2 3 2 4 2 4 2" xfId="32248"/>
    <cellStyle name="Normal 8 2 3 2 4 2 4 2 2" xfId="53399"/>
    <cellStyle name="Normal 8 2 3 2 4 2 4 3" xfId="21676"/>
    <cellStyle name="Normal 8 2 3 2 4 2 4 4" xfId="42827"/>
    <cellStyle name="Normal 8 2 3 2 4 2 5" xfId="24233"/>
    <cellStyle name="Normal 8 2 3 2 4 2 5 2" xfId="45384"/>
    <cellStyle name="Normal 8 2 3 2 4 2 6" xfId="13661"/>
    <cellStyle name="Normal 8 2 3 2 4 2 7" xfId="34812"/>
    <cellStyle name="Normal 8 2 3 2 4 3" xfId="3381"/>
    <cellStyle name="Normal 8 2 3 2 4 3 2" xfId="25517"/>
    <cellStyle name="Normal 8 2 3 2 4 3 2 2" xfId="46668"/>
    <cellStyle name="Normal 8 2 3 2 4 3 3" xfId="14945"/>
    <cellStyle name="Normal 8 2 3 2 4 3 4" xfId="36096"/>
    <cellStyle name="Normal 8 2 3 2 4 4" xfId="7257"/>
    <cellStyle name="Normal 8 2 3 2 4 4 2" xfId="28406"/>
    <cellStyle name="Normal 8 2 3 2 4 4 2 2" xfId="49557"/>
    <cellStyle name="Normal 8 2 3 2 4 4 3" xfId="17834"/>
    <cellStyle name="Normal 8 2 3 2 4 4 4" xfId="38985"/>
    <cellStyle name="Normal 8 2 3 2 4 5" xfId="9819"/>
    <cellStyle name="Normal 8 2 3 2 4 5 2" xfId="30968"/>
    <cellStyle name="Normal 8 2 3 2 4 5 2 2" xfId="52119"/>
    <cellStyle name="Normal 8 2 3 2 4 5 3" xfId="20396"/>
    <cellStyle name="Normal 8 2 3 2 4 5 4" xfId="41547"/>
    <cellStyle name="Normal 8 2 3 2 4 6" xfId="22953"/>
    <cellStyle name="Normal 8 2 3 2 4 6 2" xfId="44104"/>
    <cellStyle name="Normal 8 2 3 2 4 7" xfId="12381"/>
    <cellStyle name="Normal 8 2 3 2 4 8" xfId="33532"/>
    <cellStyle name="Normal 8 2 3 2 5" xfId="1454"/>
    <cellStyle name="Normal 8 2 3 2 5 2" xfId="4021"/>
    <cellStyle name="Normal 8 2 3 2 5 2 2" xfId="26157"/>
    <cellStyle name="Normal 8 2 3 2 5 2 2 2" xfId="47308"/>
    <cellStyle name="Normal 8 2 3 2 5 2 3" xfId="15585"/>
    <cellStyle name="Normal 8 2 3 2 5 2 4" xfId="36736"/>
    <cellStyle name="Normal 8 2 3 2 5 3" xfId="7897"/>
    <cellStyle name="Normal 8 2 3 2 5 3 2" xfId="29046"/>
    <cellStyle name="Normal 8 2 3 2 5 3 2 2" xfId="50197"/>
    <cellStyle name="Normal 8 2 3 2 5 3 3" xfId="18474"/>
    <cellStyle name="Normal 8 2 3 2 5 3 4" xfId="39625"/>
    <cellStyle name="Normal 8 2 3 2 5 4" xfId="10459"/>
    <cellStyle name="Normal 8 2 3 2 5 4 2" xfId="31608"/>
    <cellStyle name="Normal 8 2 3 2 5 4 2 2" xfId="52759"/>
    <cellStyle name="Normal 8 2 3 2 5 4 3" xfId="21036"/>
    <cellStyle name="Normal 8 2 3 2 5 4 4" xfId="42187"/>
    <cellStyle name="Normal 8 2 3 2 5 5" xfId="23593"/>
    <cellStyle name="Normal 8 2 3 2 5 5 2" xfId="44744"/>
    <cellStyle name="Normal 8 2 3 2 5 6" xfId="13021"/>
    <cellStyle name="Normal 8 2 3 2 5 7" xfId="34172"/>
    <cellStyle name="Normal 8 2 3 2 6" xfId="2740"/>
    <cellStyle name="Normal 8 2 3 2 6 2" xfId="24876"/>
    <cellStyle name="Normal 8 2 3 2 6 2 2" xfId="46027"/>
    <cellStyle name="Normal 8 2 3 2 6 3" xfId="14304"/>
    <cellStyle name="Normal 8 2 3 2 6 4" xfId="35455"/>
    <cellStyle name="Normal 8 2 3 2 7" xfId="6617"/>
    <cellStyle name="Normal 8 2 3 2 7 2" xfId="27766"/>
    <cellStyle name="Normal 8 2 3 2 7 2 2" xfId="48917"/>
    <cellStyle name="Normal 8 2 3 2 7 3" xfId="17194"/>
    <cellStyle name="Normal 8 2 3 2 7 4" xfId="38345"/>
    <cellStyle name="Normal 8 2 3 2 8" xfId="9179"/>
    <cellStyle name="Normal 8 2 3 2 8 2" xfId="30328"/>
    <cellStyle name="Normal 8 2 3 2 8 2 2" xfId="51479"/>
    <cellStyle name="Normal 8 2 3 2 8 3" xfId="19756"/>
    <cellStyle name="Normal 8 2 3 2 8 4" xfId="40907"/>
    <cellStyle name="Normal 8 2 3 2 9" xfId="22313"/>
    <cellStyle name="Normal 8 2 3 2 9 2" xfId="43464"/>
    <cellStyle name="Normal 8 2 3 3" xfId="252"/>
    <cellStyle name="Normal 8 2 3 3 10" xfId="32972"/>
    <cellStyle name="Normal 8 2 3 3 2" xfId="574"/>
    <cellStyle name="Normal 8 2 3 3 2 2" xfId="1214"/>
    <cellStyle name="Normal 8 2 3 3 2 2 2" xfId="2494"/>
    <cellStyle name="Normal 8 2 3 3 2 2 2 2" xfId="5061"/>
    <cellStyle name="Normal 8 2 3 3 2 2 2 2 2" xfId="27197"/>
    <cellStyle name="Normal 8 2 3 3 2 2 2 2 2 2" xfId="48348"/>
    <cellStyle name="Normal 8 2 3 3 2 2 2 2 3" xfId="16625"/>
    <cellStyle name="Normal 8 2 3 3 2 2 2 2 4" xfId="37776"/>
    <cellStyle name="Normal 8 2 3 3 2 2 2 3" xfId="8937"/>
    <cellStyle name="Normal 8 2 3 3 2 2 2 3 2" xfId="30086"/>
    <cellStyle name="Normal 8 2 3 3 2 2 2 3 2 2" xfId="51237"/>
    <cellStyle name="Normal 8 2 3 3 2 2 2 3 3" xfId="19514"/>
    <cellStyle name="Normal 8 2 3 3 2 2 2 3 4" xfId="40665"/>
    <cellStyle name="Normal 8 2 3 3 2 2 2 4" xfId="11499"/>
    <cellStyle name="Normal 8 2 3 3 2 2 2 4 2" xfId="32648"/>
    <cellStyle name="Normal 8 2 3 3 2 2 2 4 2 2" xfId="53799"/>
    <cellStyle name="Normal 8 2 3 3 2 2 2 4 3" xfId="22076"/>
    <cellStyle name="Normal 8 2 3 3 2 2 2 4 4" xfId="43227"/>
    <cellStyle name="Normal 8 2 3 3 2 2 2 5" xfId="24633"/>
    <cellStyle name="Normal 8 2 3 3 2 2 2 5 2" xfId="45784"/>
    <cellStyle name="Normal 8 2 3 3 2 2 2 6" xfId="14061"/>
    <cellStyle name="Normal 8 2 3 3 2 2 2 7" xfId="35212"/>
    <cellStyle name="Normal 8 2 3 3 2 2 3" xfId="3781"/>
    <cellStyle name="Normal 8 2 3 3 2 2 3 2" xfId="25917"/>
    <cellStyle name="Normal 8 2 3 3 2 2 3 2 2" xfId="47068"/>
    <cellStyle name="Normal 8 2 3 3 2 2 3 3" xfId="15345"/>
    <cellStyle name="Normal 8 2 3 3 2 2 3 4" xfId="36496"/>
    <cellStyle name="Normal 8 2 3 3 2 2 4" xfId="7657"/>
    <cellStyle name="Normal 8 2 3 3 2 2 4 2" xfId="28806"/>
    <cellStyle name="Normal 8 2 3 3 2 2 4 2 2" xfId="49957"/>
    <cellStyle name="Normal 8 2 3 3 2 2 4 3" xfId="18234"/>
    <cellStyle name="Normal 8 2 3 3 2 2 4 4" xfId="39385"/>
    <cellStyle name="Normal 8 2 3 3 2 2 5" xfId="10219"/>
    <cellStyle name="Normal 8 2 3 3 2 2 5 2" xfId="31368"/>
    <cellStyle name="Normal 8 2 3 3 2 2 5 2 2" xfId="52519"/>
    <cellStyle name="Normal 8 2 3 3 2 2 5 3" xfId="20796"/>
    <cellStyle name="Normal 8 2 3 3 2 2 5 4" xfId="41947"/>
    <cellStyle name="Normal 8 2 3 3 2 2 6" xfId="23353"/>
    <cellStyle name="Normal 8 2 3 3 2 2 6 2" xfId="44504"/>
    <cellStyle name="Normal 8 2 3 3 2 2 7" xfId="12781"/>
    <cellStyle name="Normal 8 2 3 3 2 2 8" xfId="33932"/>
    <cellStyle name="Normal 8 2 3 3 2 3" xfId="1854"/>
    <cellStyle name="Normal 8 2 3 3 2 3 2" xfId="4421"/>
    <cellStyle name="Normal 8 2 3 3 2 3 2 2" xfId="26557"/>
    <cellStyle name="Normal 8 2 3 3 2 3 2 2 2" xfId="47708"/>
    <cellStyle name="Normal 8 2 3 3 2 3 2 3" xfId="15985"/>
    <cellStyle name="Normal 8 2 3 3 2 3 2 4" xfId="37136"/>
    <cellStyle name="Normal 8 2 3 3 2 3 3" xfId="8297"/>
    <cellStyle name="Normal 8 2 3 3 2 3 3 2" xfId="29446"/>
    <cellStyle name="Normal 8 2 3 3 2 3 3 2 2" xfId="50597"/>
    <cellStyle name="Normal 8 2 3 3 2 3 3 3" xfId="18874"/>
    <cellStyle name="Normal 8 2 3 3 2 3 3 4" xfId="40025"/>
    <cellStyle name="Normal 8 2 3 3 2 3 4" xfId="10859"/>
    <cellStyle name="Normal 8 2 3 3 2 3 4 2" xfId="32008"/>
    <cellStyle name="Normal 8 2 3 3 2 3 4 2 2" xfId="53159"/>
    <cellStyle name="Normal 8 2 3 3 2 3 4 3" xfId="21436"/>
    <cellStyle name="Normal 8 2 3 3 2 3 4 4" xfId="42587"/>
    <cellStyle name="Normal 8 2 3 3 2 3 5" xfId="23993"/>
    <cellStyle name="Normal 8 2 3 3 2 3 5 2" xfId="45144"/>
    <cellStyle name="Normal 8 2 3 3 2 3 6" xfId="13421"/>
    <cellStyle name="Normal 8 2 3 3 2 3 7" xfId="34572"/>
    <cellStyle name="Normal 8 2 3 3 2 4" xfId="3141"/>
    <cellStyle name="Normal 8 2 3 3 2 4 2" xfId="25277"/>
    <cellStyle name="Normal 8 2 3 3 2 4 2 2" xfId="46428"/>
    <cellStyle name="Normal 8 2 3 3 2 4 3" xfId="14705"/>
    <cellStyle name="Normal 8 2 3 3 2 4 4" xfId="35856"/>
    <cellStyle name="Normal 8 2 3 3 2 5" xfId="7017"/>
    <cellStyle name="Normal 8 2 3 3 2 5 2" xfId="28166"/>
    <cellStyle name="Normal 8 2 3 3 2 5 2 2" xfId="49317"/>
    <cellStyle name="Normal 8 2 3 3 2 5 3" xfId="17594"/>
    <cellStyle name="Normal 8 2 3 3 2 5 4" xfId="38745"/>
    <cellStyle name="Normal 8 2 3 3 2 6" xfId="9579"/>
    <cellStyle name="Normal 8 2 3 3 2 6 2" xfId="30728"/>
    <cellStyle name="Normal 8 2 3 3 2 6 2 2" xfId="51879"/>
    <cellStyle name="Normal 8 2 3 3 2 6 3" xfId="20156"/>
    <cellStyle name="Normal 8 2 3 3 2 6 4" xfId="41307"/>
    <cellStyle name="Normal 8 2 3 3 2 7" xfId="22713"/>
    <cellStyle name="Normal 8 2 3 3 2 7 2" xfId="43864"/>
    <cellStyle name="Normal 8 2 3 3 2 8" xfId="12141"/>
    <cellStyle name="Normal 8 2 3 3 2 9" xfId="33292"/>
    <cellStyle name="Normal 8 2 3 3 3" xfId="894"/>
    <cellStyle name="Normal 8 2 3 3 3 2" xfId="2174"/>
    <cellStyle name="Normal 8 2 3 3 3 2 2" xfId="4741"/>
    <cellStyle name="Normal 8 2 3 3 3 2 2 2" xfId="26877"/>
    <cellStyle name="Normal 8 2 3 3 3 2 2 2 2" xfId="48028"/>
    <cellStyle name="Normal 8 2 3 3 3 2 2 3" xfId="16305"/>
    <cellStyle name="Normal 8 2 3 3 3 2 2 4" xfId="37456"/>
    <cellStyle name="Normal 8 2 3 3 3 2 3" xfId="8617"/>
    <cellStyle name="Normal 8 2 3 3 3 2 3 2" xfId="29766"/>
    <cellStyle name="Normal 8 2 3 3 3 2 3 2 2" xfId="50917"/>
    <cellStyle name="Normal 8 2 3 3 3 2 3 3" xfId="19194"/>
    <cellStyle name="Normal 8 2 3 3 3 2 3 4" xfId="40345"/>
    <cellStyle name="Normal 8 2 3 3 3 2 4" xfId="11179"/>
    <cellStyle name="Normal 8 2 3 3 3 2 4 2" xfId="32328"/>
    <cellStyle name="Normal 8 2 3 3 3 2 4 2 2" xfId="53479"/>
    <cellStyle name="Normal 8 2 3 3 3 2 4 3" xfId="21756"/>
    <cellStyle name="Normal 8 2 3 3 3 2 4 4" xfId="42907"/>
    <cellStyle name="Normal 8 2 3 3 3 2 5" xfId="24313"/>
    <cellStyle name="Normal 8 2 3 3 3 2 5 2" xfId="45464"/>
    <cellStyle name="Normal 8 2 3 3 3 2 6" xfId="13741"/>
    <cellStyle name="Normal 8 2 3 3 3 2 7" xfId="34892"/>
    <cellStyle name="Normal 8 2 3 3 3 3" xfId="3461"/>
    <cellStyle name="Normal 8 2 3 3 3 3 2" xfId="25597"/>
    <cellStyle name="Normal 8 2 3 3 3 3 2 2" xfId="46748"/>
    <cellStyle name="Normal 8 2 3 3 3 3 3" xfId="15025"/>
    <cellStyle name="Normal 8 2 3 3 3 3 4" xfId="36176"/>
    <cellStyle name="Normal 8 2 3 3 3 4" xfId="7337"/>
    <cellStyle name="Normal 8 2 3 3 3 4 2" xfId="28486"/>
    <cellStyle name="Normal 8 2 3 3 3 4 2 2" xfId="49637"/>
    <cellStyle name="Normal 8 2 3 3 3 4 3" xfId="17914"/>
    <cellStyle name="Normal 8 2 3 3 3 4 4" xfId="39065"/>
    <cellStyle name="Normal 8 2 3 3 3 5" xfId="9899"/>
    <cellStyle name="Normal 8 2 3 3 3 5 2" xfId="31048"/>
    <cellStyle name="Normal 8 2 3 3 3 5 2 2" xfId="52199"/>
    <cellStyle name="Normal 8 2 3 3 3 5 3" xfId="20476"/>
    <cellStyle name="Normal 8 2 3 3 3 5 4" xfId="41627"/>
    <cellStyle name="Normal 8 2 3 3 3 6" xfId="23033"/>
    <cellStyle name="Normal 8 2 3 3 3 6 2" xfId="44184"/>
    <cellStyle name="Normal 8 2 3 3 3 7" xfId="12461"/>
    <cellStyle name="Normal 8 2 3 3 3 8" xfId="33612"/>
    <cellStyle name="Normal 8 2 3 3 4" xfId="1534"/>
    <cellStyle name="Normal 8 2 3 3 4 2" xfId="4101"/>
    <cellStyle name="Normal 8 2 3 3 4 2 2" xfId="26237"/>
    <cellStyle name="Normal 8 2 3 3 4 2 2 2" xfId="47388"/>
    <cellStyle name="Normal 8 2 3 3 4 2 3" xfId="15665"/>
    <cellStyle name="Normal 8 2 3 3 4 2 4" xfId="36816"/>
    <cellStyle name="Normal 8 2 3 3 4 3" xfId="7977"/>
    <cellStyle name="Normal 8 2 3 3 4 3 2" xfId="29126"/>
    <cellStyle name="Normal 8 2 3 3 4 3 2 2" xfId="50277"/>
    <cellStyle name="Normal 8 2 3 3 4 3 3" xfId="18554"/>
    <cellStyle name="Normal 8 2 3 3 4 3 4" xfId="39705"/>
    <cellStyle name="Normal 8 2 3 3 4 4" xfId="10539"/>
    <cellStyle name="Normal 8 2 3 3 4 4 2" xfId="31688"/>
    <cellStyle name="Normal 8 2 3 3 4 4 2 2" xfId="52839"/>
    <cellStyle name="Normal 8 2 3 3 4 4 3" xfId="21116"/>
    <cellStyle name="Normal 8 2 3 3 4 4 4" xfId="42267"/>
    <cellStyle name="Normal 8 2 3 3 4 5" xfId="23673"/>
    <cellStyle name="Normal 8 2 3 3 4 5 2" xfId="44824"/>
    <cellStyle name="Normal 8 2 3 3 4 6" xfId="13101"/>
    <cellStyle name="Normal 8 2 3 3 4 7" xfId="34252"/>
    <cellStyle name="Normal 8 2 3 3 5" xfId="2820"/>
    <cellStyle name="Normal 8 2 3 3 5 2" xfId="24956"/>
    <cellStyle name="Normal 8 2 3 3 5 2 2" xfId="46107"/>
    <cellStyle name="Normal 8 2 3 3 5 3" xfId="14384"/>
    <cellStyle name="Normal 8 2 3 3 5 4" xfId="35535"/>
    <cellStyle name="Normal 8 2 3 3 6" xfId="6697"/>
    <cellStyle name="Normal 8 2 3 3 6 2" xfId="27846"/>
    <cellStyle name="Normal 8 2 3 3 6 2 2" xfId="48997"/>
    <cellStyle name="Normal 8 2 3 3 6 3" xfId="17274"/>
    <cellStyle name="Normal 8 2 3 3 6 4" xfId="38425"/>
    <cellStyle name="Normal 8 2 3 3 7" xfId="9259"/>
    <cellStyle name="Normal 8 2 3 3 7 2" xfId="30408"/>
    <cellStyle name="Normal 8 2 3 3 7 2 2" xfId="51559"/>
    <cellStyle name="Normal 8 2 3 3 7 3" xfId="19836"/>
    <cellStyle name="Normal 8 2 3 3 7 4" xfId="40987"/>
    <cellStyle name="Normal 8 2 3 3 8" xfId="22393"/>
    <cellStyle name="Normal 8 2 3 3 8 2" xfId="43544"/>
    <cellStyle name="Normal 8 2 3 3 9" xfId="11821"/>
    <cellStyle name="Normal 8 2 3 4" xfId="414"/>
    <cellStyle name="Normal 8 2 3 4 2" xfId="1054"/>
    <cellStyle name="Normal 8 2 3 4 2 2" xfId="2334"/>
    <cellStyle name="Normal 8 2 3 4 2 2 2" xfId="4901"/>
    <cellStyle name="Normal 8 2 3 4 2 2 2 2" xfId="27037"/>
    <cellStyle name="Normal 8 2 3 4 2 2 2 2 2" xfId="48188"/>
    <cellStyle name="Normal 8 2 3 4 2 2 2 3" xfId="16465"/>
    <cellStyle name="Normal 8 2 3 4 2 2 2 4" xfId="37616"/>
    <cellStyle name="Normal 8 2 3 4 2 2 3" xfId="8777"/>
    <cellStyle name="Normal 8 2 3 4 2 2 3 2" xfId="29926"/>
    <cellStyle name="Normal 8 2 3 4 2 2 3 2 2" xfId="51077"/>
    <cellStyle name="Normal 8 2 3 4 2 2 3 3" xfId="19354"/>
    <cellStyle name="Normal 8 2 3 4 2 2 3 4" xfId="40505"/>
    <cellStyle name="Normal 8 2 3 4 2 2 4" xfId="11339"/>
    <cellStyle name="Normal 8 2 3 4 2 2 4 2" xfId="32488"/>
    <cellStyle name="Normal 8 2 3 4 2 2 4 2 2" xfId="53639"/>
    <cellStyle name="Normal 8 2 3 4 2 2 4 3" xfId="21916"/>
    <cellStyle name="Normal 8 2 3 4 2 2 4 4" xfId="43067"/>
    <cellStyle name="Normal 8 2 3 4 2 2 5" xfId="24473"/>
    <cellStyle name="Normal 8 2 3 4 2 2 5 2" xfId="45624"/>
    <cellStyle name="Normal 8 2 3 4 2 2 6" xfId="13901"/>
    <cellStyle name="Normal 8 2 3 4 2 2 7" xfId="35052"/>
    <cellStyle name="Normal 8 2 3 4 2 3" xfId="3621"/>
    <cellStyle name="Normal 8 2 3 4 2 3 2" xfId="25757"/>
    <cellStyle name="Normal 8 2 3 4 2 3 2 2" xfId="46908"/>
    <cellStyle name="Normal 8 2 3 4 2 3 3" xfId="15185"/>
    <cellStyle name="Normal 8 2 3 4 2 3 4" xfId="36336"/>
    <cellStyle name="Normal 8 2 3 4 2 4" xfId="7497"/>
    <cellStyle name="Normal 8 2 3 4 2 4 2" xfId="28646"/>
    <cellStyle name="Normal 8 2 3 4 2 4 2 2" xfId="49797"/>
    <cellStyle name="Normal 8 2 3 4 2 4 3" xfId="18074"/>
    <cellStyle name="Normal 8 2 3 4 2 4 4" xfId="39225"/>
    <cellStyle name="Normal 8 2 3 4 2 5" xfId="10059"/>
    <cellStyle name="Normal 8 2 3 4 2 5 2" xfId="31208"/>
    <cellStyle name="Normal 8 2 3 4 2 5 2 2" xfId="52359"/>
    <cellStyle name="Normal 8 2 3 4 2 5 3" xfId="20636"/>
    <cellStyle name="Normal 8 2 3 4 2 5 4" xfId="41787"/>
    <cellStyle name="Normal 8 2 3 4 2 6" xfId="23193"/>
    <cellStyle name="Normal 8 2 3 4 2 6 2" xfId="44344"/>
    <cellStyle name="Normal 8 2 3 4 2 7" xfId="12621"/>
    <cellStyle name="Normal 8 2 3 4 2 8" xfId="33772"/>
    <cellStyle name="Normal 8 2 3 4 3" xfId="1694"/>
    <cellStyle name="Normal 8 2 3 4 3 2" xfId="4261"/>
    <cellStyle name="Normal 8 2 3 4 3 2 2" xfId="26397"/>
    <cellStyle name="Normal 8 2 3 4 3 2 2 2" xfId="47548"/>
    <cellStyle name="Normal 8 2 3 4 3 2 3" xfId="15825"/>
    <cellStyle name="Normal 8 2 3 4 3 2 4" xfId="36976"/>
    <cellStyle name="Normal 8 2 3 4 3 3" xfId="8137"/>
    <cellStyle name="Normal 8 2 3 4 3 3 2" xfId="29286"/>
    <cellStyle name="Normal 8 2 3 4 3 3 2 2" xfId="50437"/>
    <cellStyle name="Normal 8 2 3 4 3 3 3" xfId="18714"/>
    <cellStyle name="Normal 8 2 3 4 3 3 4" xfId="39865"/>
    <cellStyle name="Normal 8 2 3 4 3 4" xfId="10699"/>
    <cellStyle name="Normal 8 2 3 4 3 4 2" xfId="31848"/>
    <cellStyle name="Normal 8 2 3 4 3 4 2 2" xfId="52999"/>
    <cellStyle name="Normal 8 2 3 4 3 4 3" xfId="21276"/>
    <cellStyle name="Normal 8 2 3 4 3 4 4" xfId="42427"/>
    <cellStyle name="Normal 8 2 3 4 3 5" xfId="23833"/>
    <cellStyle name="Normal 8 2 3 4 3 5 2" xfId="44984"/>
    <cellStyle name="Normal 8 2 3 4 3 6" xfId="13261"/>
    <cellStyle name="Normal 8 2 3 4 3 7" xfId="34412"/>
    <cellStyle name="Normal 8 2 3 4 4" xfId="2981"/>
    <cellStyle name="Normal 8 2 3 4 4 2" xfId="25117"/>
    <cellStyle name="Normal 8 2 3 4 4 2 2" xfId="46268"/>
    <cellStyle name="Normal 8 2 3 4 4 3" xfId="14545"/>
    <cellStyle name="Normal 8 2 3 4 4 4" xfId="35696"/>
    <cellStyle name="Normal 8 2 3 4 5" xfId="6857"/>
    <cellStyle name="Normal 8 2 3 4 5 2" xfId="28006"/>
    <cellStyle name="Normal 8 2 3 4 5 2 2" xfId="49157"/>
    <cellStyle name="Normal 8 2 3 4 5 3" xfId="17434"/>
    <cellStyle name="Normal 8 2 3 4 5 4" xfId="38585"/>
    <cellStyle name="Normal 8 2 3 4 6" xfId="9419"/>
    <cellStyle name="Normal 8 2 3 4 6 2" xfId="30568"/>
    <cellStyle name="Normal 8 2 3 4 6 2 2" xfId="51719"/>
    <cellStyle name="Normal 8 2 3 4 6 3" xfId="19996"/>
    <cellStyle name="Normal 8 2 3 4 6 4" xfId="41147"/>
    <cellStyle name="Normal 8 2 3 4 7" xfId="22553"/>
    <cellStyle name="Normal 8 2 3 4 7 2" xfId="43704"/>
    <cellStyle name="Normal 8 2 3 4 8" xfId="11981"/>
    <cellStyle name="Normal 8 2 3 4 9" xfId="33132"/>
    <cellStyle name="Normal 8 2 3 5" xfId="734"/>
    <cellStyle name="Normal 8 2 3 5 2" xfId="2014"/>
    <cellStyle name="Normal 8 2 3 5 2 2" xfId="4581"/>
    <cellStyle name="Normal 8 2 3 5 2 2 2" xfId="26717"/>
    <cellStyle name="Normal 8 2 3 5 2 2 2 2" xfId="47868"/>
    <cellStyle name="Normal 8 2 3 5 2 2 3" xfId="16145"/>
    <cellStyle name="Normal 8 2 3 5 2 2 4" xfId="37296"/>
    <cellStyle name="Normal 8 2 3 5 2 3" xfId="8457"/>
    <cellStyle name="Normal 8 2 3 5 2 3 2" xfId="29606"/>
    <cellStyle name="Normal 8 2 3 5 2 3 2 2" xfId="50757"/>
    <cellStyle name="Normal 8 2 3 5 2 3 3" xfId="19034"/>
    <cellStyle name="Normal 8 2 3 5 2 3 4" xfId="40185"/>
    <cellStyle name="Normal 8 2 3 5 2 4" xfId="11019"/>
    <cellStyle name="Normal 8 2 3 5 2 4 2" xfId="32168"/>
    <cellStyle name="Normal 8 2 3 5 2 4 2 2" xfId="53319"/>
    <cellStyle name="Normal 8 2 3 5 2 4 3" xfId="21596"/>
    <cellStyle name="Normal 8 2 3 5 2 4 4" xfId="42747"/>
    <cellStyle name="Normal 8 2 3 5 2 5" xfId="24153"/>
    <cellStyle name="Normal 8 2 3 5 2 5 2" xfId="45304"/>
    <cellStyle name="Normal 8 2 3 5 2 6" xfId="13581"/>
    <cellStyle name="Normal 8 2 3 5 2 7" xfId="34732"/>
    <cellStyle name="Normal 8 2 3 5 3" xfId="3301"/>
    <cellStyle name="Normal 8 2 3 5 3 2" xfId="25437"/>
    <cellStyle name="Normal 8 2 3 5 3 2 2" xfId="46588"/>
    <cellStyle name="Normal 8 2 3 5 3 3" xfId="14865"/>
    <cellStyle name="Normal 8 2 3 5 3 4" xfId="36016"/>
    <cellStyle name="Normal 8 2 3 5 4" xfId="7177"/>
    <cellStyle name="Normal 8 2 3 5 4 2" xfId="28326"/>
    <cellStyle name="Normal 8 2 3 5 4 2 2" xfId="49477"/>
    <cellStyle name="Normal 8 2 3 5 4 3" xfId="17754"/>
    <cellStyle name="Normal 8 2 3 5 4 4" xfId="38905"/>
    <cellStyle name="Normal 8 2 3 5 5" xfId="9739"/>
    <cellStyle name="Normal 8 2 3 5 5 2" xfId="30888"/>
    <cellStyle name="Normal 8 2 3 5 5 2 2" xfId="52039"/>
    <cellStyle name="Normal 8 2 3 5 5 3" xfId="20316"/>
    <cellStyle name="Normal 8 2 3 5 5 4" xfId="41467"/>
    <cellStyle name="Normal 8 2 3 5 6" xfId="22873"/>
    <cellStyle name="Normal 8 2 3 5 6 2" xfId="44024"/>
    <cellStyle name="Normal 8 2 3 5 7" xfId="12301"/>
    <cellStyle name="Normal 8 2 3 5 8" xfId="33452"/>
    <cellStyle name="Normal 8 2 3 6" xfId="1374"/>
    <cellStyle name="Normal 8 2 3 6 2" xfId="3941"/>
    <cellStyle name="Normal 8 2 3 6 2 2" xfId="26077"/>
    <cellStyle name="Normal 8 2 3 6 2 2 2" xfId="47228"/>
    <cellStyle name="Normal 8 2 3 6 2 3" xfId="15505"/>
    <cellStyle name="Normal 8 2 3 6 2 4" xfId="36656"/>
    <cellStyle name="Normal 8 2 3 6 3" xfId="7817"/>
    <cellStyle name="Normal 8 2 3 6 3 2" xfId="28966"/>
    <cellStyle name="Normal 8 2 3 6 3 2 2" xfId="50117"/>
    <cellStyle name="Normal 8 2 3 6 3 3" xfId="18394"/>
    <cellStyle name="Normal 8 2 3 6 3 4" xfId="39545"/>
    <cellStyle name="Normal 8 2 3 6 4" xfId="10379"/>
    <cellStyle name="Normal 8 2 3 6 4 2" xfId="31528"/>
    <cellStyle name="Normal 8 2 3 6 4 2 2" xfId="52679"/>
    <cellStyle name="Normal 8 2 3 6 4 3" xfId="20956"/>
    <cellStyle name="Normal 8 2 3 6 4 4" xfId="42107"/>
    <cellStyle name="Normal 8 2 3 6 5" xfId="23513"/>
    <cellStyle name="Normal 8 2 3 6 5 2" xfId="44664"/>
    <cellStyle name="Normal 8 2 3 6 6" xfId="12941"/>
    <cellStyle name="Normal 8 2 3 6 7" xfId="34092"/>
    <cellStyle name="Normal 8 2 3 7" xfId="2659"/>
    <cellStyle name="Normal 8 2 3 7 2" xfId="24795"/>
    <cellStyle name="Normal 8 2 3 7 2 2" xfId="45946"/>
    <cellStyle name="Normal 8 2 3 7 3" xfId="14223"/>
    <cellStyle name="Normal 8 2 3 7 4" xfId="35374"/>
    <cellStyle name="Normal 8 2 3 8" xfId="6537"/>
    <cellStyle name="Normal 8 2 3 8 2" xfId="27686"/>
    <cellStyle name="Normal 8 2 3 8 2 2" xfId="48837"/>
    <cellStyle name="Normal 8 2 3 8 3" xfId="17114"/>
    <cellStyle name="Normal 8 2 3 8 4" xfId="38265"/>
    <cellStyle name="Normal 8 2 3 9" xfId="9099"/>
    <cellStyle name="Normal 8 2 3 9 2" xfId="30248"/>
    <cellStyle name="Normal 8 2 3 9 2 2" xfId="51399"/>
    <cellStyle name="Normal 8 2 3 9 3" xfId="19676"/>
    <cellStyle name="Normal 8 2 3 9 4" xfId="40827"/>
    <cellStyle name="Normal 8 2 4" xfId="128"/>
    <cellStyle name="Normal 8 2 4 10" xfId="11697"/>
    <cellStyle name="Normal 8 2 4 11" xfId="32848"/>
    <cellStyle name="Normal 8 2 4 2" xfId="289"/>
    <cellStyle name="Normal 8 2 4 2 10" xfId="33008"/>
    <cellStyle name="Normal 8 2 4 2 2" xfId="610"/>
    <cellStyle name="Normal 8 2 4 2 2 2" xfId="1250"/>
    <cellStyle name="Normal 8 2 4 2 2 2 2" xfId="2530"/>
    <cellStyle name="Normal 8 2 4 2 2 2 2 2" xfId="5097"/>
    <cellStyle name="Normal 8 2 4 2 2 2 2 2 2" xfId="27233"/>
    <cellStyle name="Normal 8 2 4 2 2 2 2 2 2 2" xfId="48384"/>
    <cellStyle name="Normal 8 2 4 2 2 2 2 2 3" xfId="16661"/>
    <cellStyle name="Normal 8 2 4 2 2 2 2 2 4" xfId="37812"/>
    <cellStyle name="Normal 8 2 4 2 2 2 2 3" xfId="8973"/>
    <cellStyle name="Normal 8 2 4 2 2 2 2 3 2" xfId="30122"/>
    <cellStyle name="Normal 8 2 4 2 2 2 2 3 2 2" xfId="51273"/>
    <cellStyle name="Normal 8 2 4 2 2 2 2 3 3" xfId="19550"/>
    <cellStyle name="Normal 8 2 4 2 2 2 2 3 4" xfId="40701"/>
    <cellStyle name="Normal 8 2 4 2 2 2 2 4" xfId="11535"/>
    <cellStyle name="Normal 8 2 4 2 2 2 2 4 2" xfId="32684"/>
    <cellStyle name="Normal 8 2 4 2 2 2 2 4 2 2" xfId="53835"/>
    <cellStyle name="Normal 8 2 4 2 2 2 2 4 3" xfId="22112"/>
    <cellStyle name="Normal 8 2 4 2 2 2 2 4 4" xfId="43263"/>
    <cellStyle name="Normal 8 2 4 2 2 2 2 5" xfId="24669"/>
    <cellStyle name="Normal 8 2 4 2 2 2 2 5 2" xfId="45820"/>
    <cellStyle name="Normal 8 2 4 2 2 2 2 6" xfId="14097"/>
    <cellStyle name="Normal 8 2 4 2 2 2 2 7" xfId="35248"/>
    <cellStyle name="Normal 8 2 4 2 2 2 3" xfId="3817"/>
    <cellStyle name="Normal 8 2 4 2 2 2 3 2" xfId="25953"/>
    <cellStyle name="Normal 8 2 4 2 2 2 3 2 2" xfId="47104"/>
    <cellStyle name="Normal 8 2 4 2 2 2 3 3" xfId="15381"/>
    <cellStyle name="Normal 8 2 4 2 2 2 3 4" xfId="36532"/>
    <cellStyle name="Normal 8 2 4 2 2 2 4" xfId="7693"/>
    <cellStyle name="Normal 8 2 4 2 2 2 4 2" xfId="28842"/>
    <cellStyle name="Normal 8 2 4 2 2 2 4 2 2" xfId="49993"/>
    <cellStyle name="Normal 8 2 4 2 2 2 4 3" xfId="18270"/>
    <cellStyle name="Normal 8 2 4 2 2 2 4 4" xfId="39421"/>
    <cellStyle name="Normal 8 2 4 2 2 2 5" xfId="10255"/>
    <cellStyle name="Normal 8 2 4 2 2 2 5 2" xfId="31404"/>
    <cellStyle name="Normal 8 2 4 2 2 2 5 2 2" xfId="52555"/>
    <cellStyle name="Normal 8 2 4 2 2 2 5 3" xfId="20832"/>
    <cellStyle name="Normal 8 2 4 2 2 2 5 4" xfId="41983"/>
    <cellStyle name="Normal 8 2 4 2 2 2 6" xfId="23389"/>
    <cellStyle name="Normal 8 2 4 2 2 2 6 2" xfId="44540"/>
    <cellStyle name="Normal 8 2 4 2 2 2 7" xfId="12817"/>
    <cellStyle name="Normal 8 2 4 2 2 2 8" xfId="33968"/>
    <cellStyle name="Normal 8 2 4 2 2 3" xfId="1890"/>
    <cellStyle name="Normal 8 2 4 2 2 3 2" xfId="4457"/>
    <cellStyle name="Normal 8 2 4 2 2 3 2 2" xfId="26593"/>
    <cellStyle name="Normal 8 2 4 2 2 3 2 2 2" xfId="47744"/>
    <cellStyle name="Normal 8 2 4 2 2 3 2 3" xfId="16021"/>
    <cellStyle name="Normal 8 2 4 2 2 3 2 4" xfId="37172"/>
    <cellStyle name="Normal 8 2 4 2 2 3 3" xfId="8333"/>
    <cellStyle name="Normal 8 2 4 2 2 3 3 2" xfId="29482"/>
    <cellStyle name="Normal 8 2 4 2 2 3 3 2 2" xfId="50633"/>
    <cellStyle name="Normal 8 2 4 2 2 3 3 3" xfId="18910"/>
    <cellStyle name="Normal 8 2 4 2 2 3 3 4" xfId="40061"/>
    <cellStyle name="Normal 8 2 4 2 2 3 4" xfId="10895"/>
    <cellStyle name="Normal 8 2 4 2 2 3 4 2" xfId="32044"/>
    <cellStyle name="Normal 8 2 4 2 2 3 4 2 2" xfId="53195"/>
    <cellStyle name="Normal 8 2 4 2 2 3 4 3" xfId="21472"/>
    <cellStyle name="Normal 8 2 4 2 2 3 4 4" xfId="42623"/>
    <cellStyle name="Normal 8 2 4 2 2 3 5" xfId="24029"/>
    <cellStyle name="Normal 8 2 4 2 2 3 5 2" xfId="45180"/>
    <cellStyle name="Normal 8 2 4 2 2 3 6" xfId="13457"/>
    <cellStyle name="Normal 8 2 4 2 2 3 7" xfId="34608"/>
    <cellStyle name="Normal 8 2 4 2 2 4" xfId="3177"/>
    <cellStyle name="Normal 8 2 4 2 2 4 2" xfId="25313"/>
    <cellStyle name="Normal 8 2 4 2 2 4 2 2" xfId="46464"/>
    <cellStyle name="Normal 8 2 4 2 2 4 3" xfId="14741"/>
    <cellStyle name="Normal 8 2 4 2 2 4 4" xfId="35892"/>
    <cellStyle name="Normal 8 2 4 2 2 5" xfId="7053"/>
    <cellStyle name="Normal 8 2 4 2 2 5 2" xfId="28202"/>
    <cellStyle name="Normal 8 2 4 2 2 5 2 2" xfId="49353"/>
    <cellStyle name="Normal 8 2 4 2 2 5 3" xfId="17630"/>
    <cellStyle name="Normal 8 2 4 2 2 5 4" xfId="38781"/>
    <cellStyle name="Normal 8 2 4 2 2 6" xfId="9615"/>
    <cellStyle name="Normal 8 2 4 2 2 6 2" xfId="30764"/>
    <cellStyle name="Normal 8 2 4 2 2 6 2 2" xfId="51915"/>
    <cellStyle name="Normal 8 2 4 2 2 6 3" xfId="20192"/>
    <cellStyle name="Normal 8 2 4 2 2 6 4" xfId="41343"/>
    <cellStyle name="Normal 8 2 4 2 2 7" xfId="22749"/>
    <cellStyle name="Normal 8 2 4 2 2 7 2" xfId="43900"/>
    <cellStyle name="Normal 8 2 4 2 2 8" xfId="12177"/>
    <cellStyle name="Normal 8 2 4 2 2 9" xfId="33328"/>
    <cellStyle name="Normal 8 2 4 2 3" xfId="930"/>
    <cellStyle name="Normal 8 2 4 2 3 2" xfId="2210"/>
    <cellStyle name="Normal 8 2 4 2 3 2 2" xfId="4777"/>
    <cellStyle name="Normal 8 2 4 2 3 2 2 2" xfId="26913"/>
    <cellStyle name="Normal 8 2 4 2 3 2 2 2 2" xfId="48064"/>
    <cellStyle name="Normal 8 2 4 2 3 2 2 3" xfId="16341"/>
    <cellStyle name="Normal 8 2 4 2 3 2 2 4" xfId="37492"/>
    <cellStyle name="Normal 8 2 4 2 3 2 3" xfId="8653"/>
    <cellStyle name="Normal 8 2 4 2 3 2 3 2" xfId="29802"/>
    <cellStyle name="Normal 8 2 4 2 3 2 3 2 2" xfId="50953"/>
    <cellStyle name="Normal 8 2 4 2 3 2 3 3" xfId="19230"/>
    <cellStyle name="Normal 8 2 4 2 3 2 3 4" xfId="40381"/>
    <cellStyle name="Normal 8 2 4 2 3 2 4" xfId="11215"/>
    <cellStyle name="Normal 8 2 4 2 3 2 4 2" xfId="32364"/>
    <cellStyle name="Normal 8 2 4 2 3 2 4 2 2" xfId="53515"/>
    <cellStyle name="Normal 8 2 4 2 3 2 4 3" xfId="21792"/>
    <cellStyle name="Normal 8 2 4 2 3 2 4 4" xfId="42943"/>
    <cellStyle name="Normal 8 2 4 2 3 2 5" xfId="24349"/>
    <cellStyle name="Normal 8 2 4 2 3 2 5 2" xfId="45500"/>
    <cellStyle name="Normal 8 2 4 2 3 2 6" xfId="13777"/>
    <cellStyle name="Normal 8 2 4 2 3 2 7" xfId="34928"/>
    <cellStyle name="Normal 8 2 4 2 3 3" xfId="3497"/>
    <cellStyle name="Normal 8 2 4 2 3 3 2" xfId="25633"/>
    <cellStyle name="Normal 8 2 4 2 3 3 2 2" xfId="46784"/>
    <cellStyle name="Normal 8 2 4 2 3 3 3" xfId="15061"/>
    <cellStyle name="Normal 8 2 4 2 3 3 4" xfId="36212"/>
    <cellStyle name="Normal 8 2 4 2 3 4" xfId="7373"/>
    <cellStyle name="Normal 8 2 4 2 3 4 2" xfId="28522"/>
    <cellStyle name="Normal 8 2 4 2 3 4 2 2" xfId="49673"/>
    <cellStyle name="Normal 8 2 4 2 3 4 3" xfId="17950"/>
    <cellStyle name="Normal 8 2 4 2 3 4 4" xfId="39101"/>
    <cellStyle name="Normal 8 2 4 2 3 5" xfId="9935"/>
    <cellStyle name="Normal 8 2 4 2 3 5 2" xfId="31084"/>
    <cellStyle name="Normal 8 2 4 2 3 5 2 2" xfId="52235"/>
    <cellStyle name="Normal 8 2 4 2 3 5 3" xfId="20512"/>
    <cellStyle name="Normal 8 2 4 2 3 5 4" xfId="41663"/>
    <cellStyle name="Normal 8 2 4 2 3 6" xfId="23069"/>
    <cellStyle name="Normal 8 2 4 2 3 6 2" xfId="44220"/>
    <cellStyle name="Normal 8 2 4 2 3 7" xfId="12497"/>
    <cellStyle name="Normal 8 2 4 2 3 8" xfId="33648"/>
    <cellStyle name="Normal 8 2 4 2 4" xfId="1570"/>
    <cellStyle name="Normal 8 2 4 2 4 2" xfId="4137"/>
    <cellStyle name="Normal 8 2 4 2 4 2 2" xfId="26273"/>
    <cellStyle name="Normal 8 2 4 2 4 2 2 2" xfId="47424"/>
    <cellStyle name="Normal 8 2 4 2 4 2 3" xfId="15701"/>
    <cellStyle name="Normal 8 2 4 2 4 2 4" xfId="36852"/>
    <cellStyle name="Normal 8 2 4 2 4 3" xfId="8013"/>
    <cellStyle name="Normal 8 2 4 2 4 3 2" xfId="29162"/>
    <cellStyle name="Normal 8 2 4 2 4 3 2 2" xfId="50313"/>
    <cellStyle name="Normal 8 2 4 2 4 3 3" xfId="18590"/>
    <cellStyle name="Normal 8 2 4 2 4 3 4" xfId="39741"/>
    <cellStyle name="Normal 8 2 4 2 4 4" xfId="10575"/>
    <cellStyle name="Normal 8 2 4 2 4 4 2" xfId="31724"/>
    <cellStyle name="Normal 8 2 4 2 4 4 2 2" xfId="52875"/>
    <cellStyle name="Normal 8 2 4 2 4 4 3" xfId="21152"/>
    <cellStyle name="Normal 8 2 4 2 4 4 4" xfId="42303"/>
    <cellStyle name="Normal 8 2 4 2 4 5" xfId="23709"/>
    <cellStyle name="Normal 8 2 4 2 4 5 2" xfId="44860"/>
    <cellStyle name="Normal 8 2 4 2 4 6" xfId="13137"/>
    <cellStyle name="Normal 8 2 4 2 4 7" xfId="34288"/>
    <cellStyle name="Normal 8 2 4 2 5" xfId="2857"/>
    <cellStyle name="Normal 8 2 4 2 5 2" xfId="24993"/>
    <cellStyle name="Normal 8 2 4 2 5 2 2" xfId="46144"/>
    <cellStyle name="Normal 8 2 4 2 5 3" xfId="14421"/>
    <cellStyle name="Normal 8 2 4 2 5 4" xfId="35572"/>
    <cellStyle name="Normal 8 2 4 2 6" xfId="6733"/>
    <cellStyle name="Normal 8 2 4 2 6 2" xfId="27882"/>
    <cellStyle name="Normal 8 2 4 2 6 2 2" xfId="49033"/>
    <cellStyle name="Normal 8 2 4 2 6 3" xfId="17310"/>
    <cellStyle name="Normal 8 2 4 2 6 4" xfId="38461"/>
    <cellStyle name="Normal 8 2 4 2 7" xfId="9295"/>
    <cellStyle name="Normal 8 2 4 2 7 2" xfId="30444"/>
    <cellStyle name="Normal 8 2 4 2 7 2 2" xfId="51595"/>
    <cellStyle name="Normal 8 2 4 2 7 3" xfId="19872"/>
    <cellStyle name="Normal 8 2 4 2 7 4" xfId="41023"/>
    <cellStyle name="Normal 8 2 4 2 8" xfId="22429"/>
    <cellStyle name="Normal 8 2 4 2 8 2" xfId="43580"/>
    <cellStyle name="Normal 8 2 4 2 9" xfId="11857"/>
    <cellStyle name="Normal 8 2 4 3" xfId="450"/>
    <cellStyle name="Normal 8 2 4 3 2" xfId="1090"/>
    <cellStyle name="Normal 8 2 4 3 2 2" xfId="2370"/>
    <cellStyle name="Normal 8 2 4 3 2 2 2" xfId="4937"/>
    <cellStyle name="Normal 8 2 4 3 2 2 2 2" xfId="27073"/>
    <cellStyle name="Normal 8 2 4 3 2 2 2 2 2" xfId="48224"/>
    <cellStyle name="Normal 8 2 4 3 2 2 2 3" xfId="16501"/>
    <cellStyle name="Normal 8 2 4 3 2 2 2 4" xfId="37652"/>
    <cellStyle name="Normal 8 2 4 3 2 2 3" xfId="8813"/>
    <cellStyle name="Normal 8 2 4 3 2 2 3 2" xfId="29962"/>
    <cellStyle name="Normal 8 2 4 3 2 2 3 2 2" xfId="51113"/>
    <cellStyle name="Normal 8 2 4 3 2 2 3 3" xfId="19390"/>
    <cellStyle name="Normal 8 2 4 3 2 2 3 4" xfId="40541"/>
    <cellStyle name="Normal 8 2 4 3 2 2 4" xfId="11375"/>
    <cellStyle name="Normal 8 2 4 3 2 2 4 2" xfId="32524"/>
    <cellStyle name="Normal 8 2 4 3 2 2 4 2 2" xfId="53675"/>
    <cellStyle name="Normal 8 2 4 3 2 2 4 3" xfId="21952"/>
    <cellStyle name="Normal 8 2 4 3 2 2 4 4" xfId="43103"/>
    <cellStyle name="Normal 8 2 4 3 2 2 5" xfId="24509"/>
    <cellStyle name="Normal 8 2 4 3 2 2 5 2" xfId="45660"/>
    <cellStyle name="Normal 8 2 4 3 2 2 6" xfId="13937"/>
    <cellStyle name="Normal 8 2 4 3 2 2 7" xfId="35088"/>
    <cellStyle name="Normal 8 2 4 3 2 3" xfId="3657"/>
    <cellStyle name="Normal 8 2 4 3 2 3 2" xfId="25793"/>
    <cellStyle name="Normal 8 2 4 3 2 3 2 2" xfId="46944"/>
    <cellStyle name="Normal 8 2 4 3 2 3 3" xfId="15221"/>
    <cellStyle name="Normal 8 2 4 3 2 3 4" xfId="36372"/>
    <cellStyle name="Normal 8 2 4 3 2 4" xfId="7533"/>
    <cellStyle name="Normal 8 2 4 3 2 4 2" xfId="28682"/>
    <cellStyle name="Normal 8 2 4 3 2 4 2 2" xfId="49833"/>
    <cellStyle name="Normal 8 2 4 3 2 4 3" xfId="18110"/>
    <cellStyle name="Normal 8 2 4 3 2 4 4" xfId="39261"/>
    <cellStyle name="Normal 8 2 4 3 2 5" xfId="10095"/>
    <cellStyle name="Normal 8 2 4 3 2 5 2" xfId="31244"/>
    <cellStyle name="Normal 8 2 4 3 2 5 2 2" xfId="52395"/>
    <cellStyle name="Normal 8 2 4 3 2 5 3" xfId="20672"/>
    <cellStyle name="Normal 8 2 4 3 2 5 4" xfId="41823"/>
    <cellStyle name="Normal 8 2 4 3 2 6" xfId="23229"/>
    <cellStyle name="Normal 8 2 4 3 2 6 2" xfId="44380"/>
    <cellStyle name="Normal 8 2 4 3 2 7" xfId="12657"/>
    <cellStyle name="Normal 8 2 4 3 2 8" xfId="33808"/>
    <cellStyle name="Normal 8 2 4 3 3" xfId="1730"/>
    <cellStyle name="Normal 8 2 4 3 3 2" xfId="4297"/>
    <cellStyle name="Normal 8 2 4 3 3 2 2" xfId="26433"/>
    <cellStyle name="Normal 8 2 4 3 3 2 2 2" xfId="47584"/>
    <cellStyle name="Normal 8 2 4 3 3 2 3" xfId="15861"/>
    <cellStyle name="Normal 8 2 4 3 3 2 4" xfId="37012"/>
    <cellStyle name="Normal 8 2 4 3 3 3" xfId="8173"/>
    <cellStyle name="Normal 8 2 4 3 3 3 2" xfId="29322"/>
    <cellStyle name="Normal 8 2 4 3 3 3 2 2" xfId="50473"/>
    <cellStyle name="Normal 8 2 4 3 3 3 3" xfId="18750"/>
    <cellStyle name="Normal 8 2 4 3 3 3 4" xfId="39901"/>
    <cellStyle name="Normal 8 2 4 3 3 4" xfId="10735"/>
    <cellStyle name="Normal 8 2 4 3 3 4 2" xfId="31884"/>
    <cellStyle name="Normal 8 2 4 3 3 4 2 2" xfId="53035"/>
    <cellStyle name="Normal 8 2 4 3 3 4 3" xfId="21312"/>
    <cellStyle name="Normal 8 2 4 3 3 4 4" xfId="42463"/>
    <cellStyle name="Normal 8 2 4 3 3 5" xfId="23869"/>
    <cellStyle name="Normal 8 2 4 3 3 5 2" xfId="45020"/>
    <cellStyle name="Normal 8 2 4 3 3 6" xfId="13297"/>
    <cellStyle name="Normal 8 2 4 3 3 7" xfId="34448"/>
    <cellStyle name="Normal 8 2 4 3 4" xfId="3017"/>
    <cellStyle name="Normal 8 2 4 3 4 2" xfId="25153"/>
    <cellStyle name="Normal 8 2 4 3 4 2 2" xfId="46304"/>
    <cellStyle name="Normal 8 2 4 3 4 3" xfId="14581"/>
    <cellStyle name="Normal 8 2 4 3 4 4" xfId="35732"/>
    <cellStyle name="Normal 8 2 4 3 5" xfId="6893"/>
    <cellStyle name="Normal 8 2 4 3 5 2" xfId="28042"/>
    <cellStyle name="Normal 8 2 4 3 5 2 2" xfId="49193"/>
    <cellStyle name="Normal 8 2 4 3 5 3" xfId="17470"/>
    <cellStyle name="Normal 8 2 4 3 5 4" xfId="38621"/>
    <cellStyle name="Normal 8 2 4 3 6" xfId="9455"/>
    <cellStyle name="Normal 8 2 4 3 6 2" xfId="30604"/>
    <cellStyle name="Normal 8 2 4 3 6 2 2" xfId="51755"/>
    <cellStyle name="Normal 8 2 4 3 6 3" xfId="20032"/>
    <cellStyle name="Normal 8 2 4 3 6 4" xfId="41183"/>
    <cellStyle name="Normal 8 2 4 3 7" xfId="22589"/>
    <cellStyle name="Normal 8 2 4 3 7 2" xfId="43740"/>
    <cellStyle name="Normal 8 2 4 3 8" xfId="12017"/>
    <cellStyle name="Normal 8 2 4 3 9" xfId="33168"/>
    <cellStyle name="Normal 8 2 4 4" xfId="770"/>
    <cellStyle name="Normal 8 2 4 4 2" xfId="2050"/>
    <cellStyle name="Normal 8 2 4 4 2 2" xfId="4617"/>
    <cellStyle name="Normal 8 2 4 4 2 2 2" xfId="26753"/>
    <cellStyle name="Normal 8 2 4 4 2 2 2 2" xfId="47904"/>
    <cellStyle name="Normal 8 2 4 4 2 2 3" xfId="16181"/>
    <cellStyle name="Normal 8 2 4 4 2 2 4" xfId="37332"/>
    <cellStyle name="Normal 8 2 4 4 2 3" xfId="8493"/>
    <cellStyle name="Normal 8 2 4 4 2 3 2" xfId="29642"/>
    <cellStyle name="Normal 8 2 4 4 2 3 2 2" xfId="50793"/>
    <cellStyle name="Normal 8 2 4 4 2 3 3" xfId="19070"/>
    <cellStyle name="Normal 8 2 4 4 2 3 4" xfId="40221"/>
    <cellStyle name="Normal 8 2 4 4 2 4" xfId="11055"/>
    <cellStyle name="Normal 8 2 4 4 2 4 2" xfId="32204"/>
    <cellStyle name="Normal 8 2 4 4 2 4 2 2" xfId="53355"/>
    <cellStyle name="Normal 8 2 4 4 2 4 3" xfId="21632"/>
    <cellStyle name="Normal 8 2 4 4 2 4 4" xfId="42783"/>
    <cellStyle name="Normal 8 2 4 4 2 5" xfId="24189"/>
    <cellStyle name="Normal 8 2 4 4 2 5 2" xfId="45340"/>
    <cellStyle name="Normal 8 2 4 4 2 6" xfId="13617"/>
    <cellStyle name="Normal 8 2 4 4 2 7" xfId="34768"/>
    <cellStyle name="Normal 8 2 4 4 3" xfId="3337"/>
    <cellStyle name="Normal 8 2 4 4 3 2" xfId="25473"/>
    <cellStyle name="Normal 8 2 4 4 3 2 2" xfId="46624"/>
    <cellStyle name="Normal 8 2 4 4 3 3" xfId="14901"/>
    <cellStyle name="Normal 8 2 4 4 3 4" xfId="36052"/>
    <cellStyle name="Normal 8 2 4 4 4" xfId="7213"/>
    <cellStyle name="Normal 8 2 4 4 4 2" xfId="28362"/>
    <cellStyle name="Normal 8 2 4 4 4 2 2" xfId="49513"/>
    <cellStyle name="Normal 8 2 4 4 4 3" xfId="17790"/>
    <cellStyle name="Normal 8 2 4 4 4 4" xfId="38941"/>
    <cellStyle name="Normal 8 2 4 4 5" xfId="9775"/>
    <cellStyle name="Normal 8 2 4 4 5 2" xfId="30924"/>
    <cellStyle name="Normal 8 2 4 4 5 2 2" xfId="52075"/>
    <cellStyle name="Normal 8 2 4 4 5 3" xfId="20352"/>
    <cellStyle name="Normal 8 2 4 4 5 4" xfId="41503"/>
    <cellStyle name="Normal 8 2 4 4 6" xfId="22909"/>
    <cellStyle name="Normal 8 2 4 4 6 2" xfId="44060"/>
    <cellStyle name="Normal 8 2 4 4 7" xfId="12337"/>
    <cellStyle name="Normal 8 2 4 4 8" xfId="33488"/>
    <cellStyle name="Normal 8 2 4 5" xfId="1410"/>
    <cellStyle name="Normal 8 2 4 5 2" xfId="3977"/>
    <cellStyle name="Normal 8 2 4 5 2 2" xfId="26113"/>
    <cellStyle name="Normal 8 2 4 5 2 2 2" xfId="47264"/>
    <cellStyle name="Normal 8 2 4 5 2 3" xfId="15541"/>
    <cellStyle name="Normal 8 2 4 5 2 4" xfId="36692"/>
    <cellStyle name="Normal 8 2 4 5 3" xfId="7853"/>
    <cellStyle name="Normal 8 2 4 5 3 2" xfId="29002"/>
    <cellStyle name="Normal 8 2 4 5 3 2 2" xfId="50153"/>
    <cellStyle name="Normal 8 2 4 5 3 3" xfId="18430"/>
    <cellStyle name="Normal 8 2 4 5 3 4" xfId="39581"/>
    <cellStyle name="Normal 8 2 4 5 4" xfId="10415"/>
    <cellStyle name="Normal 8 2 4 5 4 2" xfId="31564"/>
    <cellStyle name="Normal 8 2 4 5 4 2 2" xfId="52715"/>
    <cellStyle name="Normal 8 2 4 5 4 3" xfId="20992"/>
    <cellStyle name="Normal 8 2 4 5 4 4" xfId="42143"/>
    <cellStyle name="Normal 8 2 4 5 5" xfId="23549"/>
    <cellStyle name="Normal 8 2 4 5 5 2" xfId="44700"/>
    <cellStyle name="Normal 8 2 4 5 6" xfId="12977"/>
    <cellStyle name="Normal 8 2 4 5 7" xfId="34128"/>
    <cellStyle name="Normal 8 2 4 6" xfId="2696"/>
    <cellStyle name="Normal 8 2 4 6 2" xfId="24832"/>
    <cellStyle name="Normal 8 2 4 6 2 2" xfId="45983"/>
    <cellStyle name="Normal 8 2 4 6 3" xfId="14260"/>
    <cellStyle name="Normal 8 2 4 6 4" xfId="35411"/>
    <cellStyle name="Normal 8 2 4 7" xfId="6573"/>
    <cellStyle name="Normal 8 2 4 7 2" xfId="27722"/>
    <cellStyle name="Normal 8 2 4 7 2 2" xfId="48873"/>
    <cellStyle name="Normal 8 2 4 7 3" xfId="17150"/>
    <cellStyle name="Normal 8 2 4 7 4" xfId="38301"/>
    <cellStyle name="Normal 8 2 4 8" xfId="9135"/>
    <cellStyle name="Normal 8 2 4 8 2" xfId="30284"/>
    <cellStyle name="Normal 8 2 4 8 2 2" xfId="51435"/>
    <cellStyle name="Normal 8 2 4 8 3" xfId="19712"/>
    <cellStyle name="Normal 8 2 4 8 4" xfId="40863"/>
    <cellStyle name="Normal 8 2 4 9" xfId="22269"/>
    <cellStyle name="Normal 8 2 4 9 2" xfId="43420"/>
    <cellStyle name="Normal 8 2 5" xfId="208"/>
    <cellStyle name="Normal 8 2 5 10" xfId="32928"/>
    <cellStyle name="Normal 8 2 5 2" xfId="530"/>
    <cellStyle name="Normal 8 2 5 2 2" xfId="1170"/>
    <cellStyle name="Normal 8 2 5 2 2 2" xfId="2450"/>
    <cellStyle name="Normal 8 2 5 2 2 2 2" xfId="5017"/>
    <cellStyle name="Normal 8 2 5 2 2 2 2 2" xfId="27153"/>
    <cellStyle name="Normal 8 2 5 2 2 2 2 2 2" xfId="48304"/>
    <cellStyle name="Normal 8 2 5 2 2 2 2 3" xfId="16581"/>
    <cellStyle name="Normal 8 2 5 2 2 2 2 4" xfId="37732"/>
    <cellStyle name="Normal 8 2 5 2 2 2 3" xfId="8893"/>
    <cellStyle name="Normal 8 2 5 2 2 2 3 2" xfId="30042"/>
    <cellStyle name="Normal 8 2 5 2 2 2 3 2 2" xfId="51193"/>
    <cellStyle name="Normal 8 2 5 2 2 2 3 3" xfId="19470"/>
    <cellStyle name="Normal 8 2 5 2 2 2 3 4" xfId="40621"/>
    <cellStyle name="Normal 8 2 5 2 2 2 4" xfId="11455"/>
    <cellStyle name="Normal 8 2 5 2 2 2 4 2" xfId="32604"/>
    <cellStyle name="Normal 8 2 5 2 2 2 4 2 2" xfId="53755"/>
    <cellStyle name="Normal 8 2 5 2 2 2 4 3" xfId="22032"/>
    <cellStyle name="Normal 8 2 5 2 2 2 4 4" xfId="43183"/>
    <cellStyle name="Normal 8 2 5 2 2 2 5" xfId="24589"/>
    <cellStyle name="Normal 8 2 5 2 2 2 5 2" xfId="45740"/>
    <cellStyle name="Normal 8 2 5 2 2 2 6" xfId="14017"/>
    <cellStyle name="Normal 8 2 5 2 2 2 7" xfId="35168"/>
    <cellStyle name="Normal 8 2 5 2 2 3" xfId="3737"/>
    <cellStyle name="Normal 8 2 5 2 2 3 2" xfId="25873"/>
    <cellStyle name="Normal 8 2 5 2 2 3 2 2" xfId="47024"/>
    <cellStyle name="Normal 8 2 5 2 2 3 3" xfId="15301"/>
    <cellStyle name="Normal 8 2 5 2 2 3 4" xfId="36452"/>
    <cellStyle name="Normal 8 2 5 2 2 4" xfId="7613"/>
    <cellStyle name="Normal 8 2 5 2 2 4 2" xfId="28762"/>
    <cellStyle name="Normal 8 2 5 2 2 4 2 2" xfId="49913"/>
    <cellStyle name="Normal 8 2 5 2 2 4 3" xfId="18190"/>
    <cellStyle name="Normal 8 2 5 2 2 4 4" xfId="39341"/>
    <cellStyle name="Normal 8 2 5 2 2 5" xfId="10175"/>
    <cellStyle name="Normal 8 2 5 2 2 5 2" xfId="31324"/>
    <cellStyle name="Normal 8 2 5 2 2 5 2 2" xfId="52475"/>
    <cellStyle name="Normal 8 2 5 2 2 5 3" xfId="20752"/>
    <cellStyle name="Normal 8 2 5 2 2 5 4" xfId="41903"/>
    <cellStyle name="Normal 8 2 5 2 2 6" xfId="23309"/>
    <cellStyle name="Normal 8 2 5 2 2 6 2" xfId="44460"/>
    <cellStyle name="Normal 8 2 5 2 2 7" xfId="12737"/>
    <cellStyle name="Normal 8 2 5 2 2 8" xfId="33888"/>
    <cellStyle name="Normal 8 2 5 2 3" xfId="1810"/>
    <cellStyle name="Normal 8 2 5 2 3 2" xfId="4377"/>
    <cellStyle name="Normal 8 2 5 2 3 2 2" xfId="26513"/>
    <cellStyle name="Normal 8 2 5 2 3 2 2 2" xfId="47664"/>
    <cellStyle name="Normal 8 2 5 2 3 2 3" xfId="15941"/>
    <cellStyle name="Normal 8 2 5 2 3 2 4" xfId="37092"/>
    <cellStyle name="Normal 8 2 5 2 3 3" xfId="8253"/>
    <cellStyle name="Normal 8 2 5 2 3 3 2" xfId="29402"/>
    <cellStyle name="Normal 8 2 5 2 3 3 2 2" xfId="50553"/>
    <cellStyle name="Normal 8 2 5 2 3 3 3" xfId="18830"/>
    <cellStyle name="Normal 8 2 5 2 3 3 4" xfId="39981"/>
    <cellStyle name="Normal 8 2 5 2 3 4" xfId="10815"/>
    <cellStyle name="Normal 8 2 5 2 3 4 2" xfId="31964"/>
    <cellStyle name="Normal 8 2 5 2 3 4 2 2" xfId="53115"/>
    <cellStyle name="Normal 8 2 5 2 3 4 3" xfId="21392"/>
    <cellStyle name="Normal 8 2 5 2 3 4 4" xfId="42543"/>
    <cellStyle name="Normal 8 2 5 2 3 5" xfId="23949"/>
    <cellStyle name="Normal 8 2 5 2 3 5 2" xfId="45100"/>
    <cellStyle name="Normal 8 2 5 2 3 6" xfId="13377"/>
    <cellStyle name="Normal 8 2 5 2 3 7" xfId="34528"/>
    <cellStyle name="Normal 8 2 5 2 4" xfId="3097"/>
    <cellStyle name="Normal 8 2 5 2 4 2" xfId="25233"/>
    <cellStyle name="Normal 8 2 5 2 4 2 2" xfId="46384"/>
    <cellStyle name="Normal 8 2 5 2 4 3" xfId="14661"/>
    <cellStyle name="Normal 8 2 5 2 4 4" xfId="35812"/>
    <cellStyle name="Normal 8 2 5 2 5" xfId="6973"/>
    <cellStyle name="Normal 8 2 5 2 5 2" xfId="28122"/>
    <cellStyle name="Normal 8 2 5 2 5 2 2" xfId="49273"/>
    <cellStyle name="Normal 8 2 5 2 5 3" xfId="17550"/>
    <cellStyle name="Normal 8 2 5 2 5 4" xfId="38701"/>
    <cellStyle name="Normal 8 2 5 2 6" xfId="9535"/>
    <cellStyle name="Normal 8 2 5 2 6 2" xfId="30684"/>
    <cellStyle name="Normal 8 2 5 2 6 2 2" xfId="51835"/>
    <cellStyle name="Normal 8 2 5 2 6 3" xfId="20112"/>
    <cellStyle name="Normal 8 2 5 2 6 4" xfId="41263"/>
    <cellStyle name="Normal 8 2 5 2 7" xfId="22669"/>
    <cellStyle name="Normal 8 2 5 2 7 2" xfId="43820"/>
    <cellStyle name="Normal 8 2 5 2 8" xfId="12097"/>
    <cellStyle name="Normal 8 2 5 2 9" xfId="33248"/>
    <cellStyle name="Normal 8 2 5 3" xfId="850"/>
    <cellStyle name="Normal 8 2 5 3 2" xfId="2130"/>
    <cellStyle name="Normal 8 2 5 3 2 2" xfId="4697"/>
    <cellStyle name="Normal 8 2 5 3 2 2 2" xfId="26833"/>
    <cellStyle name="Normal 8 2 5 3 2 2 2 2" xfId="47984"/>
    <cellStyle name="Normal 8 2 5 3 2 2 3" xfId="16261"/>
    <cellStyle name="Normal 8 2 5 3 2 2 4" xfId="37412"/>
    <cellStyle name="Normal 8 2 5 3 2 3" xfId="8573"/>
    <cellStyle name="Normal 8 2 5 3 2 3 2" xfId="29722"/>
    <cellStyle name="Normal 8 2 5 3 2 3 2 2" xfId="50873"/>
    <cellStyle name="Normal 8 2 5 3 2 3 3" xfId="19150"/>
    <cellStyle name="Normal 8 2 5 3 2 3 4" xfId="40301"/>
    <cellStyle name="Normal 8 2 5 3 2 4" xfId="11135"/>
    <cellStyle name="Normal 8 2 5 3 2 4 2" xfId="32284"/>
    <cellStyle name="Normal 8 2 5 3 2 4 2 2" xfId="53435"/>
    <cellStyle name="Normal 8 2 5 3 2 4 3" xfId="21712"/>
    <cellStyle name="Normal 8 2 5 3 2 4 4" xfId="42863"/>
    <cellStyle name="Normal 8 2 5 3 2 5" xfId="24269"/>
    <cellStyle name="Normal 8 2 5 3 2 5 2" xfId="45420"/>
    <cellStyle name="Normal 8 2 5 3 2 6" xfId="13697"/>
    <cellStyle name="Normal 8 2 5 3 2 7" xfId="34848"/>
    <cellStyle name="Normal 8 2 5 3 3" xfId="3417"/>
    <cellStyle name="Normal 8 2 5 3 3 2" xfId="25553"/>
    <cellStyle name="Normal 8 2 5 3 3 2 2" xfId="46704"/>
    <cellStyle name="Normal 8 2 5 3 3 3" xfId="14981"/>
    <cellStyle name="Normal 8 2 5 3 3 4" xfId="36132"/>
    <cellStyle name="Normal 8 2 5 3 4" xfId="7293"/>
    <cellStyle name="Normal 8 2 5 3 4 2" xfId="28442"/>
    <cellStyle name="Normal 8 2 5 3 4 2 2" xfId="49593"/>
    <cellStyle name="Normal 8 2 5 3 4 3" xfId="17870"/>
    <cellStyle name="Normal 8 2 5 3 4 4" xfId="39021"/>
    <cellStyle name="Normal 8 2 5 3 5" xfId="9855"/>
    <cellStyle name="Normal 8 2 5 3 5 2" xfId="31004"/>
    <cellStyle name="Normal 8 2 5 3 5 2 2" xfId="52155"/>
    <cellStyle name="Normal 8 2 5 3 5 3" xfId="20432"/>
    <cellStyle name="Normal 8 2 5 3 5 4" xfId="41583"/>
    <cellStyle name="Normal 8 2 5 3 6" xfId="22989"/>
    <cellStyle name="Normal 8 2 5 3 6 2" xfId="44140"/>
    <cellStyle name="Normal 8 2 5 3 7" xfId="12417"/>
    <cellStyle name="Normal 8 2 5 3 8" xfId="33568"/>
    <cellStyle name="Normal 8 2 5 4" xfId="1490"/>
    <cellStyle name="Normal 8 2 5 4 2" xfId="4057"/>
    <cellStyle name="Normal 8 2 5 4 2 2" xfId="26193"/>
    <cellStyle name="Normal 8 2 5 4 2 2 2" xfId="47344"/>
    <cellStyle name="Normal 8 2 5 4 2 3" xfId="15621"/>
    <cellStyle name="Normal 8 2 5 4 2 4" xfId="36772"/>
    <cellStyle name="Normal 8 2 5 4 3" xfId="7933"/>
    <cellStyle name="Normal 8 2 5 4 3 2" xfId="29082"/>
    <cellStyle name="Normal 8 2 5 4 3 2 2" xfId="50233"/>
    <cellStyle name="Normal 8 2 5 4 3 3" xfId="18510"/>
    <cellStyle name="Normal 8 2 5 4 3 4" xfId="39661"/>
    <cellStyle name="Normal 8 2 5 4 4" xfId="10495"/>
    <cellStyle name="Normal 8 2 5 4 4 2" xfId="31644"/>
    <cellStyle name="Normal 8 2 5 4 4 2 2" xfId="52795"/>
    <cellStyle name="Normal 8 2 5 4 4 3" xfId="21072"/>
    <cellStyle name="Normal 8 2 5 4 4 4" xfId="42223"/>
    <cellStyle name="Normal 8 2 5 4 5" xfId="23629"/>
    <cellStyle name="Normal 8 2 5 4 5 2" xfId="44780"/>
    <cellStyle name="Normal 8 2 5 4 6" xfId="13057"/>
    <cellStyle name="Normal 8 2 5 4 7" xfId="34208"/>
    <cellStyle name="Normal 8 2 5 5" xfId="2776"/>
    <cellStyle name="Normal 8 2 5 5 2" xfId="24912"/>
    <cellStyle name="Normal 8 2 5 5 2 2" xfId="46063"/>
    <cellStyle name="Normal 8 2 5 5 3" xfId="14340"/>
    <cellStyle name="Normal 8 2 5 5 4" xfId="35491"/>
    <cellStyle name="Normal 8 2 5 6" xfId="6653"/>
    <cellStyle name="Normal 8 2 5 6 2" xfId="27802"/>
    <cellStyle name="Normal 8 2 5 6 2 2" xfId="48953"/>
    <cellStyle name="Normal 8 2 5 6 3" xfId="17230"/>
    <cellStyle name="Normal 8 2 5 6 4" xfId="38381"/>
    <cellStyle name="Normal 8 2 5 7" xfId="9215"/>
    <cellStyle name="Normal 8 2 5 7 2" xfId="30364"/>
    <cellStyle name="Normal 8 2 5 7 2 2" xfId="51515"/>
    <cellStyle name="Normal 8 2 5 7 3" xfId="19792"/>
    <cellStyle name="Normal 8 2 5 7 4" xfId="40943"/>
    <cellStyle name="Normal 8 2 5 8" xfId="22349"/>
    <cellStyle name="Normal 8 2 5 8 2" xfId="43500"/>
    <cellStyle name="Normal 8 2 5 9" xfId="11777"/>
    <cellStyle name="Normal 8 2 6" xfId="370"/>
    <cellStyle name="Normal 8 2 6 2" xfId="1010"/>
    <cellStyle name="Normal 8 2 6 2 2" xfId="2290"/>
    <cellStyle name="Normal 8 2 6 2 2 2" xfId="4857"/>
    <cellStyle name="Normal 8 2 6 2 2 2 2" xfId="26993"/>
    <cellStyle name="Normal 8 2 6 2 2 2 2 2" xfId="48144"/>
    <cellStyle name="Normal 8 2 6 2 2 2 3" xfId="16421"/>
    <cellStyle name="Normal 8 2 6 2 2 2 4" xfId="37572"/>
    <cellStyle name="Normal 8 2 6 2 2 3" xfId="8733"/>
    <cellStyle name="Normal 8 2 6 2 2 3 2" xfId="29882"/>
    <cellStyle name="Normal 8 2 6 2 2 3 2 2" xfId="51033"/>
    <cellStyle name="Normal 8 2 6 2 2 3 3" xfId="19310"/>
    <cellStyle name="Normal 8 2 6 2 2 3 4" xfId="40461"/>
    <cellStyle name="Normal 8 2 6 2 2 4" xfId="11295"/>
    <cellStyle name="Normal 8 2 6 2 2 4 2" xfId="32444"/>
    <cellStyle name="Normal 8 2 6 2 2 4 2 2" xfId="53595"/>
    <cellStyle name="Normal 8 2 6 2 2 4 3" xfId="21872"/>
    <cellStyle name="Normal 8 2 6 2 2 4 4" xfId="43023"/>
    <cellStyle name="Normal 8 2 6 2 2 5" xfId="24429"/>
    <cellStyle name="Normal 8 2 6 2 2 5 2" xfId="45580"/>
    <cellStyle name="Normal 8 2 6 2 2 6" xfId="13857"/>
    <cellStyle name="Normal 8 2 6 2 2 7" xfId="35008"/>
    <cellStyle name="Normal 8 2 6 2 3" xfId="3577"/>
    <cellStyle name="Normal 8 2 6 2 3 2" xfId="25713"/>
    <cellStyle name="Normal 8 2 6 2 3 2 2" xfId="46864"/>
    <cellStyle name="Normal 8 2 6 2 3 3" xfId="15141"/>
    <cellStyle name="Normal 8 2 6 2 3 4" xfId="36292"/>
    <cellStyle name="Normal 8 2 6 2 4" xfId="7453"/>
    <cellStyle name="Normal 8 2 6 2 4 2" xfId="28602"/>
    <cellStyle name="Normal 8 2 6 2 4 2 2" xfId="49753"/>
    <cellStyle name="Normal 8 2 6 2 4 3" xfId="18030"/>
    <cellStyle name="Normal 8 2 6 2 4 4" xfId="39181"/>
    <cellStyle name="Normal 8 2 6 2 5" xfId="10015"/>
    <cellStyle name="Normal 8 2 6 2 5 2" xfId="31164"/>
    <cellStyle name="Normal 8 2 6 2 5 2 2" xfId="52315"/>
    <cellStyle name="Normal 8 2 6 2 5 3" xfId="20592"/>
    <cellStyle name="Normal 8 2 6 2 5 4" xfId="41743"/>
    <cellStyle name="Normal 8 2 6 2 6" xfId="23149"/>
    <cellStyle name="Normal 8 2 6 2 6 2" xfId="44300"/>
    <cellStyle name="Normal 8 2 6 2 7" xfId="12577"/>
    <cellStyle name="Normal 8 2 6 2 8" xfId="33728"/>
    <cellStyle name="Normal 8 2 6 3" xfId="1650"/>
    <cellStyle name="Normal 8 2 6 3 2" xfId="4217"/>
    <cellStyle name="Normal 8 2 6 3 2 2" xfId="26353"/>
    <cellStyle name="Normal 8 2 6 3 2 2 2" xfId="47504"/>
    <cellStyle name="Normal 8 2 6 3 2 3" xfId="15781"/>
    <cellStyle name="Normal 8 2 6 3 2 4" xfId="36932"/>
    <cellStyle name="Normal 8 2 6 3 3" xfId="8093"/>
    <cellStyle name="Normal 8 2 6 3 3 2" xfId="29242"/>
    <cellStyle name="Normal 8 2 6 3 3 2 2" xfId="50393"/>
    <cellStyle name="Normal 8 2 6 3 3 3" xfId="18670"/>
    <cellStyle name="Normal 8 2 6 3 3 4" xfId="39821"/>
    <cellStyle name="Normal 8 2 6 3 4" xfId="10655"/>
    <cellStyle name="Normal 8 2 6 3 4 2" xfId="31804"/>
    <cellStyle name="Normal 8 2 6 3 4 2 2" xfId="52955"/>
    <cellStyle name="Normal 8 2 6 3 4 3" xfId="21232"/>
    <cellStyle name="Normal 8 2 6 3 4 4" xfId="42383"/>
    <cellStyle name="Normal 8 2 6 3 5" xfId="23789"/>
    <cellStyle name="Normal 8 2 6 3 5 2" xfId="44940"/>
    <cellStyle name="Normal 8 2 6 3 6" xfId="13217"/>
    <cellStyle name="Normal 8 2 6 3 7" xfId="34368"/>
    <cellStyle name="Normal 8 2 6 4" xfId="2937"/>
    <cellStyle name="Normal 8 2 6 4 2" xfId="25073"/>
    <cellStyle name="Normal 8 2 6 4 2 2" xfId="46224"/>
    <cellStyle name="Normal 8 2 6 4 3" xfId="14501"/>
    <cellStyle name="Normal 8 2 6 4 4" xfId="35652"/>
    <cellStyle name="Normal 8 2 6 5" xfId="6813"/>
    <cellStyle name="Normal 8 2 6 5 2" xfId="27962"/>
    <cellStyle name="Normal 8 2 6 5 2 2" xfId="49113"/>
    <cellStyle name="Normal 8 2 6 5 3" xfId="17390"/>
    <cellStyle name="Normal 8 2 6 5 4" xfId="38541"/>
    <cellStyle name="Normal 8 2 6 6" xfId="9375"/>
    <cellStyle name="Normal 8 2 6 6 2" xfId="30524"/>
    <cellStyle name="Normal 8 2 6 6 2 2" xfId="51675"/>
    <cellStyle name="Normal 8 2 6 6 3" xfId="19952"/>
    <cellStyle name="Normal 8 2 6 6 4" xfId="41103"/>
    <cellStyle name="Normal 8 2 6 7" xfId="22509"/>
    <cellStyle name="Normal 8 2 6 7 2" xfId="43660"/>
    <cellStyle name="Normal 8 2 6 8" xfId="11937"/>
    <cellStyle name="Normal 8 2 6 9" xfId="33088"/>
    <cellStyle name="Normal 8 2 7" xfId="690"/>
    <cellStyle name="Normal 8 2 7 2" xfId="1970"/>
    <cellStyle name="Normal 8 2 7 2 2" xfId="4537"/>
    <cellStyle name="Normal 8 2 7 2 2 2" xfId="26673"/>
    <cellStyle name="Normal 8 2 7 2 2 2 2" xfId="47824"/>
    <cellStyle name="Normal 8 2 7 2 2 3" xfId="16101"/>
    <cellStyle name="Normal 8 2 7 2 2 4" xfId="37252"/>
    <cellStyle name="Normal 8 2 7 2 3" xfId="8413"/>
    <cellStyle name="Normal 8 2 7 2 3 2" xfId="29562"/>
    <cellStyle name="Normal 8 2 7 2 3 2 2" xfId="50713"/>
    <cellStyle name="Normal 8 2 7 2 3 3" xfId="18990"/>
    <cellStyle name="Normal 8 2 7 2 3 4" xfId="40141"/>
    <cellStyle name="Normal 8 2 7 2 4" xfId="10975"/>
    <cellStyle name="Normal 8 2 7 2 4 2" xfId="32124"/>
    <cellStyle name="Normal 8 2 7 2 4 2 2" xfId="53275"/>
    <cellStyle name="Normal 8 2 7 2 4 3" xfId="21552"/>
    <cellStyle name="Normal 8 2 7 2 4 4" xfId="42703"/>
    <cellStyle name="Normal 8 2 7 2 5" xfId="24109"/>
    <cellStyle name="Normal 8 2 7 2 5 2" xfId="45260"/>
    <cellStyle name="Normal 8 2 7 2 6" xfId="13537"/>
    <cellStyle name="Normal 8 2 7 2 7" xfId="34688"/>
    <cellStyle name="Normal 8 2 7 3" xfId="3257"/>
    <cellStyle name="Normal 8 2 7 3 2" xfId="25393"/>
    <cellStyle name="Normal 8 2 7 3 2 2" xfId="46544"/>
    <cellStyle name="Normal 8 2 7 3 3" xfId="14821"/>
    <cellStyle name="Normal 8 2 7 3 4" xfId="35972"/>
    <cellStyle name="Normal 8 2 7 4" xfId="7133"/>
    <cellStyle name="Normal 8 2 7 4 2" xfId="28282"/>
    <cellStyle name="Normal 8 2 7 4 2 2" xfId="49433"/>
    <cellStyle name="Normal 8 2 7 4 3" xfId="17710"/>
    <cellStyle name="Normal 8 2 7 4 4" xfId="38861"/>
    <cellStyle name="Normal 8 2 7 5" xfId="9695"/>
    <cellStyle name="Normal 8 2 7 5 2" xfId="30844"/>
    <cellStyle name="Normal 8 2 7 5 2 2" xfId="51995"/>
    <cellStyle name="Normal 8 2 7 5 3" xfId="20272"/>
    <cellStyle name="Normal 8 2 7 5 4" xfId="41423"/>
    <cellStyle name="Normal 8 2 7 6" xfId="22829"/>
    <cellStyle name="Normal 8 2 7 6 2" xfId="43980"/>
    <cellStyle name="Normal 8 2 7 7" xfId="12257"/>
    <cellStyle name="Normal 8 2 7 8" xfId="33408"/>
    <cellStyle name="Normal 8 2 8" xfId="1330"/>
    <cellStyle name="Normal 8 2 8 2" xfId="3897"/>
    <cellStyle name="Normal 8 2 8 2 2" xfId="26033"/>
    <cellStyle name="Normal 8 2 8 2 2 2" xfId="47184"/>
    <cellStyle name="Normal 8 2 8 2 3" xfId="15461"/>
    <cellStyle name="Normal 8 2 8 2 4" xfId="36612"/>
    <cellStyle name="Normal 8 2 8 3" xfId="7773"/>
    <cellStyle name="Normal 8 2 8 3 2" xfId="28922"/>
    <cellStyle name="Normal 8 2 8 3 2 2" xfId="50073"/>
    <cellStyle name="Normal 8 2 8 3 3" xfId="18350"/>
    <cellStyle name="Normal 8 2 8 3 4" xfId="39501"/>
    <cellStyle name="Normal 8 2 8 4" xfId="10335"/>
    <cellStyle name="Normal 8 2 8 4 2" xfId="31484"/>
    <cellStyle name="Normal 8 2 8 4 2 2" xfId="52635"/>
    <cellStyle name="Normal 8 2 8 4 3" xfId="20912"/>
    <cellStyle name="Normal 8 2 8 4 4" xfId="42063"/>
    <cellStyle name="Normal 8 2 8 5" xfId="23469"/>
    <cellStyle name="Normal 8 2 8 5 2" xfId="44620"/>
    <cellStyle name="Normal 8 2 8 6" xfId="12897"/>
    <cellStyle name="Normal 8 2 8 7" xfId="34048"/>
    <cellStyle name="Normal 8 2 9" xfId="2615"/>
    <cellStyle name="Normal 8 2 9 2" xfId="24751"/>
    <cellStyle name="Normal 8 2 9 2 2" xfId="45902"/>
    <cellStyle name="Normal 8 2 9 3" xfId="14179"/>
    <cellStyle name="Normal 8 2 9 4" xfId="35330"/>
    <cellStyle name="Normal 8 3" xfId="33"/>
    <cellStyle name="Normal 8 3 10" xfId="9044"/>
    <cellStyle name="Normal 8 3 10 2" xfId="30193"/>
    <cellStyle name="Normal 8 3 10 2 2" xfId="51344"/>
    <cellStyle name="Normal 8 3 10 3" xfId="19621"/>
    <cellStyle name="Normal 8 3 10 4" xfId="40772"/>
    <cellStyle name="Normal 8 3 11" xfId="22178"/>
    <cellStyle name="Normal 8 3 11 2" xfId="43329"/>
    <cellStyle name="Normal 8 3 12" xfId="11606"/>
    <cellStyle name="Normal 8 3 13" xfId="32757"/>
    <cellStyle name="Normal 8 3 2" xfId="117"/>
    <cellStyle name="Normal 8 3 2 10" xfId="11686"/>
    <cellStyle name="Normal 8 3 2 11" xfId="32837"/>
    <cellStyle name="Normal 8 3 2 2" xfId="278"/>
    <cellStyle name="Normal 8 3 2 2 10" xfId="32997"/>
    <cellStyle name="Normal 8 3 2 2 2" xfId="599"/>
    <cellStyle name="Normal 8 3 2 2 2 2" xfId="1239"/>
    <cellStyle name="Normal 8 3 2 2 2 2 2" xfId="2519"/>
    <cellStyle name="Normal 8 3 2 2 2 2 2 2" xfId="5086"/>
    <cellStyle name="Normal 8 3 2 2 2 2 2 2 2" xfId="27222"/>
    <cellStyle name="Normal 8 3 2 2 2 2 2 2 2 2" xfId="48373"/>
    <cellStyle name="Normal 8 3 2 2 2 2 2 2 3" xfId="16650"/>
    <cellStyle name="Normal 8 3 2 2 2 2 2 2 4" xfId="37801"/>
    <cellStyle name="Normal 8 3 2 2 2 2 2 3" xfId="8962"/>
    <cellStyle name="Normal 8 3 2 2 2 2 2 3 2" xfId="30111"/>
    <cellStyle name="Normal 8 3 2 2 2 2 2 3 2 2" xfId="51262"/>
    <cellStyle name="Normal 8 3 2 2 2 2 2 3 3" xfId="19539"/>
    <cellStyle name="Normal 8 3 2 2 2 2 2 3 4" xfId="40690"/>
    <cellStyle name="Normal 8 3 2 2 2 2 2 4" xfId="11524"/>
    <cellStyle name="Normal 8 3 2 2 2 2 2 4 2" xfId="32673"/>
    <cellStyle name="Normal 8 3 2 2 2 2 2 4 2 2" xfId="53824"/>
    <cellStyle name="Normal 8 3 2 2 2 2 2 4 3" xfId="22101"/>
    <cellStyle name="Normal 8 3 2 2 2 2 2 4 4" xfId="43252"/>
    <cellStyle name="Normal 8 3 2 2 2 2 2 5" xfId="24658"/>
    <cellStyle name="Normal 8 3 2 2 2 2 2 5 2" xfId="45809"/>
    <cellStyle name="Normal 8 3 2 2 2 2 2 6" xfId="14086"/>
    <cellStyle name="Normal 8 3 2 2 2 2 2 7" xfId="35237"/>
    <cellStyle name="Normal 8 3 2 2 2 2 3" xfId="3806"/>
    <cellStyle name="Normal 8 3 2 2 2 2 3 2" xfId="25942"/>
    <cellStyle name="Normal 8 3 2 2 2 2 3 2 2" xfId="47093"/>
    <cellStyle name="Normal 8 3 2 2 2 2 3 3" xfId="15370"/>
    <cellStyle name="Normal 8 3 2 2 2 2 3 4" xfId="36521"/>
    <cellStyle name="Normal 8 3 2 2 2 2 4" xfId="7682"/>
    <cellStyle name="Normal 8 3 2 2 2 2 4 2" xfId="28831"/>
    <cellStyle name="Normal 8 3 2 2 2 2 4 2 2" xfId="49982"/>
    <cellStyle name="Normal 8 3 2 2 2 2 4 3" xfId="18259"/>
    <cellStyle name="Normal 8 3 2 2 2 2 4 4" xfId="39410"/>
    <cellStyle name="Normal 8 3 2 2 2 2 5" xfId="10244"/>
    <cellStyle name="Normal 8 3 2 2 2 2 5 2" xfId="31393"/>
    <cellStyle name="Normal 8 3 2 2 2 2 5 2 2" xfId="52544"/>
    <cellStyle name="Normal 8 3 2 2 2 2 5 3" xfId="20821"/>
    <cellStyle name="Normal 8 3 2 2 2 2 5 4" xfId="41972"/>
    <cellStyle name="Normal 8 3 2 2 2 2 6" xfId="23378"/>
    <cellStyle name="Normal 8 3 2 2 2 2 6 2" xfId="44529"/>
    <cellStyle name="Normal 8 3 2 2 2 2 7" xfId="12806"/>
    <cellStyle name="Normal 8 3 2 2 2 2 8" xfId="33957"/>
    <cellStyle name="Normal 8 3 2 2 2 3" xfId="1879"/>
    <cellStyle name="Normal 8 3 2 2 2 3 2" xfId="4446"/>
    <cellStyle name="Normal 8 3 2 2 2 3 2 2" xfId="26582"/>
    <cellStyle name="Normal 8 3 2 2 2 3 2 2 2" xfId="47733"/>
    <cellStyle name="Normal 8 3 2 2 2 3 2 3" xfId="16010"/>
    <cellStyle name="Normal 8 3 2 2 2 3 2 4" xfId="37161"/>
    <cellStyle name="Normal 8 3 2 2 2 3 3" xfId="8322"/>
    <cellStyle name="Normal 8 3 2 2 2 3 3 2" xfId="29471"/>
    <cellStyle name="Normal 8 3 2 2 2 3 3 2 2" xfId="50622"/>
    <cellStyle name="Normal 8 3 2 2 2 3 3 3" xfId="18899"/>
    <cellStyle name="Normal 8 3 2 2 2 3 3 4" xfId="40050"/>
    <cellStyle name="Normal 8 3 2 2 2 3 4" xfId="10884"/>
    <cellStyle name="Normal 8 3 2 2 2 3 4 2" xfId="32033"/>
    <cellStyle name="Normal 8 3 2 2 2 3 4 2 2" xfId="53184"/>
    <cellStyle name="Normal 8 3 2 2 2 3 4 3" xfId="21461"/>
    <cellStyle name="Normal 8 3 2 2 2 3 4 4" xfId="42612"/>
    <cellStyle name="Normal 8 3 2 2 2 3 5" xfId="24018"/>
    <cellStyle name="Normal 8 3 2 2 2 3 5 2" xfId="45169"/>
    <cellStyle name="Normal 8 3 2 2 2 3 6" xfId="13446"/>
    <cellStyle name="Normal 8 3 2 2 2 3 7" xfId="34597"/>
    <cellStyle name="Normal 8 3 2 2 2 4" xfId="3166"/>
    <cellStyle name="Normal 8 3 2 2 2 4 2" xfId="25302"/>
    <cellStyle name="Normal 8 3 2 2 2 4 2 2" xfId="46453"/>
    <cellStyle name="Normal 8 3 2 2 2 4 3" xfId="14730"/>
    <cellStyle name="Normal 8 3 2 2 2 4 4" xfId="35881"/>
    <cellStyle name="Normal 8 3 2 2 2 5" xfId="7042"/>
    <cellStyle name="Normal 8 3 2 2 2 5 2" xfId="28191"/>
    <cellStyle name="Normal 8 3 2 2 2 5 2 2" xfId="49342"/>
    <cellStyle name="Normal 8 3 2 2 2 5 3" xfId="17619"/>
    <cellStyle name="Normal 8 3 2 2 2 5 4" xfId="38770"/>
    <cellStyle name="Normal 8 3 2 2 2 6" xfId="9604"/>
    <cellStyle name="Normal 8 3 2 2 2 6 2" xfId="30753"/>
    <cellStyle name="Normal 8 3 2 2 2 6 2 2" xfId="51904"/>
    <cellStyle name="Normal 8 3 2 2 2 6 3" xfId="20181"/>
    <cellStyle name="Normal 8 3 2 2 2 6 4" xfId="41332"/>
    <cellStyle name="Normal 8 3 2 2 2 7" xfId="22738"/>
    <cellStyle name="Normal 8 3 2 2 2 7 2" xfId="43889"/>
    <cellStyle name="Normal 8 3 2 2 2 8" xfId="12166"/>
    <cellStyle name="Normal 8 3 2 2 2 9" xfId="33317"/>
    <cellStyle name="Normal 8 3 2 2 3" xfId="919"/>
    <cellStyle name="Normal 8 3 2 2 3 2" xfId="2199"/>
    <cellStyle name="Normal 8 3 2 2 3 2 2" xfId="4766"/>
    <cellStyle name="Normal 8 3 2 2 3 2 2 2" xfId="26902"/>
    <cellStyle name="Normal 8 3 2 2 3 2 2 2 2" xfId="48053"/>
    <cellStyle name="Normal 8 3 2 2 3 2 2 3" xfId="16330"/>
    <cellStyle name="Normal 8 3 2 2 3 2 2 4" xfId="37481"/>
    <cellStyle name="Normal 8 3 2 2 3 2 3" xfId="8642"/>
    <cellStyle name="Normal 8 3 2 2 3 2 3 2" xfId="29791"/>
    <cellStyle name="Normal 8 3 2 2 3 2 3 2 2" xfId="50942"/>
    <cellStyle name="Normal 8 3 2 2 3 2 3 3" xfId="19219"/>
    <cellStyle name="Normal 8 3 2 2 3 2 3 4" xfId="40370"/>
    <cellStyle name="Normal 8 3 2 2 3 2 4" xfId="11204"/>
    <cellStyle name="Normal 8 3 2 2 3 2 4 2" xfId="32353"/>
    <cellStyle name="Normal 8 3 2 2 3 2 4 2 2" xfId="53504"/>
    <cellStyle name="Normal 8 3 2 2 3 2 4 3" xfId="21781"/>
    <cellStyle name="Normal 8 3 2 2 3 2 4 4" xfId="42932"/>
    <cellStyle name="Normal 8 3 2 2 3 2 5" xfId="24338"/>
    <cellStyle name="Normal 8 3 2 2 3 2 5 2" xfId="45489"/>
    <cellStyle name="Normal 8 3 2 2 3 2 6" xfId="13766"/>
    <cellStyle name="Normal 8 3 2 2 3 2 7" xfId="34917"/>
    <cellStyle name="Normal 8 3 2 2 3 3" xfId="3486"/>
    <cellStyle name="Normal 8 3 2 2 3 3 2" xfId="25622"/>
    <cellStyle name="Normal 8 3 2 2 3 3 2 2" xfId="46773"/>
    <cellStyle name="Normal 8 3 2 2 3 3 3" xfId="15050"/>
    <cellStyle name="Normal 8 3 2 2 3 3 4" xfId="36201"/>
    <cellStyle name="Normal 8 3 2 2 3 4" xfId="7362"/>
    <cellStyle name="Normal 8 3 2 2 3 4 2" xfId="28511"/>
    <cellStyle name="Normal 8 3 2 2 3 4 2 2" xfId="49662"/>
    <cellStyle name="Normal 8 3 2 2 3 4 3" xfId="17939"/>
    <cellStyle name="Normal 8 3 2 2 3 4 4" xfId="39090"/>
    <cellStyle name="Normal 8 3 2 2 3 5" xfId="9924"/>
    <cellStyle name="Normal 8 3 2 2 3 5 2" xfId="31073"/>
    <cellStyle name="Normal 8 3 2 2 3 5 2 2" xfId="52224"/>
    <cellStyle name="Normal 8 3 2 2 3 5 3" xfId="20501"/>
    <cellStyle name="Normal 8 3 2 2 3 5 4" xfId="41652"/>
    <cellStyle name="Normal 8 3 2 2 3 6" xfId="23058"/>
    <cellStyle name="Normal 8 3 2 2 3 6 2" xfId="44209"/>
    <cellStyle name="Normal 8 3 2 2 3 7" xfId="12486"/>
    <cellStyle name="Normal 8 3 2 2 3 8" xfId="33637"/>
    <cellStyle name="Normal 8 3 2 2 4" xfId="1559"/>
    <cellStyle name="Normal 8 3 2 2 4 2" xfId="4126"/>
    <cellStyle name="Normal 8 3 2 2 4 2 2" xfId="26262"/>
    <cellStyle name="Normal 8 3 2 2 4 2 2 2" xfId="47413"/>
    <cellStyle name="Normal 8 3 2 2 4 2 3" xfId="15690"/>
    <cellStyle name="Normal 8 3 2 2 4 2 4" xfId="36841"/>
    <cellStyle name="Normal 8 3 2 2 4 3" xfId="8002"/>
    <cellStyle name="Normal 8 3 2 2 4 3 2" xfId="29151"/>
    <cellStyle name="Normal 8 3 2 2 4 3 2 2" xfId="50302"/>
    <cellStyle name="Normal 8 3 2 2 4 3 3" xfId="18579"/>
    <cellStyle name="Normal 8 3 2 2 4 3 4" xfId="39730"/>
    <cellStyle name="Normal 8 3 2 2 4 4" xfId="10564"/>
    <cellStyle name="Normal 8 3 2 2 4 4 2" xfId="31713"/>
    <cellStyle name="Normal 8 3 2 2 4 4 2 2" xfId="52864"/>
    <cellStyle name="Normal 8 3 2 2 4 4 3" xfId="21141"/>
    <cellStyle name="Normal 8 3 2 2 4 4 4" xfId="42292"/>
    <cellStyle name="Normal 8 3 2 2 4 5" xfId="23698"/>
    <cellStyle name="Normal 8 3 2 2 4 5 2" xfId="44849"/>
    <cellStyle name="Normal 8 3 2 2 4 6" xfId="13126"/>
    <cellStyle name="Normal 8 3 2 2 4 7" xfId="34277"/>
    <cellStyle name="Normal 8 3 2 2 5" xfId="2846"/>
    <cellStyle name="Normal 8 3 2 2 5 2" xfId="24982"/>
    <cellStyle name="Normal 8 3 2 2 5 2 2" xfId="46133"/>
    <cellStyle name="Normal 8 3 2 2 5 3" xfId="14410"/>
    <cellStyle name="Normal 8 3 2 2 5 4" xfId="35561"/>
    <cellStyle name="Normal 8 3 2 2 6" xfId="6722"/>
    <cellStyle name="Normal 8 3 2 2 6 2" xfId="27871"/>
    <cellStyle name="Normal 8 3 2 2 6 2 2" xfId="49022"/>
    <cellStyle name="Normal 8 3 2 2 6 3" xfId="17299"/>
    <cellStyle name="Normal 8 3 2 2 6 4" xfId="38450"/>
    <cellStyle name="Normal 8 3 2 2 7" xfId="9284"/>
    <cellStyle name="Normal 8 3 2 2 7 2" xfId="30433"/>
    <cellStyle name="Normal 8 3 2 2 7 2 2" xfId="51584"/>
    <cellStyle name="Normal 8 3 2 2 7 3" xfId="19861"/>
    <cellStyle name="Normal 8 3 2 2 7 4" xfId="41012"/>
    <cellStyle name="Normal 8 3 2 2 8" xfId="22418"/>
    <cellStyle name="Normal 8 3 2 2 8 2" xfId="43569"/>
    <cellStyle name="Normal 8 3 2 2 9" xfId="11846"/>
    <cellStyle name="Normal 8 3 2 3" xfId="439"/>
    <cellStyle name="Normal 8 3 2 3 2" xfId="1079"/>
    <cellStyle name="Normal 8 3 2 3 2 2" xfId="2359"/>
    <cellStyle name="Normal 8 3 2 3 2 2 2" xfId="4926"/>
    <cellStyle name="Normal 8 3 2 3 2 2 2 2" xfId="27062"/>
    <cellStyle name="Normal 8 3 2 3 2 2 2 2 2" xfId="48213"/>
    <cellStyle name="Normal 8 3 2 3 2 2 2 3" xfId="16490"/>
    <cellStyle name="Normal 8 3 2 3 2 2 2 4" xfId="37641"/>
    <cellStyle name="Normal 8 3 2 3 2 2 3" xfId="8802"/>
    <cellStyle name="Normal 8 3 2 3 2 2 3 2" xfId="29951"/>
    <cellStyle name="Normal 8 3 2 3 2 2 3 2 2" xfId="51102"/>
    <cellStyle name="Normal 8 3 2 3 2 2 3 3" xfId="19379"/>
    <cellStyle name="Normal 8 3 2 3 2 2 3 4" xfId="40530"/>
    <cellStyle name="Normal 8 3 2 3 2 2 4" xfId="11364"/>
    <cellStyle name="Normal 8 3 2 3 2 2 4 2" xfId="32513"/>
    <cellStyle name="Normal 8 3 2 3 2 2 4 2 2" xfId="53664"/>
    <cellStyle name="Normal 8 3 2 3 2 2 4 3" xfId="21941"/>
    <cellStyle name="Normal 8 3 2 3 2 2 4 4" xfId="43092"/>
    <cellStyle name="Normal 8 3 2 3 2 2 5" xfId="24498"/>
    <cellStyle name="Normal 8 3 2 3 2 2 5 2" xfId="45649"/>
    <cellStyle name="Normal 8 3 2 3 2 2 6" xfId="13926"/>
    <cellStyle name="Normal 8 3 2 3 2 2 7" xfId="35077"/>
    <cellStyle name="Normal 8 3 2 3 2 3" xfId="3646"/>
    <cellStyle name="Normal 8 3 2 3 2 3 2" xfId="25782"/>
    <cellStyle name="Normal 8 3 2 3 2 3 2 2" xfId="46933"/>
    <cellStyle name="Normal 8 3 2 3 2 3 3" xfId="15210"/>
    <cellStyle name="Normal 8 3 2 3 2 3 4" xfId="36361"/>
    <cellStyle name="Normal 8 3 2 3 2 4" xfId="7522"/>
    <cellStyle name="Normal 8 3 2 3 2 4 2" xfId="28671"/>
    <cellStyle name="Normal 8 3 2 3 2 4 2 2" xfId="49822"/>
    <cellStyle name="Normal 8 3 2 3 2 4 3" xfId="18099"/>
    <cellStyle name="Normal 8 3 2 3 2 4 4" xfId="39250"/>
    <cellStyle name="Normal 8 3 2 3 2 5" xfId="10084"/>
    <cellStyle name="Normal 8 3 2 3 2 5 2" xfId="31233"/>
    <cellStyle name="Normal 8 3 2 3 2 5 2 2" xfId="52384"/>
    <cellStyle name="Normal 8 3 2 3 2 5 3" xfId="20661"/>
    <cellStyle name="Normal 8 3 2 3 2 5 4" xfId="41812"/>
    <cellStyle name="Normal 8 3 2 3 2 6" xfId="23218"/>
    <cellStyle name="Normal 8 3 2 3 2 6 2" xfId="44369"/>
    <cellStyle name="Normal 8 3 2 3 2 7" xfId="12646"/>
    <cellStyle name="Normal 8 3 2 3 2 8" xfId="33797"/>
    <cellStyle name="Normal 8 3 2 3 3" xfId="1719"/>
    <cellStyle name="Normal 8 3 2 3 3 2" xfId="4286"/>
    <cellStyle name="Normal 8 3 2 3 3 2 2" xfId="26422"/>
    <cellStyle name="Normal 8 3 2 3 3 2 2 2" xfId="47573"/>
    <cellStyle name="Normal 8 3 2 3 3 2 3" xfId="15850"/>
    <cellStyle name="Normal 8 3 2 3 3 2 4" xfId="37001"/>
    <cellStyle name="Normal 8 3 2 3 3 3" xfId="8162"/>
    <cellStyle name="Normal 8 3 2 3 3 3 2" xfId="29311"/>
    <cellStyle name="Normal 8 3 2 3 3 3 2 2" xfId="50462"/>
    <cellStyle name="Normal 8 3 2 3 3 3 3" xfId="18739"/>
    <cellStyle name="Normal 8 3 2 3 3 3 4" xfId="39890"/>
    <cellStyle name="Normal 8 3 2 3 3 4" xfId="10724"/>
    <cellStyle name="Normal 8 3 2 3 3 4 2" xfId="31873"/>
    <cellStyle name="Normal 8 3 2 3 3 4 2 2" xfId="53024"/>
    <cellStyle name="Normal 8 3 2 3 3 4 3" xfId="21301"/>
    <cellStyle name="Normal 8 3 2 3 3 4 4" xfId="42452"/>
    <cellStyle name="Normal 8 3 2 3 3 5" xfId="23858"/>
    <cellStyle name="Normal 8 3 2 3 3 5 2" xfId="45009"/>
    <cellStyle name="Normal 8 3 2 3 3 6" xfId="13286"/>
    <cellStyle name="Normal 8 3 2 3 3 7" xfId="34437"/>
    <cellStyle name="Normal 8 3 2 3 4" xfId="3006"/>
    <cellStyle name="Normal 8 3 2 3 4 2" xfId="25142"/>
    <cellStyle name="Normal 8 3 2 3 4 2 2" xfId="46293"/>
    <cellStyle name="Normal 8 3 2 3 4 3" xfId="14570"/>
    <cellStyle name="Normal 8 3 2 3 4 4" xfId="35721"/>
    <cellStyle name="Normal 8 3 2 3 5" xfId="6882"/>
    <cellStyle name="Normal 8 3 2 3 5 2" xfId="28031"/>
    <cellStyle name="Normal 8 3 2 3 5 2 2" xfId="49182"/>
    <cellStyle name="Normal 8 3 2 3 5 3" xfId="17459"/>
    <cellStyle name="Normal 8 3 2 3 5 4" xfId="38610"/>
    <cellStyle name="Normal 8 3 2 3 6" xfId="9444"/>
    <cellStyle name="Normal 8 3 2 3 6 2" xfId="30593"/>
    <cellStyle name="Normal 8 3 2 3 6 2 2" xfId="51744"/>
    <cellStyle name="Normal 8 3 2 3 6 3" xfId="20021"/>
    <cellStyle name="Normal 8 3 2 3 6 4" xfId="41172"/>
    <cellStyle name="Normal 8 3 2 3 7" xfId="22578"/>
    <cellStyle name="Normal 8 3 2 3 7 2" xfId="43729"/>
    <cellStyle name="Normal 8 3 2 3 8" xfId="12006"/>
    <cellStyle name="Normal 8 3 2 3 9" xfId="33157"/>
    <cellStyle name="Normal 8 3 2 4" xfId="759"/>
    <cellStyle name="Normal 8 3 2 4 2" xfId="2039"/>
    <cellStyle name="Normal 8 3 2 4 2 2" xfId="4606"/>
    <cellStyle name="Normal 8 3 2 4 2 2 2" xfId="26742"/>
    <cellStyle name="Normal 8 3 2 4 2 2 2 2" xfId="47893"/>
    <cellStyle name="Normal 8 3 2 4 2 2 3" xfId="16170"/>
    <cellStyle name="Normal 8 3 2 4 2 2 4" xfId="37321"/>
    <cellStyle name="Normal 8 3 2 4 2 3" xfId="8482"/>
    <cellStyle name="Normal 8 3 2 4 2 3 2" xfId="29631"/>
    <cellStyle name="Normal 8 3 2 4 2 3 2 2" xfId="50782"/>
    <cellStyle name="Normal 8 3 2 4 2 3 3" xfId="19059"/>
    <cellStyle name="Normal 8 3 2 4 2 3 4" xfId="40210"/>
    <cellStyle name="Normal 8 3 2 4 2 4" xfId="11044"/>
    <cellStyle name="Normal 8 3 2 4 2 4 2" xfId="32193"/>
    <cellStyle name="Normal 8 3 2 4 2 4 2 2" xfId="53344"/>
    <cellStyle name="Normal 8 3 2 4 2 4 3" xfId="21621"/>
    <cellStyle name="Normal 8 3 2 4 2 4 4" xfId="42772"/>
    <cellStyle name="Normal 8 3 2 4 2 5" xfId="24178"/>
    <cellStyle name="Normal 8 3 2 4 2 5 2" xfId="45329"/>
    <cellStyle name="Normal 8 3 2 4 2 6" xfId="13606"/>
    <cellStyle name="Normal 8 3 2 4 2 7" xfId="34757"/>
    <cellStyle name="Normal 8 3 2 4 3" xfId="3326"/>
    <cellStyle name="Normal 8 3 2 4 3 2" xfId="25462"/>
    <cellStyle name="Normal 8 3 2 4 3 2 2" xfId="46613"/>
    <cellStyle name="Normal 8 3 2 4 3 3" xfId="14890"/>
    <cellStyle name="Normal 8 3 2 4 3 4" xfId="36041"/>
    <cellStyle name="Normal 8 3 2 4 4" xfId="7202"/>
    <cellStyle name="Normal 8 3 2 4 4 2" xfId="28351"/>
    <cellStyle name="Normal 8 3 2 4 4 2 2" xfId="49502"/>
    <cellStyle name="Normal 8 3 2 4 4 3" xfId="17779"/>
    <cellStyle name="Normal 8 3 2 4 4 4" xfId="38930"/>
    <cellStyle name="Normal 8 3 2 4 5" xfId="9764"/>
    <cellStyle name="Normal 8 3 2 4 5 2" xfId="30913"/>
    <cellStyle name="Normal 8 3 2 4 5 2 2" xfId="52064"/>
    <cellStyle name="Normal 8 3 2 4 5 3" xfId="20341"/>
    <cellStyle name="Normal 8 3 2 4 5 4" xfId="41492"/>
    <cellStyle name="Normal 8 3 2 4 6" xfId="22898"/>
    <cellStyle name="Normal 8 3 2 4 6 2" xfId="44049"/>
    <cellStyle name="Normal 8 3 2 4 7" xfId="12326"/>
    <cellStyle name="Normal 8 3 2 4 8" xfId="33477"/>
    <cellStyle name="Normal 8 3 2 5" xfId="1399"/>
    <cellStyle name="Normal 8 3 2 5 2" xfId="3966"/>
    <cellStyle name="Normal 8 3 2 5 2 2" xfId="26102"/>
    <cellStyle name="Normal 8 3 2 5 2 2 2" xfId="47253"/>
    <cellStyle name="Normal 8 3 2 5 2 3" xfId="15530"/>
    <cellStyle name="Normal 8 3 2 5 2 4" xfId="36681"/>
    <cellStyle name="Normal 8 3 2 5 3" xfId="7842"/>
    <cellStyle name="Normal 8 3 2 5 3 2" xfId="28991"/>
    <cellStyle name="Normal 8 3 2 5 3 2 2" xfId="50142"/>
    <cellStyle name="Normal 8 3 2 5 3 3" xfId="18419"/>
    <cellStyle name="Normal 8 3 2 5 3 4" xfId="39570"/>
    <cellStyle name="Normal 8 3 2 5 4" xfId="10404"/>
    <cellStyle name="Normal 8 3 2 5 4 2" xfId="31553"/>
    <cellStyle name="Normal 8 3 2 5 4 2 2" xfId="52704"/>
    <cellStyle name="Normal 8 3 2 5 4 3" xfId="20981"/>
    <cellStyle name="Normal 8 3 2 5 4 4" xfId="42132"/>
    <cellStyle name="Normal 8 3 2 5 5" xfId="23538"/>
    <cellStyle name="Normal 8 3 2 5 5 2" xfId="44689"/>
    <cellStyle name="Normal 8 3 2 5 6" xfId="12966"/>
    <cellStyle name="Normal 8 3 2 5 7" xfId="34117"/>
    <cellStyle name="Normal 8 3 2 6" xfId="2685"/>
    <cellStyle name="Normal 8 3 2 6 2" xfId="24821"/>
    <cellStyle name="Normal 8 3 2 6 2 2" xfId="45972"/>
    <cellStyle name="Normal 8 3 2 6 3" xfId="14249"/>
    <cellStyle name="Normal 8 3 2 6 4" xfId="35400"/>
    <cellStyle name="Normal 8 3 2 7" xfId="6562"/>
    <cellStyle name="Normal 8 3 2 7 2" xfId="27711"/>
    <cellStyle name="Normal 8 3 2 7 2 2" xfId="48862"/>
    <cellStyle name="Normal 8 3 2 7 3" xfId="17139"/>
    <cellStyle name="Normal 8 3 2 7 4" xfId="38290"/>
    <cellStyle name="Normal 8 3 2 8" xfId="9124"/>
    <cellStyle name="Normal 8 3 2 8 2" xfId="30273"/>
    <cellStyle name="Normal 8 3 2 8 2 2" xfId="51424"/>
    <cellStyle name="Normal 8 3 2 8 3" xfId="19701"/>
    <cellStyle name="Normal 8 3 2 8 4" xfId="40852"/>
    <cellStyle name="Normal 8 3 2 9" xfId="22258"/>
    <cellStyle name="Normal 8 3 2 9 2" xfId="43409"/>
    <cellStyle name="Normal 8 3 3" xfId="197"/>
    <cellStyle name="Normal 8 3 3 10" xfId="32917"/>
    <cellStyle name="Normal 8 3 3 2" xfId="519"/>
    <cellStyle name="Normal 8 3 3 2 2" xfId="1159"/>
    <cellStyle name="Normal 8 3 3 2 2 2" xfId="2439"/>
    <cellStyle name="Normal 8 3 3 2 2 2 2" xfId="5006"/>
    <cellStyle name="Normal 8 3 3 2 2 2 2 2" xfId="27142"/>
    <cellStyle name="Normal 8 3 3 2 2 2 2 2 2" xfId="48293"/>
    <cellStyle name="Normal 8 3 3 2 2 2 2 3" xfId="16570"/>
    <cellStyle name="Normal 8 3 3 2 2 2 2 4" xfId="37721"/>
    <cellStyle name="Normal 8 3 3 2 2 2 3" xfId="8882"/>
    <cellStyle name="Normal 8 3 3 2 2 2 3 2" xfId="30031"/>
    <cellStyle name="Normal 8 3 3 2 2 2 3 2 2" xfId="51182"/>
    <cellStyle name="Normal 8 3 3 2 2 2 3 3" xfId="19459"/>
    <cellStyle name="Normal 8 3 3 2 2 2 3 4" xfId="40610"/>
    <cellStyle name="Normal 8 3 3 2 2 2 4" xfId="11444"/>
    <cellStyle name="Normal 8 3 3 2 2 2 4 2" xfId="32593"/>
    <cellStyle name="Normal 8 3 3 2 2 2 4 2 2" xfId="53744"/>
    <cellStyle name="Normal 8 3 3 2 2 2 4 3" xfId="22021"/>
    <cellStyle name="Normal 8 3 3 2 2 2 4 4" xfId="43172"/>
    <cellStyle name="Normal 8 3 3 2 2 2 5" xfId="24578"/>
    <cellStyle name="Normal 8 3 3 2 2 2 5 2" xfId="45729"/>
    <cellStyle name="Normal 8 3 3 2 2 2 6" xfId="14006"/>
    <cellStyle name="Normal 8 3 3 2 2 2 7" xfId="35157"/>
    <cellStyle name="Normal 8 3 3 2 2 3" xfId="3726"/>
    <cellStyle name="Normal 8 3 3 2 2 3 2" xfId="25862"/>
    <cellStyle name="Normal 8 3 3 2 2 3 2 2" xfId="47013"/>
    <cellStyle name="Normal 8 3 3 2 2 3 3" xfId="15290"/>
    <cellStyle name="Normal 8 3 3 2 2 3 4" xfId="36441"/>
    <cellStyle name="Normal 8 3 3 2 2 4" xfId="7602"/>
    <cellStyle name="Normal 8 3 3 2 2 4 2" xfId="28751"/>
    <cellStyle name="Normal 8 3 3 2 2 4 2 2" xfId="49902"/>
    <cellStyle name="Normal 8 3 3 2 2 4 3" xfId="18179"/>
    <cellStyle name="Normal 8 3 3 2 2 4 4" xfId="39330"/>
    <cellStyle name="Normal 8 3 3 2 2 5" xfId="10164"/>
    <cellStyle name="Normal 8 3 3 2 2 5 2" xfId="31313"/>
    <cellStyle name="Normal 8 3 3 2 2 5 2 2" xfId="52464"/>
    <cellStyle name="Normal 8 3 3 2 2 5 3" xfId="20741"/>
    <cellStyle name="Normal 8 3 3 2 2 5 4" xfId="41892"/>
    <cellStyle name="Normal 8 3 3 2 2 6" xfId="23298"/>
    <cellStyle name="Normal 8 3 3 2 2 6 2" xfId="44449"/>
    <cellStyle name="Normal 8 3 3 2 2 7" xfId="12726"/>
    <cellStyle name="Normal 8 3 3 2 2 8" xfId="33877"/>
    <cellStyle name="Normal 8 3 3 2 3" xfId="1799"/>
    <cellStyle name="Normal 8 3 3 2 3 2" xfId="4366"/>
    <cellStyle name="Normal 8 3 3 2 3 2 2" xfId="26502"/>
    <cellStyle name="Normal 8 3 3 2 3 2 2 2" xfId="47653"/>
    <cellStyle name="Normal 8 3 3 2 3 2 3" xfId="15930"/>
    <cellStyle name="Normal 8 3 3 2 3 2 4" xfId="37081"/>
    <cellStyle name="Normal 8 3 3 2 3 3" xfId="8242"/>
    <cellStyle name="Normal 8 3 3 2 3 3 2" xfId="29391"/>
    <cellStyle name="Normal 8 3 3 2 3 3 2 2" xfId="50542"/>
    <cellStyle name="Normal 8 3 3 2 3 3 3" xfId="18819"/>
    <cellStyle name="Normal 8 3 3 2 3 3 4" xfId="39970"/>
    <cellStyle name="Normal 8 3 3 2 3 4" xfId="10804"/>
    <cellStyle name="Normal 8 3 3 2 3 4 2" xfId="31953"/>
    <cellStyle name="Normal 8 3 3 2 3 4 2 2" xfId="53104"/>
    <cellStyle name="Normal 8 3 3 2 3 4 3" xfId="21381"/>
    <cellStyle name="Normal 8 3 3 2 3 4 4" xfId="42532"/>
    <cellStyle name="Normal 8 3 3 2 3 5" xfId="23938"/>
    <cellStyle name="Normal 8 3 3 2 3 5 2" xfId="45089"/>
    <cellStyle name="Normal 8 3 3 2 3 6" xfId="13366"/>
    <cellStyle name="Normal 8 3 3 2 3 7" xfId="34517"/>
    <cellStyle name="Normal 8 3 3 2 4" xfId="3086"/>
    <cellStyle name="Normal 8 3 3 2 4 2" xfId="25222"/>
    <cellStyle name="Normal 8 3 3 2 4 2 2" xfId="46373"/>
    <cellStyle name="Normal 8 3 3 2 4 3" xfId="14650"/>
    <cellStyle name="Normal 8 3 3 2 4 4" xfId="35801"/>
    <cellStyle name="Normal 8 3 3 2 5" xfId="6962"/>
    <cellStyle name="Normal 8 3 3 2 5 2" xfId="28111"/>
    <cellStyle name="Normal 8 3 3 2 5 2 2" xfId="49262"/>
    <cellStyle name="Normal 8 3 3 2 5 3" xfId="17539"/>
    <cellStyle name="Normal 8 3 3 2 5 4" xfId="38690"/>
    <cellStyle name="Normal 8 3 3 2 6" xfId="9524"/>
    <cellStyle name="Normal 8 3 3 2 6 2" xfId="30673"/>
    <cellStyle name="Normal 8 3 3 2 6 2 2" xfId="51824"/>
    <cellStyle name="Normal 8 3 3 2 6 3" xfId="20101"/>
    <cellStyle name="Normal 8 3 3 2 6 4" xfId="41252"/>
    <cellStyle name="Normal 8 3 3 2 7" xfId="22658"/>
    <cellStyle name="Normal 8 3 3 2 7 2" xfId="43809"/>
    <cellStyle name="Normal 8 3 3 2 8" xfId="12086"/>
    <cellStyle name="Normal 8 3 3 2 9" xfId="33237"/>
    <cellStyle name="Normal 8 3 3 3" xfId="839"/>
    <cellStyle name="Normal 8 3 3 3 2" xfId="2119"/>
    <cellStyle name="Normal 8 3 3 3 2 2" xfId="4686"/>
    <cellStyle name="Normal 8 3 3 3 2 2 2" xfId="26822"/>
    <cellStyle name="Normal 8 3 3 3 2 2 2 2" xfId="47973"/>
    <cellStyle name="Normal 8 3 3 3 2 2 3" xfId="16250"/>
    <cellStyle name="Normal 8 3 3 3 2 2 4" xfId="37401"/>
    <cellStyle name="Normal 8 3 3 3 2 3" xfId="8562"/>
    <cellStyle name="Normal 8 3 3 3 2 3 2" xfId="29711"/>
    <cellStyle name="Normal 8 3 3 3 2 3 2 2" xfId="50862"/>
    <cellStyle name="Normal 8 3 3 3 2 3 3" xfId="19139"/>
    <cellStyle name="Normal 8 3 3 3 2 3 4" xfId="40290"/>
    <cellStyle name="Normal 8 3 3 3 2 4" xfId="11124"/>
    <cellStyle name="Normal 8 3 3 3 2 4 2" xfId="32273"/>
    <cellStyle name="Normal 8 3 3 3 2 4 2 2" xfId="53424"/>
    <cellStyle name="Normal 8 3 3 3 2 4 3" xfId="21701"/>
    <cellStyle name="Normal 8 3 3 3 2 4 4" xfId="42852"/>
    <cellStyle name="Normal 8 3 3 3 2 5" xfId="24258"/>
    <cellStyle name="Normal 8 3 3 3 2 5 2" xfId="45409"/>
    <cellStyle name="Normal 8 3 3 3 2 6" xfId="13686"/>
    <cellStyle name="Normal 8 3 3 3 2 7" xfId="34837"/>
    <cellStyle name="Normal 8 3 3 3 3" xfId="3406"/>
    <cellStyle name="Normal 8 3 3 3 3 2" xfId="25542"/>
    <cellStyle name="Normal 8 3 3 3 3 2 2" xfId="46693"/>
    <cellStyle name="Normal 8 3 3 3 3 3" xfId="14970"/>
    <cellStyle name="Normal 8 3 3 3 3 4" xfId="36121"/>
    <cellStyle name="Normal 8 3 3 3 4" xfId="7282"/>
    <cellStyle name="Normal 8 3 3 3 4 2" xfId="28431"/>
    <cellStyle name="Normal 8 3 3 3 4 2 2" xfId="49582"/>
    <cellStyle name="Normal 8 3 3 3 4 3" xfId="17859"/>
    <cellStyle name="Normal 8 3 3 3 4 4" xfId="39010"/>
    <cellStyle name="Normal 8 3 3 3 5" xfId="9844"/>
    <cellStyle name="Normal 8 3 3 3 5 2" xfId="30993"/>
    <cellStyle name="Normal 8 3 3 3 5 2 2" xfId="52144"/>
    <cellStyle name="Normal 8 3 3 3 5 3" xfId="20421"/>
    <cellStyle name="Normal 8 3 3 3 5 4" xfId="41572"/>
    <cellStyle name="Normal 8 3 3 3 6" xfId="22978"/>
    <cellStyle name="Normal 8 3 3 3 6 2" xfId="44129"/>
    <cellStyle name="Normal 8 3 3 3 7" xfId="12406"/>
    <cellStyle name="Normal 8 3 3 3 8" xfId="33557"/>
    <cellStyle name="Normal 8 3 3 4" xfId="1479"/>
    <cellStyle name="Normal 8 3 3 4 2" xfId="4046"/>
    <cellStyle name="Normal 8 3 3 4 2 2" xfId="26182"/>
    <cellStyle name="Normal 8 3 3 4 2 2 2" xfId="47333"/>
    <cellStyle name="Normal 8 3 3 4 2 3" xfId="15610"/>
    <cellStyle name="Normal 8 3 3 4 2 4" xfId="36761"/>
    <cellStyle name="Normal 8 3 3 4 3" xfId="7922"/>
    <cellStyle name="Normal 8 3 3 4 3 2" xfId="29071"/>
    <cellStyle name="Normal 8 3 3 4 3 2 2" xfId="50222"/>
    <cellStyle name="Normal 8 3 3 4 3 3" xfId="18499"/>
    <cellStyle name="Normal 8 3 3 4 3 4" xfId="39650"/>
    <cellStyle name="Normal 8 3 3 4 4" xfId="10484"/>
    <cellStyle name="Normal 8 3 3 4 4 2" xfId="31633"/>
    <cellStyle name="Normal 8 3 3 4 4 2 2" xfId="52784"/>
    <cellStyle name="Normal 8 3 3 4 4 3" xfId="21061"/>
    <cellStyle name="Normal 8 3 3 4 4 4" xfId="42212"/>
    <cellStyle name="Normal 8 3 3 4 5" xfId="23618"/>
    <cellStyle name="Normal 8 3 3 4 5 2" xfId="44769"/>
    <cellStyle name="Normal 8 3 3 4 6" xfId="13046"/>
    <cellStyle name="Normal 8 3 3 4 7" xfId="34197"/>
    <cellStyle name="Normal 8 3 3 5" xfId="2765"/>
    <cellStyle name="Normal 8 3 3 5 2" xfId="24901"/>
    <cellStyle name="Normal 8 3 3 5 2 2" xfId="46052"/>
    <cellStyle name="Normal 8 3 3 5 3" xfId="14329"/>
    <cellStyle name="Normal 8 3 3 5 4" xfId="35480"/>
    <cellStyle name="Normal 8 3 3 6" xfId="6642"/>
    <cellStyle name="Normal 8 3 3 6 2" xfId="27791"/>
    <cellStyle name="Normal 8 3 3 6 2 2" xfId="48942"/>
    <cellStyle name="Normal 8 3 3 6 3" xfId="17219"/>
    <cellStyle name="Normal 8 3 3 6 4" xfId="38370"/>
    <cellStyle name="Normal 8 3 3 7" xfId="9204"/>
    <cellStyle name="Normal 8 3 3 7 2" xfId="30353"/>
    <cellStyle name="Normal 8 3 3 7 2 2" xfId="51504"/>
    <cellStyle name="Normal 8 3 3 7 3" xfId="19781"/>
    <cellStyle name="Normal 8 3 3 7 4" xfId="40932"/>
    <cellStyle name="Normal 8 3 3 8" xfId="22338"/>
    <cellStyle name="Normal 8 3 3 8 2" xfId="43489"/>
    <cellStyle name="Normal 8 3 3 9" xfId="11766"/>
    <cellStyle name="Normal 8 3 4" xfId="359"/>
    <cellStyle name="Normal 8 3 4 2" xfId="999"/>
    <cellStyle name="Normal 8 3 4 2 2" xfId="2279"/>
    <cellStyle name="Normal 8 3 4 2 2 2" xfId="4846"/>
    <cellStyle name="Normal 8 3 4 2 2 2 2" xfId="26982"/>
    <cellStyle name="Normal 8 3 4 2 2 2 2 2" xfId="48133"/>
    <cellStyle name="Normal 8 3 4 2 2 2 3" xfId="16410"/>
    <cellStyle name="Normal 8 3 4 2 2 2 4" xfId="37561"/>
    <cellStyle name="Normal 8 3 4 2 2 3" xfId="8722"/>
    <cellStyle name="Normal 8 3 4 2 2 3 2" xfId="29871"/>
    <cellStyle name="Normal 8 3 4 2 2 3 2 2" xfId="51022"/>
    <cellStyle name="Normal 8 3 4 2 2 3 3" xfId="19299"/>
    <cellStyle name="Normal 8 3 4 2 2 3 4" xfId="40450"/>
    <cellStyle name="Normal 8 3 4 2 2 4" xfId="11284"/>
    <cellStyle name="Normal 8 3 4 2 2 4 2" xfId="32433"/>
    <cellStyle name="Normal 8 3 4 2 2 4 2 2" xfId="53584"/>
    <cellStyle name="Normal 8 3 4 2 2 4 3" xfId="21861"/>
    <cellStyle name="Normal 8 3 4 2 2 4 4" xfId="43012"/>
    <cellStyle name="Normal 8 3 4 2 2 5" xfId="24418"/>
    <cellStyle name="Normal 8 3 4 2 2 5 2" xfId="45569"/>
    <cellStyle name="Normal 8 3 4 2 2 6" xfId="13846"/>
    <cellStyle name="Normal 8 3 4 2 2 7" xfId="34997"/>
    <cellStyle name="Normal 8 3 4 2 3" xfId="3566"/>
    <cellStyle name="Normal 8 3 4 2 3 2" xfId="25702"/>
    <cellStyle name="Normal 8 3 4 2 3 2 2" xfId="46853"/>
    <cellStyle name="Normal 8 3 4 2 3 3" xfId="15130"/>
    <cellStyle name="Normal 8 3 4 2 3 4" xfId="36281"/>
    <cellStyle name="Normal 8 3 4 2 4" xfId="7442"/>
    <cellStyle name="Normal 8 3 4 2 4 2" xfId="28591"/>
    <cellStyle name="Normal 8 3 4 2 4 2 2" xfId="49742"/>
    <cellStyle name="Normal 8 3 4 2 4 3" xfId="18019"/>
    <cellStyle name="Normal 8 3 4 2 4 4" xfId="39170"/>
    <cellStyle name="Normal 8 3 4 2 5" xfId="10004"/>
    <cellStyle name="Normal 8 3 4 2 5 2" xfId="31153"/>
    <cellStyle name="Normal 8 3 4 2 5 2 2" xfId="52304"/>
    <cellStyle name="Normal 8 3 4 2 5 3" xfId="20581"/>
    <cellStyle name="Normal 8 3 4 2 5 4" xfId="41732"/>
    <cellStyle name="Normal 8 3 4 2 6" xfId="23138"/>
    <cellStyle name="Normal 8 3 4 2 6 2" xfId="44289"/>
    <cellStyle name="Normal 8 3 4 2 7" xfId="12566"/>
    <cellStyle name="Normal 8 3 4 2 8" xfId="33717"/>
    <cellStyle name="Normal 8 3 4 3" xfId="1639"/>
    <cellStyle name="Normal 8 3 4 3 2" xfId="4206"/>
    <cellStyle name="Normal 8 3 4 3 2 2" xfId="26342"/>
    <cellStyle name="Normal 8 3 4 3 2 2 2" xfId="47493"/>
    <cellStyle name="Normal 8 3 4 3 2 3" xfId="15770"/>
    <cellStyle name="Normal 8 3 4 3 2 4" xfId="36921"/>
    <cellStyle name="Normal 8 3 4 3 3" xfId="8082"/>
    <cellStyle name="Normal 8 3 4 3 3 2" xfId="29231"/>
    <cellStyle name="Normal 8 3 4 3 3 2 2" xfId="50382"/>
    <cellStyle name="Normal 8 3 4 3 3 3" xfId="18659"/>
    <cellStyle name="Normal 8 3 4 3 3 4" xfId="39810"/>
    <cellStyle name="Normal 8 3 4 3 4" xfId="10644"/>
    <cellStyle name="Normal 8 3 4 3 4 2" xfId="31793"/>
    <cellStyle name="Normal 8 3 4 3 4 2 2" xfId="52944"/>
    <cellStyle name="Normal 8 3 4 3 4 3" xfId="21221"/>
    <cellStyle name="Normal 8 3 4 3 4 4" xfId="42372"/>
    <cellStyle name="Normal 8 3 4 3 5" xfId="23778"/>
    <cellStyle name="Normal 8 3 4 3 5 2" xfId="44929"/>
    <cellStyle name="Normal 8 3 4 3 6" xfId="13206"/>
    <cellStyle name="Normal 8 3 4 3 7" xfId="34357"/>
    <cellStyle name="Normal 8 3 4 4" xfId="2926"/>
    <cellStyle name="Normal 8 3 4 4 2" xfId="25062"/>
    <cellStyle name="Normal 8 3 4 4 2 2" xfId="46213"/>
    <cellStyle name="Normal 8 3 4 4 3" xfId="14490"/>
    <cellStyle name="Normal 8 3 4 4 4" xfId="35641"/>
    <cellStyle name="Normal 8 3 4 5" xfId="6802"/>
    <cellStyle name="Normal 8 3 4 5 2" xfId="27951"/>
    <cellStyle name="Normal 8 3 4 5 2 2" xfId="49102"/>
    <cellStyle name="Normal 8 3 4 5 3" xfId="17379"/>
    <cellStyle name="Normal 8 3 4 5 4" xfId="38530"/>
    <cellStyle name="Normal 8 3 4 6" xfId="9364"/>
    <cellStyle name="Normal 8 3 4 6 2" xfId="30513"/>
    <cellStyle name="Normal 8 3 4 6 2 2" xfId="51664"/>
    <cellStyle name="Normal 8 3 4 6 3" xfId="19941"/>
    <cellStyle name="Normal 8 3 4 6 4" xfId="41092"/>
    <cellStyle name="Normal 8 3 4 7" xfId="22498"/>
    <cellStyle name="Normal 8 3 4 7 2" xfId="43649"/>
    <cellStyle name="Normal 8 3 4 8" xfId="11926"/>
    <cellStyle name="Normal 8 3 4 9" xfId="33077"/>
    <cellStyle name="Normal 8 3 5" xfId="679"/>
    <cellStyle name="Normal 8 3 5 2" xfId="1959"/>
    <cellStyle name="Normal 8 3 5 2 2" xfId="4526"/>
    <cellStyle name="Normal 8 3 5 2 2 2" xfId="26662"/>
    <cellStyle name="Normal 8 3 5 2 2 2 2" xfId="47813"/>
    <cellStyle name="Normal 8 3 5 2 2 3" xfId="16090"/>
    <cellStyle name="Normal 8 3 5 2 2 4" xfId="37241"/>
    <cellStyle name="Normal 8 3 5 2 3" xfId="8402"/>
    <cellStyle name="Normal 8 3 5 2 3 2" xfId="29551"/>
    <cellStyle name="Normal 8 3 5 2 3 2 2" xfId="50702"/>
    <cellStyle name="Normal 8 3 5 2 3 3" xfId="18979"/>
    <cellStyle name="Normal 8 3 5 2 3 4" xfId="40130"/>
    <cellStyle name="Normal 8 3 5 2 4" xfId="10964"/>
    <cellStyle name="Normal 8 3 5 2 4 2" xfId="32113"/>
    <cellStyle name="Normal 8 3 5 2 4 2 2" xfId="53264"/>
    <cellStyle name="Normal 8 3 5 2 4 3" xfId="21541"/>
    <cellStyle name="Normal 8 3 5 2 4 4" xfId="42692"/>
    <cellStyle name="Normal 8 3 5 2 5" xfId="24098"/>
    <cellStyle name="Normal 8 3 5 2 5 2" xfId="45249"/>
    <cellStyle name="Normal 8 3 5 2 6" xfId="13526"/>
    <cellStyle name="Normal 8 3 5 2 7" xfId="34677"/>
    <cellStyle name="Normal 8 3 5 3" xfId="3246"/>
    <cellStyle name="Normal 8 3 5 3 2" xfId="25382"/>
    <cellStyle name="Normal 8 3 5 3 2 2" xfId="46533"/>
    <cellStyle name="Normal 8 3 5 3 3" xfId="14810"/>
    <cellStyle name="Normal 8 3 5 3 4" xfId="35961"/>
    <cellStyle name="Normal 8 3 5 4" xfId="7122"/>
    <cellStyle name="Normal 8 3 5 4 2" xfId="28271"/>
    <cellStyle name="Normal 8 3 5 4 2 2" xfId="49422"/>
    <cellStyle name="Normal 8 3 5 4 3" xfId="17699"/>
    <cellStyle name="Normal 8 3 5 4 4" xfId="38850"/>
    <cellStyle name="Normal 8 3 5 5" xfId="9684"/>
    <cellStyle name="Normal 8 3 5 5 2" xfId="30833"/>
    <cellStyle name="Normal 8 3 5 5 2 2" xfId="51984"/>
    <cellStyle name="Normal 8 3 5 5 3" xfId="20261"/>
    <cellStyle name="Normal 8 3 5 5 4" xfId="41412"/>
    <cellStyle name="Normal 8 3 5 6" xfId="22818"/>
    <cellStyle name="Normal 8 3 5 6 2" xfId="43969"/>
    <cellStyle name="Normal 8 3 5 7" xfId="12246"/>
    <cellStyle name="Normal 8 3 5 8" xfId="33397"/>
    <cellStyle name="Normal 8 3 6" xfId="1319"/>
    <cellStyle name="Normal 8 3 6 2" xfId="3886"/>
    <cellStyle name="Normal 8 3 6 2 2" xfId="26022"/>
    <cellStyle name="Normal 8 3 6 2 2 2" xfId="47173"/>
    <cellStyle name="Normal 8 3 6 2 3" xfId="15450"/>
    <cellStyle name="Normal 8 3 6 2 4" xfId="36601"/>
    <cellStyle name="Normal 8 3 6 3" xfId="7762"/>
    <cellStyle name="Normal 8 3 6 3 2" xfId="28911"/>
    <cellStyle name="Normal 8 3 6 3 2 2" xfId="50062"/>
    <cellStyle name="Normal 8 3 6 3 3" xfId="18339"/>
    <cellStyle name="Normal 8 3 6 3 4" xfId="39490"/>
    <cellStyle name="Normal 8 3 6 4" xfId="10324"/>
    <cellStyle name="Normal 8 3 6 4 2" xfId="31473"/>
    <cellStyle name="Normal 8 3 6 4 2 2" xfId="52624"/>
    <cellStyle name="Normal 8 3 6 4 3" xfId="20901"/>
    <cellStyle name="Normal 8 3 6 4 4" xfId="42052"/>
    <cellStyle name="Normal 8 3 6 5" xfId="23458"/>
    <cellStyle name="Normal 8 3 6 5 2" xfId="44609"/>
    <cellStyle name="Normal 8 3 6 6" xfId="12886"/>
    <cellStyle name="Normal 8 3 6 7" xfId="34037"/>
    <cellStyle name="Normal 8 3 7" xfId="2604"/>
    <cellStyle name="Normal 8 3 7 2" xfId="24740"/>
    <cellStyle name="Normal 8 3 7 2 2" xfId="45891"/>
    <cellStyle name="Normal 8 3 7 3" xfId="14168"/>
    <cellStyle name="Normal 8 3 7 4" xfId="35319"/>
    <cellStyle name="Normal 8 3 8" xfId="5724"/>
    <cellStyle name="Normal 8 3 9" xfId="6482"/>
    <cellStyle name="Normal 8 3 9 2" xfId="27631"/>
    <cellStyle name="Normal 8 3 9 2 2" xfId="48782"/>
    <cellStyle name="Normal 8 3 9 3" xfId="17059"/>
    <cellStyle name="Normal 8 3 9 4" xfId="38210"/>
    <cellStyle name="Normal 8 4" xfId="55"/>
    <cellStyle name="Normal 8 4 10" xfId="9066"/>
    <cellStyle name="Normal 8 4 10 2" xfId="30215"/>
    <cellStyle name="Normal 8 4 10 2 2" xfId="51366"/>
    <cellStyle name="Normal 8 4 10 3" xfId="19643"/>
    <cellStyle name="Normal 8 4 10 4" xfId="40794"/>
    <cellStyle name="Normal 8 4 11" xfId="22200"/>
    <cellStyle name="Normal 8 4 11 2" xfId="43351"/>
    <cellStyle name="Normal 8 4 12" xfId="11628"/>
    <cellStyle name="Normal 8 4 13" xfId="32779"/>
    <cellStyle name="Normal 8 4 2" xfId="139"/>
    <cellStyle name="Normal 8 4 2 10" xfId="11708"/>
    <cellStyle name="Normal 8 4 2 11" xfId="32859"/>
    <cellStyle name="Normal 8 4 2 2" xfId="300"/>
    <cellStyle name="Normal 8 4 2 2 10" xfId="33019"/>
    <cellStyle name="Normal 8 4 2 2 2" xfId="621"/>
    <cellStyle name="Normal 8 4 2 2 2 2" xfId="1261"/>
    <cellStyle name="Normal 8 4 2 2 2 2 2" xfId="2541"/>
    <cellStyle name="Normal 8 4 2 2 2 2 2 2" xfId="5108"/>
    <cellStyle name="Normal 8 4 2 2 2 2 2 2 2" xfId="27244"/>
    <cellStyle name="Normal 8 4 2 2 2 2 2 2 2 2" xfId="48395"/>
    <cellStyle name="Normal 8 4 2 2 2 2 2 2 3" xfId="16672"/>
    <cellStyle name="Normal 8 4 2 2 2 2 2 2 4" xfId="37823"/>
    <cellStyle name="Normal 8 4 2 2 2 2 2 3" xfId="8984"/>
    <cellStyle name="Normal 8 4 2 2 2 2 2 3 2" xfId="30133"/>
    <cellStyle name="Normal 8 4 2 2 2 2 2 3 2 2" xfId="51284"/>
    <cellStyle name="Normal 8 4 2 2 2 2 2 3 3" xfId="19561"/>
    <cellStyle name="Normal 8 4 2 2 2 2 2 3 4" xfId="40712"/>
    <cellStyle name="Normal 8 4 2 2 2 2 2 4" xfId="11546"/>
    <cellStyle name="Normal 8 4 2 2 2 2 2 4 2" xfId="32695"/>
    <cellStyle name="Normal 8 4 2 2 2 2 2 4 2 2" xfId="53846"/>
    <cellStyle name="Normal 8 4 2 2 2 2 2 4 3" xfId="22123"/>
    <cellStyle name="Normal 8 4 2 2 2 2 2 4 4" xfId="43274"/>
    <cellStyle name="Normal 8 4 2 2 2 2 2 5" xfId="24680"/>
    <cellStyle name="Normal 8 4 2 2 2 2 2 5 2" xfId="45831"/>
    <cellStyle name="Normal 8 4 2 2 2 2 2 6" xfId="14108"/>
    <cellStyle name="Normal 8 4 2 2 2 2 2 7" xfId="35259"/>
    <cellStyle name="Normal 8 4 2 2 2 2 3" xfId="3828"/>
    <cellStyle name="Normal 8 4 2 2 2 2 3 2" xfId="25964"/>
    <cellStyle name="Normal 8 4 2 2 2 2 3 2 2" xfId="47115"/>
    <cellStyle name="Normal 8 4 2 2 2 2 3 3" xfId="15392"/>
    <cellStyle name="Normal 8 4 2 2 2 2 3 4" xfId="36543"/>
    <cellStyle name="Normal 8 4 2 2 2 2 4" xfId="7704"/>
    <cellStyle name="Normal 8 4 2 2 2 2 4 2" xfId="28853"/>
    <cellStyle name="Normal 8 4 2 2 2 2 4 2 2" xfId="50004"/>
    <cellStyle name="Normal 8 4 2 2 2 2 4 3" xfId="18281"/>
    <cellStyle name="Normal 8 4 2 2 2 2 4 4" xfId="39432"/>
    <cellStyle name="Normal 8 4 2 2 2 2 5" xfId="10266"/>
    <cellStyle name="Normal 8 4 2 2 2 2 5 2" xfId="31415"/>
    <cellStyle name="Normal 8 4 2 2 2 2 5 2 2" xfId="52566"/>
    <cellStyle name="Normal 8 4 2 2 2 2 5 3" xfId="20843"/>
    <cellStyle name="Normal 8 4 2 2 2 2 5 4" xfId="41994"/>
    <cellStyle name="Normal 8 4 2 2 2 2 6" xfId="23400"/>
    <cellStyle name="Normal 8 4 2 2 2 2 6 2" xfId="44551"/>
    <cellStyle name="Normal 8 4 2 2 2 2 7" xfId="12828"/>
    <cellStyle name="Normal 8 4 2 2 2 2 8" xfId="33979"/>
    <cellStyle name="Normal 8 4 2 2 2 3" xfId="1901"/>
    <cellStyle name="Normal 8 4 2 2 2 3 2" xfId="4468"/>
    <cellStyle name="Normal 8 4 2 2 2 3 2 2" xfId="26604"/>
    <cellStyle name="Normal 8 4 2 2 2 3 2 2 2" xfId="47755"/>
    <cellStyle name="Normal 8 4 2 2 2 3 2 3" xfId="16032"/>
    <cellStyle name="Normal 8 4 2 2 2 3 2 4" xfId="37183"/>
    <cellStyle name="Normal 8 4 2 2 2 3 3" xfId="8344"/>
    <cellStyle name="Normal 8 4 2 2 2 3 3 2" xfId="29493"/>
    <cellStyle name="Normal 8 4 2 2 2 3 3 2 2" xfId="50644"/>
    <cellStyle name="Normal 8 4 2 2 2 3 3 3" xfId="18921"/>
    <cellStyle name="Normal 8 4 2 2 2 3 3 4" xfId="40072"/>
    <cellStyle name="Normal 8 4 2 2 2 3 4" xfId="10906"/>
    <cellStyle name="Normal 8 4 2 2 2 3 4 2" xfId="32055"/>
    <cellStyle name="Normal 8 4 2 2 2 3 4 2 2" xfId="53206"/>
    <cellStyle name="Normal 8 4 2 2 2 3 4 3" xfId="21483"/>
    <cellStyle name="Normal 8 4 2 2 2 3 4 4" xfId="42634"/>
    <cellStyle name="Normal 8 4 2 2 2 3 5" xfId="24040"/>
    <cellStyle name="Normal 8 4 2 2 2 3 5 2" xfId="45191"/>
    <cellStyle name="Normal 8 4 2 2 2 3 6" xfId="13468"/>
    <cellStyle name="Normal 8 4 2 2 2 3 7" xfId="34619"/>
    <cellStyle name="Normal 8 4 2 2 2 4" xfId="3188"/>
    <cellStyle name="Normal 8 4 2 2 2 4 2" xfId="25324"/>
    <cellStyle name="Normal 8 4 2 2 2 4 2 2" xfId="46475"/>
    <cellStyle name="Normal 8 4 2 2 2 4 3" xfId="14752"/>
    <cellStyle name="Normal 8 4 2 2 2 4 4" xfId="35903"/>
    <cellStyle name="Normal 8 4 2 2 2 5" xfId="7064"/>
    <cellStyle name="Normal 8 4 2 2 2 5 2" xfId="28213"/>
    <cellStyle name="Normal 8 4 2 2 2 5 2 2" xfId="49364"/>
    <cellStyle name="Normal 8 4 2 2 2 5 3" xfId="17641"/>
    <cellStyle name="Normal 8 4 2 2 2 5 4" xfId="38792"/>
    <cellStyle name="Normal 8 4 2 2 2 6" xfId="9626"/>
    <cellStyle name="Normal 8 4 2 2 2 6 2" xfId="30775"/>
    <cellStyle name="Normal 8 4 2 2 2 6 2 2" xfId="51926"/>
    <cellStyle name="Normal 8 4 2 2 2 6 3" xfId="20203"/>
    <cellStyle name="Normal 8 4 2 2 2 6 4" xfId="41354"/>
    <cellStyle name="Normal 8 4 2 2 2 7" xfId="22760"/>
    <cellStyle name="Normal 8 4 2 2 2 7 2" xfId="43911"/>
    <cellStyle name="Normal 8 4 2 2 2 8" xfId="12188"/>
    <cellStyle name="Normal 8 4 2 2 2 9" xfId="33339"/>
    <cellStyle name="Normal 8 4 2 2 3" xfId="941"/>
    <cellStyle name="Normal 8 4 2 2 3 2" xfId="2221"/>
    <cellStyle name="Normal 8 4 2 2 3 2 2" xfId="4788"/>
    <cellStyle name="Normal 8 4 2 2 3 2 2 2" xfId="26924"/>
    <cellStyle name="Normal 8 4 2 2 3 2 2 2 2" xfId="48075"/>
    <cellStyle name="Normal 8 4 2 2 3 2 2 3" xfId="16352"/>
    <cellStyle name="Normal 8 4 2 2 3 2 2 4" xfId="37503"/>
    <cellStyle name="Normal 8 4 2 2 3 2 3" xfId="8664"/>
    <cellStyle name="Normal 8 4 2 2 3 2 3 2" xfId="29813"/>
    <cellStyle name="Normal 8 4 2 2 3 2 3 2 2" xfId="50964"/>
    <cellStyle name="Normal 8 4 2 2 3 2 3 3" xfId="19241"/>
    <cellStyle name="Normal 8 4 2 2 3 2 3 4" xfId="40392"/>
    <cellStyle name="Normal 8 4 2 2 3 2 4" xfId="11226"/>
    <cellStyle name="Normal 8 4 2 2 3 2 4 2" xfId="32375"/>
    <cellStyle name="Normal 8 4 2 2 3 2 4 2 2" xfId="53526"/>
    <cellStyle name="Normal 8 4 2 2 3 2 4 3" xfId="21803"/>
    <cellStyle name="Normal 8 4 2 2 3 2 4 4" xfId="42954"/>
    <cellStyle name="Normal 8 4 2 2 3 2 5" xfId="24360"/>
    <cellStyle name="Normal 8 4 2 2 3 2 5 2" xfId="45511"/>
    <cellStyle name="Normal 8 4 2 2 3 2 6" xfId="13788"/>
    <cellStyle name="Normal 8 4 2 2 3 2 7" xfId="34939"/>
    <cellStyle name="Normal 8 4 2 2 3 3" xfId="3508"/>
    <cellStyle name="Normal 8 4 2 2 3 3 2" xfId="25644"/>
    <cellStyle name="Normal 8 4 2 2 3 3 2 2" xfId="46795"/>
    <cellStyle name="Normal 8 4 2 2 3 3 3" xfId="15072"/>
    <cellStyle name="Normal 8 4 2 2 3 3 4" xfId="36223"/>
    <cellStyle name="Normal 8 4 2 2 3 4" xfId="7384"/>
    <cellStyle name="Normal 8 4 2 2 3 4 2" xfId="28533"/>
    <cellStyle name="Normal 8 4 2 2 3 4 2 2" xfId="49684"/>
    <cellStyle name="Normal 8 4 2 2 3 4 3" xfId="17961"/>
    <cellStyle name="Normal 8 4 2 2 3 4 4" xfId="39112"/>
    <cellStyle name="Normal 8 4 2 2 3 5" xfId="9946"/>
    <cellStyle name="Normal 8 4 2 2 3 5 2" xfId="31095"/>
    <cellStyle name="Normal 8 4 2 2 3 5 2 2" xfId="52246"/>
    <cellStyle name="Normal 8 4 2 2 3 5 3" xfId="20523"/>
    <cellStyle name="Normal 8 4 2 2 3 5 4" xfId="41674"/>
    <cellStyle name="Normal 8 4 2 2 3 6" xfId="23080"/>
    <cellStyle name="Normal 8 4 2 2 3 6 2" xfId="44231"/>
    <cellStyle name="Normal 8 4 2 2 3 7" xfId="12508"/>
    <cellStyle name="Normal 8 4 2 2 3 8" xfId="33659"/>
    <cellStyle name="Normal 8 4 2 2 4" xfId="1581"/>
    <cellStyle name="Normal 8 4 2 2 4 2" xfId="4148"/>
    <cellStyle name="Normal 8 4 2 2 4 2 2" xfId="26284"/>
    <cellStyle name="Normal 8 4 2 2 4 2 2 2" xfId="47435"/>
    <cellStyle name="Normal 8 4 2 2 4 2 3" xfId="15712"/>
    <cellStyle name="Normal 8 4 2 2 4 2 4" xfId="36863"/>
    <cellStyle name="Normal 8 4 2 2 4 3" xfId="8024"/>
    <cellStyle name="Normal 8 4 2 2 4 3 2" xfId="29173"/>
    <cellStyle name="Normal 8 4 2 2 4 3 2 2" xfId="50324"/>
    <cellStyle name="Normal 8 4 2 2 4 3 3" xfId="18601"/>
    <cellStyle name="Normal 8 4 2 2 4 3 4" xfId="39752"/>
    <cellStyle name="Normal 8 4 2 2 4 4" xfId="10586"/>
    <cellStyle name="Normal 8 4 2 2 4 4 2" xfId="31735"/>
    <cellStyle name="Normal 8 4 2 2 4 4 2 2" xfId="52886"/>
    <cellStyle name="Normal 8 4 2 2 4 4 3" xfId="21163"/>
    <cellStyle name="Normal 8 4 2 2 4 4 4" xfId="42314"/>
    <cellStyle name="Normal 8 4 2 2 4 5" xfId="23720"/>
    <cellStyle name="Normal 8 4 2 2 4 5 2" xfId="44871"/>
    <cellStyle name="Normal 8 4 2 2 4 6" xfId="13148"/>
    <cellStyle name="Normal 8 4 2 2 4 7" xfId="34299"/>
    <cellStyle name="Normal 8 4 2 2 5" xfId="2868"/>
    <cellStyle name="Normal 8 4 2 2 5 2" xfId="25004"/>
    <cellStyle name="Normal 8 4 2 2 5 2 2" xfId="46155"/>
    <cellStyle name="Normal 8 4 2 2 5 3" xfId="14432"/>
    <cellStyle name="Normal 8 4 2 2 5 4" xfId="35583"/>
    <cellStyle name="Normal 8 4 2 2 6" xfId="6744"/>
    <cellStyle name="Normal 8 4 2 2 6 2" xfId="27893"/>
    <cellStyle name="Normal 8 4 2 2 6 2 2" xfId="49044"/>
    <cellStyle name="Normal 8 4 2 2 6 3" xfId="17321"/>
    <cellStyle name="Normal 8 4 2 2 6 4" xfId="38472"/>
    <cellStyle name="Normal 8 4 2 2 7" xfId="9306"/>
    <cellStyle name="Normal 8 4 2 2 7 2" xfId="30455"/>
    <cellStyle name="Normal 8 4 2 2 7 2 2" xfId="51606"/>
    <cellStyle name="Normal 8 4 2 2 7 3" xfId="19883"/>
    <cellStyle name="Normal 8 4 2 2 7 4" xfId="41034"/>
    <cellStyle name="Normal 8 4 2 2 8" xfId="22440"/>
    <cellStyle name="Normal 8 4 2 2 8 2" xfId="43591"/>
    <cellStyle name="Normal 8 4 2 2 9" xfId="11868"/>
    <cellStyle name="Normal 8 4 2 3" xfId="461"/>
    <cellStyle name="Normal 8 4 2 3 2" xfId="1101"/>
    <cellStyle name="Normal 8 4 2 3 2 2" xfId="2381"/>
    <cellStyle name="Normal 8 4 2 3 2 2 2" xfId="4948"/>
    <cellStyle name="Normal 8 4 2 3 2 2 2 2" xfId="27084"/>
    <cellStyle name="Normal 8 4 2 3 2 2 2 2 2" xfId="48235"/>
    <cellStyle name="Normal 8 4 2 3 2 2 2 3" xfId="16512"/>
    <cellStyle name="Normal 8 4 2 3 2 2 2 4" xfId="37663"/>
    <cellStyle name="Normal 8 4 2 3 2 2 3" xfId="8824"/>
    <cellStyle name="Normal 8 4 2 3 2 2 3 2" xfId="29973"/>
    <cellStyle name="Normal 8 4 2 3 2 2 3 2 2" xfId="51124"/>
    <cellStyle name="Normal 8 4 2 3 2 2 3 3" xfId="19401"/>
    <cellStyle name="Normal 8 4 2 3 2 2 3 4" xfId="40552"/>
    <cellStyle name="Normal 8 4 2 3 2 2 4" xfId="11386"/>
    <cellStyle name="Normal 8 4 2 3 2 2 4 2" xfId="32535"/>
    <cellStyle name="Normal 8 4 2 3 2 2 4 2 2" xfId="53686"/>
    <cellStyle name="Normal 8 4 2 3 2 2 4 3" xfId="21963"/>
    <cellStyle name="Normal 8 4 2 3 2 2 4 4" xfId="43114"/>
    <cellStyle name="Normal 8 4 2 3 2 2 5" xfId="24520"/>
    <cellStyle name="Normal 8 4 2 3 2 2 5 2" xfId="45671"/>
    <cellStyle name="Normal 8 4 2 3 2 2 6" xfId="13948"/>
    <cellStyle name="Normal 8 4 2 3 2 2 7" xfId="35099"/>
    <cellStyle name="Normal 8 4 2 3 2 3" xfId="3668"/>
    <cellStyle name="Normal 8 4 2 3 2 3 2" xfId="25804"/>
    <cellStyle name="Normal 8 4 2 3 2 3 2 2" xfId="46955"/>
    <cellStyle name="Normal 8 4 2 3 2 3 3" xfId="15232"/>
    <cellStyle name="Normal 8 4 2 3 2 3 4" xfId="36383"/>
    <cellStyle name="Normal 8 4 2 3 2 4" xfId="7544"/>
    <cellStyle name="Normal 8 4 2 3 2 4 2" xfId="28693"/>
    <cellStyle name="Normal 8 4 2 3 2 4 2 2" xfId="49844"/>
    <cellStyle name="Normal 8 4 2 3 2 4 3" xfId="18121"/>
    <cellStyle name="Normal 8 4 2 3 2 4 4" xfId="39272"/>
    <cellStyle name="Normal 8 4 2 3 2 5" xfId="10106"/>
    <cellStyle name="Normal 8 4 2 3 2 5 2" xfId="31255"/>
    <cellStyle name="Normal 8 4 2 3 2 5 2 2" xfId="52406"/>
    <cellStyle name="Normal 8 4 2 3 2 5 3" xfId="20683"/>
    <cellStyle name="Normal 8 4 2 3 2 5 4" xfId="41834"/>
    <cellStyle name="Normal 8 4 2 3 2 6" xfId="23240"/>
    <cellStyle name="Normal 8 4 2 3 2 6 2" xfId="44391"/>
    <cellStyle name="Normal 8 4 2 3 2 7" xfId="12668"/>
    <cellStyle name="Normal 8 4 2 3 2 8" xfId="33819"/>
    <cellStyle name="Normal 8 4 2 3 3" xfId="1741"/>
    <cellStyle name="Normal 8 4 2 3 3 2" xfId="4308"/>
    <cellStyle name="Normal 8 4 2 3 3 2 2" xfId="26444"/>
    <cellStyle name="Normal 8 4 2 3 3 2 2 2" xfId="47595"/>
    <cellStyle name="Normal 8 4 2 3 3 2 3" xfId="15872"/>
    <cellStyle name="Normal 8 4 2 3 3 2 4" xfId="37023"/>
    <cellStyle name="Normal 8 4 2 3 3 3" xfId="8184"/>
    <cellStyle name="Normal 8 4 2 3 3 3 2" xfId="29333"/>
    <cellStyle name="Normal 8 4 2 3 3 3 2 2" xfId="50484"/>
    <cellStyle name="Normal 8 4 2 3 3 3 3" xfId="18761"/>
    <cellStyle name="Normal 8 4 2 3 3 3 4" xfId="39912"/>
    <cellStyle name="Normal 8 4 2 3 3 4" xfId="10746"/>
    <cellStyle name="Normal 8 4 2 3 3 4 2" xfId="31895"/>
    <cellStyle name="Normal 8 4 2 3 3 4 2 2" xfId="53046"/>
    <cellStyle name="Normal 8 4 2 3 3 4 3" xfId="21323"/>
    <cellStyle name="Normal 8 4 2 3 3 4 4" xfId="42474"/>
    <cellStyle name="Normal 8 4 2 3 3 5" xfId="23880"/>
    <cellStyle name="Normal 8 4 2 3 3 5 2" xfId="45031"/>
    <cellStyle name="Normal 8 4 2 3 3 6" xfId="13308"/>
    <cellStyle name="Normal 8 4 2 3 3 7" xfId="34459"/>
    <cellStyle name="Normal 8 4 2 3 4" xfId="3028"/>
    <cellStyle name="Normal 8 4 2 3 4 2" xfId="25164"/>
    <cellStyle name="Normal 8 4 2 3 4 2 2" xfId="46315"/>
    <cellStyle name="Normal 8 4 2 3 4 3" xfId="14592"/>
    <cellStyle name="Normal 8 4 2 3 4 4" xfId="35743"/>
    <cellStyle name="Normal 8 4 2 3 5" xfId="6904"/>
    <cellStyle name="Normal 8 4 2 3 5 2" xfId="28053"/>
    <cellStyle name="Normal 8 4 2 3 5 2 2" xfId="49204"/>
    <cellStyle name="Normal 8 4 2 3 5 3" xfId="17481"/>
    <cellStyle name="Normal 8 4 2 3 5 4" xfId="38632"/>
    <cellStyle name="Normal 8 4 2 3 6" xfId="9466"/>
    <cellStyle name="Normal 8 4 2 3 6 2" xfId="30615"/>
    <cellStyle name="Normal 8 4 2 3 6 2 2" xfId="51766"/>
    <cellStyle name="Normal 8 4 2 3 6 3" xfId="20043"/>
    <cellStyle name="Normal 8 4 2 3 6 4" xfId="41194"/>
    <cellStyle name="Normal 8 4 2 3 7" xfId="22600"/>
    <cellStyle name="Normal 8 4 2 3 7 2" xfId="43751"/>
    <cellStyle name="Normal 8 4 2 3 8" xfId="12028"/>
    <cellStyle name="Normal 8 4 2 3 9" xfId="33179"/>
    <cellStyle name="Normal 8 4 2 4" xfId="781"/>
    <cellStyle name="Normal 8 4 2 4 2" xfId="2061"/>
    <cellStyle name="Normal 8 4 2 4 2 2" xfId="4628"/>
    <cellStyle name="Normal 8 4 2 4 2 2 2" xfId="26764"/>
    <cellStyle name="Normal 8 4 2 4 2 2 2 2" xfId="47915"/>
    <cellStyle name="Normal 8 4 2 4 2 2 3" xfId="16192"/>
    <cellStyle name="Normal 8 4 2 4 2 2 4" xfId="37343"/>
    <cellStyle name="Normal 8 4 2 4 2 3" xfId="8504"/>
    <cellStyle name="Normal 8 4 2 4 2 3 2" xfId="29653"/>
    <cellStyle name="Normal 8 4 2 4 2 3 2 2" xfId="50804"/>
    <cellStyle name="Normal 8 4 2 4 2 3 3" xfId="19081"/>
    <cellStyle name="Normal 8 4 2 4 2 3 4" xfId="40232"/>
    <cellStyle name="Normal 8 4 2 4 2 4" xfId="11066"/>
    <cellStyle name="Normal 8 4 2 4 2 4 2" xfId="32215"/>
    <cellStyle name="Normal 8 4 2 4 2 4 2 2" xfId="53366"/>
    <cellStyle name="Normal 8 4 2 4 2 4 3" xfId="21643"/>
    <cellStyle name="Normal 8 4 2 4 2 4 4" xfId="42794"/>
    <cellStyle name="Normal 8 4 2 4 2 5" xfId="24200"/>
    <cellStyle name="Normal 8 4 2 4 2 5 2" xfId="45351"/>
    <cellStyle name="Normal 8 4 2 4 2 6" xfId="13628"/>
    <cellStyle name="Normal 8 4 2 4 2 7" xfId="34779"/>
    <cellStyle name="Normal 8 4 2 4 3" xfId="3348"/>
    <cellStyle name="Normal 8 4 2 4 3 2" xfId="25484"/>
    <cellStyle name="Normal 8 4 2 4 3 2 2" xfId="46635"/>
    <cellStyle name="Normal 8 4 2 4 3 3" xfId="14912"/>
    <cellStyle name="Normal 8 4 2 4 3 4" xfId="36063"/>
    <cellStyle name="Normal 8 4 2 4 4" xfId="7224"/>
    <cellStyle name="Normal 8 4 2 4 4 2" xfId="28373"/>
    <cellStyle name="Normal 8 4 2 4 4 2 2" xfId="49524"/>
    <cellStyle name="Normal 8 4 2 4 4 3" xfId="17801"/>
    <cellStyle name="Normal 8 4 2 4 4 4" xfId="38952"/>
    <cellStyle name="Normal 8 4 2 4 5" xfId="9786"/>
    <cellStyle name="Normal 8 4 2 4 5 2" xfId="30935"/>
    <cellStyle name="Normal 8 4 2 4 5 2 2" xfId="52086"/>
    <cellStyle name="Normal 8 4 2 4 5 3" xfId="20363"/>
    <cellStyle name="Normal 8 4 2 4 5 4" xfId="41514"/>
    <cellStyle name="Normal 8 4 2 4 6" xfId="22920"/>
    <cellStyle name="Normal 8 4 2 4 6 2" xfId="44071"/>
    <cellStyle name="Normal 8 4 2 4 7" xfId="12348"/>
    <cellStyle name="Normal 8 4 2 4 8" xfId="33499"/>
    <cellStyle name="Normal 8 4 2 5" xfId="1421"/>
    <cellStyle name="Normal 8 4 2 5 2" xfId="3988"/>
    <cellStyle name="Normal 8 4 2 5 2 2" xfId="26124"/>
    <cellStyle name="Normal 8 4 2 5 2 2 2" xfId="47275"/>
    <cellStyle name="Normal 8 4 2 5 2 3" xfId="15552"/>
    <cellStyle name="Normal 8 4 2 5 2 4" xfId="36703"/>
    <cellStyle name="Normal 8 4 2 5 3" xfId="7864"/>
    <cellStyle name="Normal 8 4 2 5 3 2" xfId="29013"/>
    <cellStyle name="Normal 8 4 2 5 3 2 2" xfId="50164"/>
    <cellStyle name="Normal 8 4 2 5 3 3" xfId="18441"/>
    <cellStyle name="Normal 8 4 2 5 3 4" xfId="39592"/>
    <cellStyle name="Normal 8 4 2 5 4" xfId="10426"/>
    <cellStyle name="Normal 8 4 2 5 4 2" xfId="31575"/>
    <cellStyle name="Normal 8 4 2 5 4 2 2" xfId="52726"/>
    <cellStyle name="Normal 8 4 2 5 4 3" xfId="21003"/>
    <cellStyle name="Normal 8 4 2 5 4 4" xfId="42154"/>
    <cellStyle name="Normal 8 4 2 5 5" xfId="23560"/>
    <cellStyle name="Normal 8 4 2 5 5 2" xfId="44711"/>
    <cellStyle name="Normal 8 4 2 5 6" xfId="12988"/>
    <cellStyle name="Normal 8 4 2 5 7" xfId="34139"/>
    <cellStyle name="Normal 8 4 2 6" xfId="2707"/>
    <cellStyle name="Normal 8 4 2 6 2" xfId="24843"/>
    <cellStyle name="Normal 8 4 2 6 2 2" xfId="45994"/>
    <cellStyle name="Normal 8 4 2 6 3" xfId="14271"/>
    <cellStyle name="Normal 8 4 2 6 4" xfId="35422"/>
    <cellStyle name="Normal 8 4 2 7" xfId="6584"/>
    <cellStyle name="Normal 8 4 2 7 2" xfId="27733"/>
    <cellStyle name="Normal 8 4 2 7 2 2" xfId="48884"/>
    <cellStyle name="Normal 8 4 2 7 3" xfId="17161"/>
    <cellStyle name="Normal 8 4 2 7 4" xfId="38312"/>
    <cellStyle name="Normal 8 4 2 8" xfId="9146"/>
    <cellStyle name="Normal 8 4 2 8 2" xfId="30295"/>
    <cellStyle name="Normal 8 4 2 8 2 2" xfId="51446"/>
    <cellStyle name="Normal 8 4 2 8 3" xfId="19723"/>
    <cellStyle name="Normal 8 4 2 8 4" xfId="40874"/>
    <cellStyle name="Normal 8 4 2 9" xfId="22280"/>
    <cellStyle name="Normal 8 4 2 9 2" xfId="43431"/>
    <cellStyle name="Normal 8 4 3" xfId="219"/>
    <cellStyle name="Normal 8 4 3 10" xfId="32939"/>
    <cellStyle name="Normal 8 4 3 2" xfId="541"/>
    <cellStyle name="Normal 8 4 3 2 2" xfId="1181"/>
    <cellStyle name="Normal 8 4 3 2 2 2" xfId="2461"/>
    <cellStyle name="Normal 8 4 3 2 2 2 2" xfId="5028"/>
    <cellStyle name="Normal 8 4 3 2 2 2 2 2" xfId="27164"/>
    <cellStyle name="Normal 8 4 3 2 2 2 2 2 2" xfId="48315"/>
    <cellStyle name="Normal 8 4 3 2 2 2 2 3" xfId="16592"/>
    <cellStyle name="Normal 8 4 3 2 2 2 2 4" xfId="37743"/>
    <cellStyle name="Normal 8 4 3 2 2 2 3" xfId="8904"/>
    <cellStyle name="Normal 8 4 3 2 2 2 3 2" xfId="30053"/>
    <cellStyle name="Normal 8 4 3 2 2 2 3 2 2" xfId="51204"/>
    <cellStyle name="Normal 8 4 3 2 2 2 3 3" xfId="19481"/>
    <cellStyle name="Normal 8 4 3 2 2 2 3 4" xfId="40632"/>
    <cellStyle name="Normal 8 4 3 2 2 2 4" xfId="11466"/>
    <cellStyle name="Normal 8 4 3 2 2 2 4 2" xfId="32615"/>
    <cellStyle name="Normal 8 4 3 2 2 2 4 2 2" xfId="53766"/>
    <cellStyle name="Normal 8 4 3 2 2 2 4 3" xfId="22043"/>
    <cellStyle name="Normal 8 4 3 2 2 2 4 4" xfId="43194"/>
    <cellStyle name="Normal 8 4 3 2 2 2 5" xfId="24600"/>
    <cellStyle name="Normal 8 4 3 2 2 2 5 2" xfId="45751"/>
    <cellStyle name="Normal 8 4 3 2 2 2 6" xfId="14028"/>
    <cellStyle name="Normal 8 4 3 2 2 2 7" xfId="35179"/>
    <cellStyle name="Normal 8 4 3 2 2 3" xfId="3748"/>
    <cellStyle name="Normal 8 4 3 2 2 3 2" xfId="25884"/>
    <cellStyle name="Normal 8 4 3 2 2 3 2 2" xfId="47035"/>
    <cellStyle name="Normal 8 4 3 2 2 3 3" xfId="15312"/>
    <cellStyle name="Normal 8 4 3 2 2 3 4" xfId="36463"/>
    <cellStyle name="Normal 8 4 3 2 2 4" xfId="7624"/>
    <cellStyle name="Normal 8 4 3 2 2 4 2" xfId="28773"/>
    <cellStyle name="Normal 8 4 3 2 2 4 2 2" xfId="49924"/>
    <cellStyle name="Normal 8 4 3 2 2 4 3" xfId="18201"/>
    <cellStyle name="Normal 8 4 3 2 2 4 4" xfId="39352"/>
    <cellStyle name="Normal 8 4 3 2 2 5" xfId="10186"/>
    <cellStyle name="Normal 8 4 3 2 2 5 2" xfId="31335"/>
    <cellStyle name="Normal 8 4 3 2 2 5 2 2" xfId="52486"/>
    <cellStyle name="Normal 8 4 3 2 2 5 3" xfId="20763"/>
    <cellStyle name="Normal 8 4 3 2 2 5 4" xfId="41914"/>
    <cellStyle name="Normal 8 4 3 2 2 6" xfId="23320"/>
    <cellStyle name="Normal 8 4 3 2 2 6 2" xfId="44471"/>
    <cellStyle name="Normal 8 4 3 2 2 7" xfId="12748"/>
    <cellStyle name="Normal 8 4 3 2 2 8" xfId="33899"/>
    <cellStyle name="Normal 8 4 3 2 3" xfId="1821"/>
    <cellStyle name="Normal 8 4 3 2 3 2" xfId="4388"/>
    <cellStyle name="Normal 8 4 3 2 3 2 2" xfId="26524"/>
    <cellStyle name="Normal 8 4 3 2 3 2 2 2" xfId="47675"/>
    <cellStyle name="Normal 8 4 3 2 3 2 3" xfId="15952"/>
    <cellStyle name="Normal 8 4 3 2 3 2 4" xfId="37103"/>
    <cellStyle name="Normal 8 4 3 2 3 3" xfId="8264"/>
    <cellStyle name="Normal 8 4 3 2 3 3 2" xfId="29413"/>
    <cellStyle name="Normal 8 4 3 2 3 3 2 2" xfId="50564"/>
    <cellStyle name="Normal 8 4 3 2 3 3 3" xfId="18841"/>
    <cellStyle name="Normal 8 4 3 2 3 3 4" xfId="39992"/>
    <cellStyle name="Normal 8 4 3 2 3 4" xfId="10826"/>
    <cellStyle name="Normal 8 4 3 2 3 4 2" xfId="31975"/>
    <cellStyle name="Normal 8 4 3 2 3 4 2 2" xfId="53126"/>
    <cellStyle name="Normal 8 4 3 2 3 4 3" xfId="21403"/>
    <cellStyle name="Normal 8 4 3 2 3 4 4" xfId="42554"/>
    <cellStyle name="Normal 8 4 3 2 3 5" xfId="23960"/>
    <cellStyle name="Normal 8 4 3 2 3 5 2" xfId="45111"/>
    <cellStyle name="Normal 8 4 3 2 3 6" xfId="13388"/>
    <cellStyle name="Normal 8 4 3 2 3 7" xfId="34539"/>
    <cellStyle name="Normal 8 4 3 2 4" xfId="3108"/>
    <cellStyle name="Normal 8 4 3 2 4 2" xfId="25244"/>
    <cellStyle name="Normal 8 4 3 2 4 2 2" xfId="46395"/>
    <cellStyle name="Normal 8 4 3 2 4 3" xfId="14672"/>
    <cellStyle name="Normal 8 4 3 2 4 4" xfId="35823"/>
    <cellStyle name="Normal 8 4 3 2 5" xfId="6984"/>
    <cellStyle name="Normal 8 4 3 2 5 2" xfId="28133"/>
    <cellStyle name="Normal 8 4 3 2 5 2 2" xfId="49284"/>
    <cellStyle name="Normal 8 4 3 2 5 3" xfId="17561"/>
    <cellStyle name="Normal 8 4 3 2 5 4" xfId="38712"/>
    <cellStyle name="Normal 8 4 3 2 6" xfId="9546"/>
    <cellStyle name="Normal 8 4 3 2 6 2" xfId="30695"/>
    <cellStyle name="Normal 8 4 3 2 6 2 2" xfId="51846"/>
    <cellStyle name="Normal 8 4 3 2 6 3" xfId="20123"/>
    <cellStyle name="Normal 8 4 3 2 6 4" xfId="41274"/>
    <cellStyle name="Normal 8 4 3 2 7" xfId="22680"/>
    <cellStyle name="Normal 8 4 3 2 7 2" xfId="43831"/>
    <cellStyle name="Normal 8 4 3 2 8" xfId="12108"/>
    <cellStyle name="Normal 8 4 3 2 9" xfId="33259"/>
    <cellStyle name="Normal 8 4 3 3" xfId="861"/>
    <cellStyle name="Normal 8 4 3 3 2" xfId="2141"/>
    <cellStyle name="Normal 8 4 3 3 2 2" xfId="4708"/>
    <cellStyle name="Normal 8 4 3 3 2 2 2" xfId="26844"/>
    <cellStyle name="Normal 8 4 3 3 2 2 2 2" xfId="47995"/>
    <cellStyle name="Normal 8 4 3 3 2 2 3" xfId="16272"/>
    <cellStyle name="Normal 8 4 3 3 2 2 4" xfId="37423"/>
    <cellStyle name="Normal 8 4 3 3 2 3" xfId="8584"/>
    <cellStyle name="Normal 8 4 3 3 2 3 2" xfId="29733"/>
    <cellStyle name="Normal 8 4 3 3 2 3 2 2" xfId="50884"/>
    <cellStyle name="Normal 8 4 3 3 2 3 3" xfId="19161"/>
    <cellStyle name="Normal 8 4 3 3 2 3 4" xfId="40312"/>
    <cellStyle name="Normal 8 4 3 3 2 4" xfId="11146"/>
    <cellStyle name="Normal 8 4 3 3 2 4 2" xfId="32295"/>
    <cellStyle name="Normal 8 4 3 3 2 4 2 2" xfId="53446"/>
    <cellStyle name="Normal 8 4 3 3 2 4 3" xfId="21723"/>
    <cellStyle name="Normal 8 4 3 3 2 4 4" xfId="42874"/>
    <cellStyle name="Normal 8 4 3 3 2 5" xfId="24280"/>
    <cellStyle name="Normal 8 4 3 3 2 5 2" xfId="45431"/>
    <cellStyle name="Normal 8 4 3 3 2 6" xfId="13708"/>
    <cellStyle name="Normal 8 4 3 3 2 7" xfId="34859"/>
    <cellStyle name="Normal 8 4 3 3 3" xfId="3428"/>
    <cellStyle name="Normal 8 4 3 3 3 2" xfId="25564"/>
    <cellStyle name="Normal 8 4 3 3 3 2 2" xfId="46715"/>
    <cellStyle name="Normal 8 4 3 3 3 3" xfId="14992"/>
    <cellStyle name="Normal 8 4 3 3 3 4" xfId="36143"/>
    <cellStyle name="Normal 8 4 3 3 4" xfId="7304"/>
    <cellStyle name="Normal 8 4 3 3 4 2" xfId="28453"/>
    <cellStyle name="Normal 8 4 3 3 4 2 2" xfId="49604"/>
    <cellStyle name="Normal 8 4 3 3 4 3" xfId="17881"/>
    <cellStyle name="Normal 8 4 3 3 4 4" xfId="39032"/>
    <cellStyle name="Normal 8 4 3 3 5" xfId="9866"/>
    <cellStyle name="Normal 8 4 3 3 5 2" xfId="31015"/>
    <cellStyle name="Normal 8 4 3 3 5 2 2" xfId="52166"/>
    <cellStyle name="Normal 8 4 3 3 5 3" xfId="20443"/>
    <cellStyle name="Normal 8 4 3 3 5 4" xfId="41594"/>
    <cellStyle name="Normal 8 4 3 3 6" xfId="23000"/>
    <cellStyle name="Normal 8 4 3 3 6 2" xfId="44151"/>
    <cellStyle name="Normal 8 4 3 3 7" xfId="12428"/>
    <cellStyle name="Normal 8 4 3 3 8" xfId="33579"/>
    <cellStyle name="Normal 8 4 3 4" xfId="1501"/>
    <cellStyle name="Normal 8 4 3 4 2" xfId="4068"/>
    <cellStyle name="Normal 8 4 3 4 2 2" xfId="26204"/>
    <cellStyle name="Normal 8 4 3 4 2 2 2" xfId="47355"/>
    <cellStyle name="Normal 8 4 3 4 2 3" xfId="15632"/>
    <cellStyle name="Normal 8 4 3 4 2 4" xfId="36783"/>
    <cellStyle name="Normal 8 4 3 4 3" xfId="7944"/>
    <cellStyle name="Normal 8 4 3 4 3 2" xfId="29093"/>
    <cellStyle name="Normal 8 4 3 4 3 2 2" xfId="50244"/>
    <cellStyle name="Normal 8 4 3 4 3 3" xfId="18521"/>
    <cellStyle name="Normal 8 4 3 4 3 4" xfId="39672"/>
    <cellStyle name="Normal 8 4 3 4 4" xfId="10506"/>
    <cellStyle name="Normal 8 4 3 4 4 2" xfId="31655"/>
    <cellStyle name="Normal 8 4 3 4 4 2 2" xfId="52806"/>
    <cellStyle name="Normal 8 4 3 4 4 3" xfId="21083"/>
    <cellStyle name="Normal 8 4 3 4 4 4" xfId="42234"/>
    <cellStyle name="Normal 8 4 3 4 5" xfId="23640"/>
    <cellStyle name="Normal 8 4 3 4 5 2" xfId="44791"/>
    <cellStyle name="Normal 8 4 3 4 6" xfId="13068"/>
    <cellStyle name="Normal 8 4 3 4 7" xfId="34219"/>
    <cellStyle name="Normal 8 4 3 5" xfId="2787"/>
    <cellStyle name="Normal 8 4 3 5 2" xfId="24923"/>
    <cellStyle name="Normal 8 4 3 5 2 2" xfId="46074"/>
    <cellStyle name="Normal 8 4 3 5 3" xfId="14351"/>
    <cellStyle name="Normal 8 4 3 5 4" xfId="35502"/>
    <cellStyle name="Normal 8 4 3 6" xfId="6664"/>
    <cellStyle name="Normal 8 4 3 6 2" xfId="27813"/>
    <cellStyle name="Normal 8 4 3 6 2 2" xfId="48964"/>
    <cellStyle name="Normal 8 4 3 6 3" xfId="17241"/>
    <cellStyle name="Normal 8 4 3 6 4" xfId="38392"/>
    <cellStyle name="Normal 8 4 3 7" xfId="9226"/>
    <cellStyle name="Normal 8 4 3 7 2" xfId="30375"/>
    <cellStyle name="Normal 8 4 3 7 2 2" xfId="51526"/>
    <cellStyle name="Normal 8 4 3 7 3" xfId="19803"/>
    <cellStyle name="Normal 8 4 3 7 4" xfId="40954"/>
    <cellStyle name="Normal 8 4 3 8" xfId="22360"/>
    <cellStyle name="Normal 8 4 3 8 2" xfId="43511"/>
    <cellStyle name="Normal 8 4 3 9" xfId="11788"/>
    <cellStyle name="Normal 8 4 4" xfId="381"/>
    <cellStyle name="Normal 8 4 4 2" xfId="1021"/>
    <cellStyle name="Normal 8 4 4 2 2" xfId="2301"/>
    <cellStyle name="Normal 8 4 4 2 2 2" xfId="4868"/>
    <cellStyle name="Normal 8 4 4 2 2 2 2" xfId="27004"/>
    <cellStyle name="Normal 8 4 4 2 2 2 2 2" xfId="48155"/>
    <cellStyle name="Normal 8 4 4 2 2 2 3" xfId="16432"/>
    <cellStyle name="Normal 8 4 4 2 2 2 4" xfId="37583"/>
    <cellStyle name="Normal 8 4 4 2 2 3" xfId="8744"/>
    <cellStyle name="Normal 8 4 4 2 2 3 2" xfId="29893"/>
    <cellStyle name="Normal 8 4 4 2 2 3 2 2" xfId="51044"/>
    <cellStyle name="Normal 8 4 4 2 2 3 3" xfId="19321"/>
    <cellStyle name="Normal 8 4 4 2 2 3 4" xfId="40472"/>
    <cellStyle name="Normal 8 4 4 2 2 4" xfId="11306"/>
    <cellStyle name="Normal 8 4 4 2 2 4 2" xfId="32455"/>
    <cellStyle name="Normal 8 4 4 2 2 4 2 2" xfId="53606"/>
    <cellStyle name="Normal 8 4 4 2 2 4 3" xfId="21883"/>
    <cellStyle name="Normal 8 4 4 2 2 4 4" xfId="43034"/>
    <cellStyle name="Normal 8 4 4 2 2 5" xfId="24440"/>
    <cellStyle name="Normal 8 4 4 2 2 5 2" xfId="45591"/>
    <cellStyle name="Normal 8 4 4 2 2 6" xfId="13868"/>
    <cellStyle name="Normal 8 4 4 2 2 7" xfId="35019"/>
    <cellStyle name="Normal 8 4 4 2 3" xfId="3588"/>
    <cellStyle name="Normal 8 4 4 2 3 2" xfId="25724"/>
    <cellStyle name="Normal 8 4 4 2 3 2 2" xfId="46875"/>
    <cellStyle name="Normal 8 4 4 2 3 3" xfId="15152"/>
    <cellStyle name="Normal 8 4 4 2 3 4" xfId="36303"/>
    <cellStyle name="Normal 8 4 4 2 4" xfId="7464"/>
    <cellStyle name="Normal 8 4 4 2 4 2" xfId="28613"/>
    <cellStyle name="Normal 8 4 4 2 4 2 2" xfId="49764"/>
    <cellStyle name="Normal 8 4 4 2 4 3" xfId="18041"/>
    <cellStyle name="Normal 8 4 4 2 4 4" xfId="39192"/>
    <cellStyle name="Normal 8 4 4 2 5" xfId="10026"/>
    <cellStyle name="Normal 8 4 4 2 5 2" xfId="31175"/>
    <cellStyle name="Normal 8 4 4 2 5 2 2" xfId="52326"/>
    <cellStyle name="Normal 8 4 4 2 5 3" xfId="20603"/>
    <cellStyle name="Normal 8 4 4 2 5 4" xfId="41754"/>
    <cellStyle name="Normal 8 4 4 2 6" xfId="23160"/>
    <cellStyle name="Normal 8 4 4 2 6 2" xfId="44311"/>
    <cellStyle name="Normal 8 4 4 2 7" xfId="12588"/>
    <cellStyle name="Normal 8 4 4 2 8" xfId="33739"/>
    <cellStyle name="Normal 8 4 4 3" xfId="1661"/>
    <cellStyle name="Normal 8 4 4 3 2" xfId="4228"/>
    <cellStyle name="Normal 8 4 4 3 2 2" xfId="26364"/>
    <cellStyle name="Normal 8 4 4 3 2 2 2" xfId="47515"/>
    <cellStyle name="Normal 8 4 4 3 2 3" xfId="15792"/>
    <cellStyle name="Normal 8 4 4 3 2 4" xfId="36943"/>
    <cellStyle name="Normal 8 4 4 3 3" xfId="8104"/>
    <cellStyle name="Normal 8 4 4 3 3 2" xfId="29253"/>
    <cellStyle name="Normal 8 4 4 3 3 2 2" xfId="50404"/>
    <cellStyle name="Normal 8 4 4 3 3 3" xfId="18681"/>
    <cellStyle name="Normal 8 4 4 3 3 4" xfId="39832"/>
    <cellStyle name="Normal 8 4 4 3 4" xfId="10666"/>
    <cellStyle name="Normal 8 4 4 3 4 2" xfId="31815"/>
    <cellStyle name="Normal 8 4 4 3 4 2 2" xfId="52966"/>
    <cellStyle name="Normal 8 4 4 3 4 3" xfId="21243"/>
    <cellStyle name="Normal 8 4 4 3 4 4" xfId="42394"/>
    <cellStyle name="Normal 8 4 4 3 5" xfId="23800"/>
    <cellStyle name="Normal 8 4 4 3 5 2" xfId="44951"/>
    <cellStyle name="Normal 8 4 4 3 6" xfId="13228"/>
    <cellStyle name="Normal 8 4 4 3 7" xfId="34379"/>
    <cellStyle name="Normal 8 4 4 4" xfId="2948"/>
    <cellStyle name="Normal 8 4 4 4 2" xfId="25084"/>
    <cellStyle name="Normal 8 4 4 4 2 2" xfId="46235"/>
    <cellStyle name="Normal 8 4 4 4 3" xfId="14512"/>
    <cellStyle name="Normal 8 4 4 4 4" xfId="35663"/>
    <cellStyle name="Normal 8 4 4 5" xfId="6824"/>
    <cellStyle name="Normal 8 4 4 5 2" xfId="27973"/>
    <cellStyle name="Normal 8 4 4 5 2 2" xfId="49124"/>
    <cellStyle name="Normal 8 4 4 5 3" xfId="17401"/>
    <cellStyle name="Normal 8 4 4 5 4" xfId="38552"/>
    <cellStyle name="Normal 8 4 4 6" xfId="9386"/>
    <cellStyle name="Normal 8 4 4 6 2" xfId="30535"/>
    <cellStyle name="Normal 8 4 4 6 2 2" xfId="51686"/>
    <cellStyle name="Normal 8 4 4 6 3" xfId="19963"/>
    <cellStyle name="Normal 8 4 4 6 4" xfId="41114"/>
    <cellStyle name="Normal 8 4 4 7" xfId="22520"/>
    <cellStyle name="Normal 8 4 4 7 2" xfId="43671"/>
    <cellStyle name="Normal 8 4 4 8" xfId="11948"/>
    <cellStyle name="Normal 8 4 4 9" xfId="33099"/>
    <cellStyle name="Normal 8 4 5" xfId="701"/>
    <cellStyle name="Normal 8 4 5 2" xfId="1981"/>
    <cellStyle name="Normal 8 4 5 2 2" xfId="4548"/>
    <cellStyle name="Normal 8 4 5 2 2 2" xfId="26684"/>
    <cellStyle name="Normal 8 4 5 2 2 2 2" xfId="47835"/>
    <cellStyle name="Normal 8 4 5 2 2 3" xfId="16112"/>
    <cellStyle name="Normal 8 4 5 2 2 4" xfId="37263"/>
    <cellStyle name="Normal 8 4 5 2 3" xfId="8424"/>
    <cellStyle name="Normal 8 4 5 2 3 2" xfId="29573"/>
    <cellStyle name="Normal 8 4 5 2 3 2 2" xfId="50724"/>
    <cellStyle name="Normal 8 4 5 2 3 3" xfId="19001"/>
    <cellStyle name="Normal 8 4 5 2 3 4" xfId="40152"/>
    <cellStyle name="Normal 8 4 5 2 4" xfId="10986"/>
    <cellStyle name="Normal 8 4 5 2 4 2" xfId="32135"/>
    <cellStyle name="Normal 8 4 5 2 4 2 2" xfId="53286"/>
    <cellStyle name="Normal 8 4 5 2 4 3" xfId="21563"/>
    <cellStyle name="Normal 8 4 5 2 4 4" xfId="42714"/>
    <cellStyle name="Normal 8 4 5 2 5" xfId="24120"/>
    <cellStyle name="Normal 8 4 5 2 5 2" xfId="45271"/>
    <cellStyle name="Normal 8 4 5 2 6" xfId="13548"/>
    <cellStyle name="Normal 8 4 5 2 7" xfId="34699"/>
    <cellStyle name="Normal 8 4 5 3" xfId="3268"/>
    <cellStyle name="Normal 8 4 5 3 2" xfId="25404"/>
    <cellStyle name="Normal 8 4 5 3 2 2" xfId="46555"/>
    <cellStyle name="Normal 8 4 5 3 3" xfId="14832"/>
    <cellStyle name="Normal 8 4 5 3 4" xfId="35983"/>
    <cellStyle name="Normal 8 4 5 4" xfId="7144"/>
    <cellStyle name="Normal 8 4 5 4 2" xfId="28293"/>
    <cellStyle name="Normal 8 4 5 4 2 2" xfId="49444"/>
    <cellStyle name="Normal 8 4 5 4 3" xfId="17721"/>
    <cellStyle name="Normal 8 4 5 4 4" xfId="38872"/>
    <cellStyle name="Normal 8 4 5 5" xfId="9706"/>
    <cellStyle name="Normal 8 4 5 5 2" xfId="30855"/>
    <cellStyle name="Normal 8 4 5 5 2 2" xfId="52006"/>
    <cellStyle name="Normal 8 4 5 5 3" xfId="20283"/>
    <cellStyle name="Normal 8 4 5 5 4" xfId="41434"/>
    <cellStyle name="Normal 8 4 5 6" xfId="22840"/>
    <cellStyle name="Normal 8 4 5 6 2" xfId="43991"/>
    <cellStyle name="Normal 8 4 5 7" xfId="12268"/>
    <cellStyle name="Normal 8 4 5 8" xfId="33419"/>
    <cellStyle name="Normal 8 4 6" xfId="1341"/>
    <cellStyle name="Normal 8 4 6 2" xfId="3908"/>
    <cellStyle name="Normal 8 4 6 2 2" xfId="26044"/>
    <cellStyle name="Normal 8 4 6 2 2 2" xfId="47195"/>
    <cellStyle name="Normal 8 4 6 2 3" xfId="15472"/>
    <cellStyle name="Normal 8 4 6 2 4" xfId="36623"/>
    <cellStyle name="Normal 8 4 6 3" xfId="7784"/>
    <cellStyle name="Normal 8 4 6 3 2" xfId="28933"/>
    <cellStyle name="Normal 8 4 6 3 2 2" xfId="50084"/>
    <cellStyle name="Normal 8 4 6 3 3" xfId="18361"/>
    <cellStyle name="Normal 8 4 6 3 4" xfId="39512"/>
    <cellStyle name="Normal 8 4 6 4" xfId="10346"/>
    <cellStyle name="Normal 8 4 6 4 2" xfId="31495"/>
    <cellStyle name="Normal 8 4 6 4 2 2" xfId="52646"/>
    <cellStyle name="Normal 8 4 6 4 3" xfId="20923"/>
    <cellStyle name="Normal 8 4 6 4 4" xfId="42074"/>
    <cellStyle name="Normal 8 4 6 5" xfId="23480"/>
    <cellStyle name="Normal 8 4 6 5 2" xfId="44631"/>
    <cellStyle name="Normal 8 4 6 6" xfId="12908"/>
    <cellStyle name="Normal 8 4 6 7" xfId="34059"/>
    <cellStyle name="Normal 8 4 7" xfId="2626"/>
    <cellStyle name="Normal 8 4 7 2" xfId="24762"/>
    <cellStyle name="Normal 8 4 7 2 2" xfId="45913"/>
    <cellStyle name="Normal 8 4 7 3" xfId="14190"/>
    <cellStyle name="Normal 8 4 7 4" xfId="35341"/>
    <cellStyle name="Normal 8 4 8" xfId="5725"/>
    <cellStyle name="Normal 8 4 9" xfId="6504"/>
    <cellStyle name="Normal 8 4 9 2" xfId="27653"/>
    <cellStyle name="Normal 8 4 9 2 2" xfId="48804"/>
    <cellStyle name="Normal 8 4 9 3" xfId="17081"/>
    <cellStyle name="Normal 8 4 9 4" xfId="38232"/>
    <cellStyle name="Normal 8 5" xfId="77"/>
    <cellStyle name="Normal 8 5 10" xfId="9088"/>
    <cellStyle name="Normal 8 5 10 2" xfId="30237"/>
    <cellStyle name="Normal 8 5 10 2 2" xfId="51388"/>
    <cellStyle name="Normal 8 5 10 3" xfId="19665"/>
    <cellStyle name="Normal 8 5 10 4" xfId="40816"/>
    <cellStyle name="Normal 8 5 11" xfId="22222"/>
    <cellStyle name="Normal 8 5 11 2" xfId="43373"/>
    <cellStyle name="Normal 8 5 12" xfId="11650"/>
    <cellStyle name="Normal 8 5 13" xfId="32801"/>
    <cellStyle name="Normal 8 5 2" xfId="161"/>
    <cellStyle name="Normal 8 5 2 10" xfId="11730"/>
    <cellStyle name="Normal 8 5 2 11" xfId="32881"/>
    <cellStyle name="Normal 8 5 2 2" xfId="322"/>
    <cellStyle name="Normal 8 5 2 2 10" xfId="33041"/>
    <cellStyle name="Normal 8 5 2 2 2" xfId="643"/>
    <cellStyle name="Normal 8 5 2 2 2 2" xfId="1283"/>
    <cellStyle name="Normal 8 5 2 2 2 2 2" xfId="2563"/>
    <cellStyle name="Normal 8 5 2 2 2 2 2 2" xfId="5130"/>
    <cellStyle name="Normal 8 5 2 2 2 2 2 2 2" xfId="27266"/>
    <cellStyle name="Normal 8 5 2 2 2 2 2 2 2 2" xfId="48417"/>
    <cellStyle name="Normal 8 5 2 2 2 2 2 2 3" xfId="16694"/>
    <cellStyle name="Normal 8 5 2 2 2 2 2 2 4" xfId="37845"/>
    <cellStyle name="Normal 8 5 2 2 2 2 2 3" xfId="9006"/>
    <cellStyle name="Normal 8 5 2 2 2 2 2 3 2" xfId="30155"/>
    <cellStyle name="Normal 8 5 2 2 2 2 2 3 2 2" xfId="51306"/>
    <cellStyle name="Normal 8 5 2 2 2 2 2 3 3" xfId="19583"/>
    <cellStyle name="Normal 8 5 2 2 2 2 2 3 4" xfId="40734"/>
    <cellStyle name="Normal 8 5 2 2 2 2 2 4" xfId="11568"/>
    <cellStyle name="Normal 8 5 2 2 2 2 2 4 2" xfId="32717"/>
    <cellStyle name="Normal 8 5 2 2 2 2 2 4 2 2" xfId="53868"/>
    <cellStyle name="Normal 8 5 2 2 2 2 2 4 3" xfId="22145"/>
    <cellStyle name="Normal 8 5 2 2 2 2 2 4 4" xfId="43296"/>
    <cellStyle name="Normal 8 5 2 2 2 2 2 5" xfId="24702"/>
    <cellStyle name="Normal 8 5 2 2 2 2 2 5 2" xfId="45853"/>
    <cellStyle name="Normal 8 5 2 2 2 2 2 6" xfId="14130"/>
    <cellStyle name="Normal 8 5 2 2 2 2 2 7" xfId="35281"/>
    <cellStyle name="Normal 8 5 2 2 2 2 3" xfId="3850"/>
    <cellStyle name="Normal 8 5 2 2 2 2 3 2" xfId="25986"/>
    <cellStyle name="Normal 8 5 2 2 2 2 3 2 2" xfId="47137"/>
    <cellStyle name="Normal 8 5 2 2 2 2 3 3" xfId="15414"/>
    <cellStyle name="Normal 8 5 2 2 2 2 3 4" xfId="36565"/>
    <cellStyle name="Normal 8 5 2 2 2 2 4" xfId="7726"/>
    <cellStyle name="Normal 8 5 2 2 2 2 4 2" xfId="28875"/>
    <cellStyle name="Normal 8 5 2 2 2 2 4 2 2" xfId="50026"/>
    <cellStyle name="Normal 8 5 2 2 2 2 4 3" xfId="18303"/>
    <cellStyle name="Normal 8 5 2 2 2 2 4 4" xfId="39454"/>
    <cellStyle name="Normal 8 5 2 2 2 2 5" xfId="10288"/>
    <cellStyle name="Normal 8 5 2 2 2 2 5 2" xfId="31437"/>
    <cellStyle name="Normal 8 5 2 2 2 2 5 2 2" xfId="52588"/>
    <cellStyle name="Normal 8 5 2 2 2 2 5 3" xfId="20865"/>
    <cellStyle name="Normal 8 5 2 2 2 2 5 4" xfId="42016"/>
    <cellStyle name="Normal 8 5 2 2 2 2 6" xfId="23422"/>
    <cellStyle name="Normal 8 5 2 2 2 2 6 2" xfId="44573"/>
    <cellStyle name="Normal 8 5 2 2 2 2 7" xfId="12850"/>
    <cellStyle name="Normal 8 5 2 2 2 2 8" xfId="34001"/>
    <cellStyle name="Normal 8 5 2 2 2 3" xfId="1923"/>
    <cellStyle name="Normal 8 5 2 2 2 3 2" xfId="4490"/>
    <cellStyle name="Normal 8 5 2 2 2 3 2 2" xfId="26626"/>
    <cellStyle name="Normal 8 5 2 2 2 3 2 2 2" xfId="47777"/>
    <cellStyle name="Normal 8 5 2 2 2 3 2 3" xfId="16054"/>
    <cellStyle name="Normal 8 5 2 2 2 3 2 4" xfId="37205"/>
    <cellStyle name="Normal 8 5 2 2 2 3 3" xfId="8366"/>
    <cellStyle name="Normal 8 5 2 2 2 3 3 2" xfId="29515"/>
    <cellStyle name="Normal 8 5 2 2 2 3 3 2 2" xfId="50666"/>
    <cellStyle name="Normal 8 5 2 2 2 3 3 3" xfId="18943"/>
    <cellStyle name="Normal 8 5 2 2 2 3 3 4" xfId="40094"/>
    <cellStyle name="Normal 8 5 2 2 2 3 4" xfId="10928"/>
    <cellStyle name="Normal 8 5 2 2 2 3 4 2" xfId="32077"/>
    <cellStyle name="Normal 8 5 2 2 2 3 4 2 2" xfId="53228"/>
    <cellStyle name="Normal 8 5 2 2 2 3 4 3" xfId="21505"/>
    <cellStyle name="Normal 8 5 2 2 2 3 4 4" xfId="42656"/>
    <cellStyle name="Normal 8 5 2 2 2 3 5" xfId="24062"/>
    <cellStyle name="Normal 8 5 2 2 2 3 5 2" xfId="45213"/>
    <cellStyle name="Normal 8 5 2 2 2 3 6" xfId="13490"/>
    <cellStyle name="Normal 8 5 2 2 2 3 7" xfId="34641"/>
    <cellStyle name="Normal 8 5 2 2 2 4" xfId="3210"/>
    <cellStyle name="Normal 8 5 2 2 2 4 2" xfId="25346"/>
    <cellStyle name="Normal 8 5 2 2 2 4 2 2" xfId="46497"/>
    <cellStyle name="Normal 8 5 2 2 2 4 3" xfId="14774"/>
    <cellStyle name="Normal 8 5 2 2 2 4 4" xfId="35925"/>
    <cellStyle name="Normal 8 5 2 2 2 5" xfId="7086"/>
    <cellStyle name="Normal 8 5 2 2 2 5 2" xfId="28235"/>
    <cellStyle name="Normal 8 5 2 2 2 5 2 2" xfId="49386"/>
    <cellStyle name="Normal 8 5 2 2 2 5 3" xfId="17663"/>
    <cellStyle name="Normal 8 5 2 2 2 5 4" xfId="38814"/>
    <cellStyle name="Normal 8 5 2 2 2 6" xfId="9648"/>
    <cellStyle name="Normal 8 5 2 2 2 6 2" xfId="30797"/>
    <cellStyle name="Normal 8 5 2 2 2 6 2 2" xfId="51948"/>
    <cellStyle name="Normal 8 5 2 2 2 6 3" xfId="20225"/>
    <cellStyle name="Normal 8 5 2 2 2 6 4" xfId="41376"/>
    <cellStyle name="Normal 8 5 2 2 2 7" xfId="22782"/>
    <cellStyle name="Normal 8 5 2 2 2 7 2" xfId="43933"/>
    <cellStyle name="Normal 8 5 2 2 2 8" xfId="12210"/>
    <cellStyle name="Normal 8 5 2 2 2 9" xfId="33361"/>
    <cellStyle name="Normal 8 5 2 2 3" xfId="963"/>
    <cellStyle name="Normal 8 5 2 2 3 2" xfId="2243"/>
    <cellStyle name="Normal 8 5 2 2 3 2 2" xfId="4810"/>
    <cellStyle name="Normal 8 5 2 2 3 2 2 2" xfId="26946"/>
    <cellStyle name="Normal 8 5 2 2 3 2 2 2 2" xfId="48097"/>
    <cellStyle name="Normal 8 5 2 2 3 2 2 3" xfId="16374"/>
    <cellStyle name="Normal 8 5 2 2 3 2 2 4" xfId="37525"/>
    <cellStyle name="Normal 8 5 2 2 3 2 3" xfId="8686"/>
    <cellStyle name="Normal 8 5 2 2 3 2 3 2" xfId="29835"/>
    <cellStyle name="Normal 8 5 2 2 3 2 3 2 2" xfId="50986"/>
    <cellStyle name="Normal 8 5 2 2 3 2 3 3" xfId="19263"/>
    <cellStyle name="Normal 8 5 2 2 3 2 3 4" xfId="40414"/>
    <cellStyle name="Normal 8 5 2 2 3 2 4" xfId="11248"/>
    <cellStyle name="Normal 8 5 2 2 3 2 4 2" xfId="32397"/>
    <cellStyle name="Normal 8 5 2 2 3 2 4 2 2" xfId="53548"/>
    <cellStyle name="Normal 8 5 2 2 3 2 4 3" xfId="21825"/>
    <cellStyle name="Normal 8 5 2 2 3 2 4 4" xfId="42976"/>
    <cellStyle name="Normal 8 5 2 2 3 2 5" xfId="24382"/>
    <cellStyle name="Normal 8 5 2 2 3 2 5 2" xfId="45533"/>
    <cellStyle name="Normal 8 5 2 2 3 2 6" xfId="13810"/>
    <cellStyle name="Normal 8 5 2 2 3 2 7" xfId="34961"/>
    <cellStyle name="Normal 8 5 2 2 3 3" xfId="3530"/>
    <cellStyle name="Normal 8 5 2 2 3 3 2" xfId="25666"/>
    <cellStyle name="Normal 8 5 2 2 3 3 2 2" xfId="46817"/>
    <cellStyle name="Normal 8 5 2 2 3 3 3" xfId="15094"/>
    <cellStyle name="Normal 8 5 2 2 3 3 4" xfId="36245"/>
    <cellStyle name="Normal 8 5 2 2 3 4" xfId="7406"/>
    <cellStyle name="Normal 8 5 2 2 3 4 2" xfId="28555"/>
    <cellStyle name="Normal 8 5 2 2 3 4 2 2" xfId="49706"/>
    <cellStyle name="Normal 8 5 2 2 3 4 3" xfId="17983"/>
    <cellStyle name="Normal 8 5 2 2 3 4 4" xfId="39134"/>
    <cellStyle name="Normal 8 5 2 2 3 5" xfId="9968"/>
    <cellStyle name="Normal 8 5 2 2 3 5 2" xfId="31117"/>
    <cellStyle name="Normal 8 5 2 2 3 5 2 2" xfId="52268"/>
    <cellStyle name="Normal 8 5 2 2 3 5 3" xfId="20545"/>
    <cellStyle name="Normal 8 5 2 2 3 5 4" xfId="41696"/>
    <cellStyle name="Normal 8 5 2 2 3 6" xfId="23102"/>
    <cellStyle name="Normal 8 5 2 2 3 6 2" xfId="44253"/>
    <cellStyle name="Normal 8 5 2 2 3 7" xfId="12530"/>
    <cellStyle name="Normal 8 5 2 2 3 8" xfId="33681"/>
    <cellStyle name="Normal 8 5 2 2 4" xfId="1603"/>
    <cellStyle name="Normal 8 5 2 2 4 2" xfId="4170"/>
    <cellStyle name="Normal 8 5 2 2 4 2 2" xfId="26306"/>
    <cellStyle name="Normal 8 5 2 2 4 2 2 2" xfId="47457"/>
    <cellStyle name="Normal 8 5 2 2 4 2 3" xfId="15734"/>
    <cellStyle name="Normal 8 5 2 2 4 2 4" xfId="36885"/>
    <cellStyle name="Normal 8 5 2 2 4 3" xfId="8046"/>
    <cellStyle name="Normal 8 5 2 2 4 3 2" xfId="29195"/>
    <cellStyle name="Normal 8 5 2 2 4 3 2 2" xfId="50346"/>
    <cellStyle name="Normal 8 5 2 2 4 3 3" xfId="18623"/>
    <cellStyle name="Normal 8 5 2 2 4 3 4" xfId="39774"/>
    <cellStyle name="Normal 8 5 2 2 4 4" xfId="10608"/>
    <cellStyle name="Normal 8 5 2 2 4 4 2" xfId="31757"/>
    <cellStyle name="Normal 8 5 2 2 4 4 2 2" xfId="52908"/>
    <cellStyle name="Normal 8 5 2 2 4 4 3" xfId="21185"/>
    <cellStyle name="Normal 8 5 2 2 4 4 4" xfId="42336"/>
    <cellStyle name="Normal 8 5 2 2 4 5" xfId="23742"/>
    <cellStyle name="Normal 8 5 2 2 4 5 2" xfId="44893"/>
    <cellStyle name="Normal 8 5 2 2 4 6" xfId="13170"/>
    <cellStyle name="Normal 8 5 2 2 4 7" xfId="34321"/>
    <cellStyle name="Normal 8 5 2 2 5" xfId="2890"/>
    <cellStyle name="Normal 8 5 2 2 5 2" xfId="25026"/>
    <cellStyle name="Normal 8 5 2 2 5 2 2" xfId="46177"/>
    <cellStyle name="Normal 8 5 2 2 5 3" xfId="14454"/>
    <cellStyle name="Normal 8 5 2 2 5 4" xfId="35605"/>
    <cellStyle name="Normal 8 5 2 2 6" xfId="6766"/>
    <cellStyle name="Normal 8 5 2 2 6 2" xfId="27915"/>
    <cellStyle name="Normal 8 5 2 2 6 2 2" xfId="49066"/>
    <cellStyle name="Normal 8 5 2 2 6 3" xfId="17343"/>
    <cellStyle name="Normal 8 5 2 2 6 4" xfId="38494"/>
    <cellStyle name="Normal 8 5 2 2 7" xfId="9328"/>
    <cellStyle name="Normal 8 5 2 2 7 2" xfId="30477"/>
    <cellStyle name="Normal 8 5 2 2 7 2 2" xfId="51628"/>
    <cellStyle name="Normal 8 5 2 2 7 3" xfId="19905"/>
    <cellStyle name="Normal 8 5 2 2 7 4" xfId="41056"/>
    <cellStyle name="Normal 8 5 2 2 8" xfId="22462"/>
    <cellStyle name="Normal 8 5 2 2 8 2" xfId="43613"/>
    <cellStyle name="Normal 8 5 2 2 9" xfId="11890"/>
    <cellStyle name="Normal 8 5 2 3" xfId="483"/>
    <cellStyle name="Normal 8 5 2 3 2" xfId="1123"/>
    <cellStyle name="Normal 8 5 2 3 2 2" xfId="2403"/>
    <cellStyle name="Normal 8 5 2 3 2 2 2" xfId="4970"/>
    <cellStyle name="Normal 8 5 2 3 2 2 2 2" xfId="27106"/>
    <cellStyle name="Normal 8 5 2 3 2 2 2 2 2" xfId="48257"/>
    <cellStyle name="Normal 8 5 2 3 2 2 2 3" xfId="16534"/>
    <cellStyle name="Normal 8 5 2 3 2 2 2 4" xfId="37685"/>
    <cellStyle name="Normal 8 5 2 3 2 2 3" xfId="8846"/>
    <cellStyle name="Normal 8 5 2 3 2 2 3 2" xfId="29995"/>
    <cellStyle name="Normal 8 5 2 3 2 2 3 2 2" xfId="51146"/>
    <cellStyle name="Normal 8 5 2 3 2 2 3 3" xfId="19423"/>
    <cellStyle name="Normal 8 5 2 3 2 2 3 4" xfId="40574"/>
    <cellStyle name="Normal 8 5 2 3 2 2 4" xfId="11408"/>
    <cellStyle name="Normal 8 5 2 3 2 2 4 2" xfId="32557"/>
    <cellStyle name="Normal 8 5 2 3 2 2 4 2 2" xfId="53708"/>
    <cellStyle name="Normal 8 5 2 3 2 2 4 3" xfId="21985"/>
    <cellStyle name="Normal 8 5 2 3 2 2 4 4" xfId="43136"/>
    <cellStyle name="Normal 8 5 2 3 2 2 5" xfId="24542"/>
    <cellStyle name="Normal 8 5 2 3 2 2 5 2" xfId="45693"/>
    <cellStyle name="Normal 8 5 2 3 2 2 6" xfId="13970"/>
    <cellStyle name="Normal 8 5 2 3 2 2 7" xfId="35121"/>
    <cellStyle name="Normal 8 5 2 3 2 3" xfId="3690"/>
    <cellStyle name="Normal 8 5 2 3 2 3 2" xfId="25826"/>
    <cellStyle name="Normal 8 5 2 3 2 3 2 2" xfId="46977"/>
    <cellStyle name="Normal 8 5 2 3 2 3 3" xfId="15254"/>
    <cellStyle name="Normal 8 5 2 3 2 3 4" xfId="36405"/>
    <cellStyle name="Normal 8 5 2 3 2 4" xfId="7566"/>
    <cellStyle name="Normal 8 5 2 3 2 4 2" xfId="28715"/>
    <cellStyle name="Normal 8 5 2 3 2 4 2 2" xfId="49866"/>
    <cellStyle name="Normal 8 5 2 3 2 4 3" xfId="18143"/>
    <cellStyle name="Normal 8 5 2 3 2 4 4" xfId="39294"/>
    <cellStyle name="Normal 8 5 2 3 2 5" xfId="10128"/>
    <cellStyle name="Normal 8 5 2 3 2 5 2" xfId="31277"/>
    <cellStyle name="Normal 8 5 2 3 2 5 2 2" xfId="52428"/>
    <cellStyle name="Normal 8 5 2 3 2 5 3" xfId="20705"/>
    <cellStyle name="Normal 8 5 2 3 2 5 4" xfId="41856"/>
    <cellStyle name="Normal 8 5 2 3 2 6" xfId="23262"/>
    <cellStyle name="Normal 8 5 2 3 2 6 2" xfId="44413"/>
    <cellStyle name="Normal 8 5 2 3 2 7" xfId="12690"/>
    <cellStyle name="Normal 8 5 2 3 2 8" xfId="33841"/>
    <cellStyle name="Normal 8 5 2 3 3" xfId="1763"/>
    <cellStyle name="Normal 8 5 2 3 3 2" xfId="4330"/>
    <cellStyle name="Normal 8 5 2 3 3 2 2" xfId="26466"/>
    <cellStyle name="Normal 8 5 2 3 3 2 2 2" xfId="47617"/>
    <cellStyle name="Normal 8 5 2 3 3 2 3" xfId="15894"/>
    <cellStyle name="Normal 8 5 2 3 3 2 4" xfId="37045"/>
    <cellStyle name="Normal 8 5 2 3 3 3" xfId="8206"/>
    <cellStyle name="Normal 8 5 2 3 3 3 2" xfId="29355"/>
    <cellStyle name="Normal 8 5 2 3 3 3 2 2" xfId="50506"/>
    <cellStyle name="Normal 8 5 2 3 3 3 3" xfId="18783"/>
    <cellStyle name="Normal 8 5 2 3 3 3 4" xfId="39934"/>
    <cellStyle name="Normal 8 5 2 3 3 4" xfId="10768"/>
    <cellStyle name="Normal 8 5 2 3 3 4 2" xfId="31917"/>
    <cellStyle name="Normal 8 5 2 3 3 4 2 2" xfId="53068"/>
    <cellStyle name="Normal 8 5 2 3 3 4 3" xfId="21345"/>
    <cellStyle name="Normal 8 5 2 3 3 4 4" xfId="42496"/>
    <cellStyle name="Normal 8 5 2 3 3 5" xfId="23902"/>
    <cellStyle name="Normal 8 5 2 3 3 5 2" xfId="45053"/>
    <cellStyle name="Normal 8 5 2 3 3 6" xfId="13330"/>
    <cellStyle name="Normal 8 5 2 3 3 7" xfId="34481"/>
    <cellStyle name="Normal 8 5 2 3 4" xfId="3050"/>
    <cellStyle name="Normal 8 5 2 3 4 2" xfId="25186"/>
    <cellStyle name="Normal 8 5 2 3 4 2 2" xfId="46337"/>
    <cellStyle name="Normal 8 5 2 3 4 3" xfId="14614"/>
    <cellStyle name="Normal 8 5 2 3 4 4" xfId="35765"/>
    <cellStyle name="Normal 8 5 2 3 5" xfId="6926"/>
    <cellStyle name="Normal 8 5 2 3 5 2" xfId="28075"/>
    <cellStyle name="Normal 8 5 2 3 5 2 2" xfId="49226"/>
    <cellStyle name="Normal 8 5 2 3 5 3" xfId="17503"/>
    <cellStyle name="Normal 8 5 2 3 5 4" xfId="38654"/>
    <cellStyle name="Normal 8 5 2 3 6" xfId="9488"/>
    <cellStyle name="Normal 8 5 2 3 6 2" xfId="30637"/>
    <cellStyle name="Normal 8 5 2 3 6 2 2" xfId="51788"/>
    <cellStyle name="Normal 8 5 2 3 6 3" xfId="20065"/>
    <cellStyle name="Normal 8 5 2 3 6 4" xfId="41216"/>
    <cellStyle name="Normal 8 5 2 3 7" xfId="22622"/>
    <cellStyle name="Normal 8 5 2 3 7 2" xfId="43773"/>
    <cellStyle name="Normal 8 5 2 3 8" xfId="12050"/>
    <cellStyle name="Normal 8 5 2 3 9" xfId="33201"/>
    <cellStyle name="Normal 8 5 2 4" xfId="803"/>
    <cellStyle name="Normal 8 5 2 4 2" xfId="2083"/>
    <cellStyle name="Normal 8 5 2 4 2 2" xfId="4650"/>
    <cellStyle name="Normal 8 5 2 4 2 2 2" xfId="26786"/>
    <cellStyle name="Normal 8 5 2 4 2 2 2 2" xfId="47937"/>
    <cellStyle name="Normal 8 5 2 4 2 2 3" xfId="16214"/>
    <cellStyle name="Normal 8 5 2 4 2 2 4" xfId="37365"/>
    <cellStyle name="Normal 8 5 2 4 2 3" xfId="8526"/>
    <cellStyle name="Normal 8 5 2 4 2 3 2" xfId="29675"/>
    <cellStyle name="Normal 8 5 2 4 2 3 2 2" xfId="50826"/>
    <cellStyle name="Normal 8 5 2 4 2 3 3" xfId="19103"/>
    <cellStyle name="Normal 8 5 2 4 2 3 4" xfId="40254"/>
    <cellStyle name="Normal 8 5 2 4 2 4" xfId="11088"/>
    <cellStyle name="Normal 8 5 2 4 2 4 2" xfId="32237"/>
    <cellStyle name="Normal 8 5 2 4 2 4 2 2" xfId="53388"/>
    <cellStyle name="Normal 8 5 2 4 2 4 3" xfId="21665"/>
    <cellStyle name="Normal 8 5 2 4 2 4 4" xfId="42816"/>
    <cellStyle name="Normal 8 5 2 4 2 5" xfId="24222"/>
    <cellStyle name="Normal 8 5 2 4 2 5 2" xfId="45373"/>
    <cellStyle name="Normal 8 5 2 4 2 6" xfId="13650"/>
    <cellStyle name="Normal 8 5 2 4 2 7" xfId="34801"/>
    <cellStyle name="Normal 8 5 2 4 3" xfId="3370"/>
    <cellStyle name="Normal 8 5 2 4 3 2" xfId="25506"/>
    <cellStyle name="Normal 8 5 2 4 3 2 2" xfId="46657"/>
    <cellStyle name="Normal 8 5 2 4 3 3" xfId="14934"/>
    <cellStyle name="Normal 8 5 2 4 3 4" xfId="36085"/>
    <cellStyle name="Normal 8 5 2 4 4" xfId="7246"/>
    <cellStyle name="Normal 8 5 2 4 4 2" xfId="28395"/>
    <cellStyle name="Normal 8 5 2 4 4 2 2" xfId="49546"/>
    <cellStyle name="Normal 8 5 2 4 4 3" xfId="17823"/>
    <cellStyle name="Normal 8 5 2 4 4 4" xfId="38974"/>
    <cellStyle name="Normal 8 5 2 4 5" xfId="9808"/>
    <cellStyle name="Normal 8 5 2 4 5 2" xfId="30957"/>
    <cellStyle name="Normal 8 5 2 4 5 2 2" xfId="52108"/>
    <cellStyle name="Normal 8 5 2 4 5 3" xfId="20385"/>
    <cellStyle name="Normal 8 5 2 4 5 4" xfId="41536"/>
    <cellStyle name="Normal 8 5 2 4 6" xfId="22942"/>
    <cellStyle name="Normal 8 5 2 4 6 2" xfId="44093"/>
    <cellStyle name="Normal 8 5 2 4 7" xfId="12370"/>
    <cellStyle name="Normal 8 5 2 4 8" xfId="33521"/>
    <cellStyle name="Normal 8 5 2 5" xfId="1443"/>
    <cellStyle name="Normal 8 5 2 5 2" xfId="4010"/>
    <cellStyle name="Normal 8 5 2 5 2 2" xfId="26146"/>
    <cellStyle name="Normal 8 5 2 5 2 2 2" xfId="47297"/>
    <cellStyle name="Normal 8 5 2 5 2 3" xfId="15574"/>
    <cellStyle name="Normal 8 5 2 5 2 4" xfId="36725"/>
    <cellStyle name="Normal 8 5 2 5 3" xfId="7886"/>
    <cellStyle name="Normal 8 5 2 5 3 2" xfId="29035"/>
    <cellStyle name="Normal 8 5 2 5 3 2 2" xfId="50186"/>
    <cellStyle name="Normal 8 5 2 5 3 3" xfId="18463"/>
    <cellStyle name="Normal 8 5 2 5 3 4" xfId="39614"/>
    <cellStyle name="Normal 8 5 2 5 4" xfId="10448"/>
    <cellStyle name="Normal 8 5 2 5 4 2" xfId="31597"/>
    <cellStyle name="Normal 8 5 2 5 4 2 2" xfId="52748"/>
    <cellStyle name="Normal 8 5 2 5 4 3" xfId="21025"/>
    <cellStyle name="Normal 8 5 2 5 4 4" xfId="42176"/>
    <cellStyle name="Normal 8 5 2 5 5" xfId="23582"/>
    <cellStyle name="Normal 8 5 2 5 5 2" xfId="44733"/>
    <cellStyle name="Normal 8 5 2 5 6" xfId="13010"/>
    <cellStyle name="Normal 8 5 2 5 7" xfId="34161"/>
    <cellStyle name="Normal 8 5 2 6" xfId="2729"/>
    <cellStyle name="Normal 8 5 2 6 2" xfId="24865"/>
    <cellStyle name="Normal 8 5 2 6 2 2" xfId="46016"/>
    <cellStyle name="Normal 8 5 2 6 3" xfId="14293"/>
    <cellStyle name="Normal 8 5 2 6 4" xfId="35444"/>
    <cellStyle name="Normal 8 5 2 7" xfId="6606"/>
    <cellStyle name="Normal 8 5 2 7 2" xfId="27755"/>
    <cellStyle name="Normal 8 5 2 7 2 2" xfId="48906"/>
    <cellStyle name="Normal 8 5 2 7 3" xfId="17183"/>
    <cellStyle name="Normal 8 5 2 7 4" xfId="38334"/>
    <cellStyle name="Normal 8 5 2 8" xfId="9168"/>
    <cellStyle name="Normal 8 5 2 8 2" xfId="30317"/>
    <cellStyle name="Normal 8 5 2 8 2 2" xfId="51468"/>
    <cellStyle name="Normal 8 5 2 8 3" xfId="19745"/>
    <cellStyle name="Normal 8 5 2 8 4" xfId="40896"/>
    <cellStyle name="Normal 8 5 2 9" xfId="22302"/>
    <cellStyle name="Normal 8 5 2 9 2" xfId="43453"/>
    <cellStyle name="Normal 8 5 3" xfId="241"/>
    <cellStyle name="Normal 8 5 3 10" xfId="32961"/>
    <cellStyle name="Normal 8 5 3 2" xfId="563"/>
    <cellStyle name="Normal 8 5 3 2 2" xfId="1203"/>
    <cellStyle name="Normal 8 5 3 2 2 2" xfId="2483"/>
    <cellStyle name="Normal 8 5 3 2 2 2 2" xfId="5050"/>
    <cellStyle name="Normal 8 5 3 2 2 2 2 2" xfId="27186"/>
    <cellStyle name="Normal 8 5 3 2 2 2 2 2 2" xfId="48337"/>
    <cellStyle name="Normal 8 5 3 2 2 2 2 3" xfId="16614"/>
    <cellStyle name="Normal 8 5 3 2 2 2 2 4" xfId="37765"/>
    <cellStyle name="Normal 8 5 3 2 2 2 3" xfId="8926"/>
    <cellStyle name="Normal 8 5 3 2 2 2 3 2" xfId="30075"/>
    <cellStyle name="Normal 8 5 3 2 2 2 3 2 2" xfId="51226"/>
    <cellStyle name="Normal 8 5 3 2 2 2 3 3" xfId="19503"/>
    <cellStyle name="Normal 8 5 3 2 2 2 3 4" xfId="40654"/>
    <cellStyle name="Normal 8 5 3 2 2 2 4" xfId="11488"/>
    <cellStyle name="Normal 8 5 3 2 2 2 4 2" xfId="32637"/>
    <cellStyle name="Normal 8 5 3 2 2 2 4 2 2" xfId="53788"/>
    <cellStyle name="Normal 8 5 3 2 2 2 4 3" xfId="22065"/>
    <cellStyle name="Normal 8 5 3 2 2 2 4 4" xfId="43216"/>
    <cellStyle name="Normal 8 5 3 2 2 2 5" xfId="24622"/>
    <cellStyle name="Normal 8 5 3 2 2 2 5 2" xfId="45773"/>
    <cellStyle name="Normal 8 5 3 2 2 2 6" xfId="14050"/>
    <cellStyle name="Normal 8 5 3 2 2 2 7" xfId="35201"/>
    <cellStyle name="Normal 8 5 3 2 2 3" xfId="3770"/>
    <cellStyle name="Normal 8 5 3 2 2 3 2" xfId="25906"/>
    <cellStyle name="Normal 8 5 3 2 2 3 2 2" xfId="47057"/>
    <cellStyle name="Normal 8 5 3 2 2 3 3" xfId="15334"/>
    <cellStyle name="Normal 8 5 3 2 2 3 4" xfId="36485"/>
    <cellStyle name="Normal 8 5 3 2 2 4" xfId="7646"/>
    <cellStyle name="Normal 8 5 3 2 2 4 2" xfId="28795"/>
    <cellStyle name="Normal 8 5 3 2 2 4 2 2" xfId="49946"/>
    <cellStyle name="Normal 8 5 3 2 2 4 3" xfId="18223"/>
    <cellStyle name="Normal 8 5 3 2 2 4 4" xfId="39374"/>
    <cellStyle name="Normal 8 5 3 2 2 5" xfId="10208"/>
    <cellStyle name="Normal 8 5 3 2 2 5 2" xfId="31357"/>
    <cellStyle name="Normal 8 5 3 2 2 5 2 2" xfId="52508"/>
    <cellStyle name="Normal 8 5 3 2 2 5 3" xfId="20785"/>
    <cellStyle name="Normal 8 5 3 2 2 5 4" xfId="41936"/>
    <cellStyle name="Normal 8 5 3 2 2 6" xfId="23342"/>
    <cellStyle name="Normal 8 5 3 2 2 6 2" xfId="44493"/>
    <cellStyle name="Normal 8 5 3 2 2 7" xfId="12770"/>
    <cellStyle name="Normal 8 5 3 2 2 8" xfId="33921"/>
    <cellStyle name="Normal 8 5 3 2 3" xfId="1843"/>
    <cellStyle name="Normal 8 5 3 2 3 2" xfId="4410"/>
    <cellStyle name="Normal 8 5 3 2 3 2 2" xfId="26546"/>
    <cellStyle name="Normal 8 5 3 2 3 2 2 2" xfId="47697"/>
    <cellStyle name="Normal 8 5 3 2 3 2 3" xfId="15974"/>
    <cellStyle name="Normal 8 5 3 2 3 2 4" xfId="37125"/>
    <cellStyle name="Normal 8 5 3 2 3 3" xfId="8286"/>
    <cellStyle name="Normal 8 5 3 2 3 3 2" xfId="29435"/>
    <cellStyle name="Normal 8 5 3 2 3 3 2 2" xfId="50586"/>
    <cellStyle name="Normal 8 5 3 2 3 3 3" xfId="18863"/>
    <cellStyle name="Normal 8 5 3 2 3 3 4" xfId="40014"/>
    <cellStyle name="Normal 8 5 3 2 3 4" xfId="10848"/>
    <cellStyle name="Normal 8 5 3 2 3 4 2" xfId="31997"/>
    <cellStyle name="Normal 8 5 3 2 3 4 2 2" xfId="53148"/>
    <cellStyle name="Normal 8 5 3 2 3 4 3" xfId="21425"/>
    <cellStyle name="Normal 8 5 3 2 3 4 4" xfId="42576"/>
    <cellStyle name="Normal 8 5 3 2 3 5" xfId="23982"/>
    <cellStyle name="Normal 8 5 3 2 3 5 2" xfId="45133"/>
    <cellStyle name="Normal 8 5 3 2 3 6" xfId="13410"/>
    <cellStyle name="Normal 8 5 3 2 3 7" xfId="34561"/>
    <cellStyle name="Normal 8 5 3 2 4" xfId="3130"/>
    <cellStyle name="Normal 8 5 3 2 4 2" xfId="25266"/>
    <cellStyle name="Normal 8 5 3 2 4 2 2" xfId="46417"/>
    <cellStyle name="Normal 8 5 3 2 4 3" xfId="14694"/>
    <cellStyle name="Normal 8 5 3 2 4 4" xfId="35845"/>
    <cellStyle name="Normal 8 5 3 2 5" xfId="7006"/>
    <cellStyle name="Normal 8 5 3 2 5 2" xfId="28155"/>
    <cellStyle name="Normal 8 5 3 2 5 2 2" xfId="49306"/>
    <cellStyle name="Normal 8 5 3 2 5 3" xfId="17583"/>
    <cellStyle name="Normal 8 5 3 2 5 4" xfId="38734"/>
    <cellStyle name="Normal 8 5 3 2 6" xfId="9568"/>
    <cellStyle name="Normal 8 5 3 2 6 2" xfId="30717"/>
    <cellStyle name="Normal 8 5 3 2 6 2 2" xfId="51868"/>
    <cellStyle name="Normal 8 5 3 2 6 3" xfId="20145"/>
    <cellStyle name="Normal 8 5 3 2 6 4" xfId="41296"/>
    <cellStyle name="Normal 8 5 3 2 7" xfId="22702"/>
    <cellStyle name="Normal 8 5 3 2 7 2" xfId="43853"/>
    <cellStyle name="Normal 8 5 3 2 8" xfId="12130"/>
    <cellStyle name="Normal 8 5 3 2 9" xfId="33281"/>
    <cellStyle name="Normal 8 5 3 3" xfId="883"/>
    <cellStyle name="Normal 8 5 3 3 2" xfId="2163"/>
    <cellStyle name="Normal 8 5 3 3 2 2" xfId="4730"/>
    <cellStyle name="Normal 8 5 3 3 2 2 2" xfId="26866"/>
    <cellStyle name="Normal 8 5 3 3 2 2 2 2" xfId="48017"/>
    <cellStyle name="Normal 8 5 3 3 2 2 3" xfId="16294"/>
    <cellStyle name="Normal 8 5 3 3 2 2 4" xfId="37445"/>
    <cellStyle name="Normal 8 5 3 3 2 3" xfId="8606"/>
    <cellStyle name="Normal 8 5 3 3 2 3 2" xfId="29755"/>
    <cellStyle name="Normal 8 5 3 3 2 3 2 2" xfId="50906"/>
    <cellStyle name="Normal 8 5 3 3 2 3 3" xfId="19183"/>
    <cellStyle name="Normal 8 5 3 3 2 3 4" xfId="40334"/>
    <cellStyle name="Normal 8 5 3 3 2 4" xfId="11168"/>
    <cellStyle name="Normal 8 5 3 3 2 4 2" xfId="32317"/>
    <cellStyle name="Normal 8 5 3 3 2 4 2 2" xfId="53468"/>
    <cellStyle name="Normal 8 5 3 3 2 4 3" xfId="21745"/>
    <cellStyle name="Normal 8 5 3 3 2 4 4" xfId="42896"/>
    <cellStyle name="Normal 8 5 3 3 2 5" xfId="24302"/>
    <cellStyle name="Normal 8 5 3 3 2 5 2" xfId="45453"/>
    <cellStyle name="Normal 8 5 3 3 2 6" xfId="13730"/>
    <cellStyle name="Normal 8 5 3 3 2 7" xfId="34881"/>
    <cellStyle name="Normal 8 5 3 3 3" xfId="3450"/>
    <cellStyle name="Normal 8 5 3 3 3 2" xfId="25586"/>
    <cellStyle name="Normal 8 5 3 3 3 2 2" xfId="46737"/>
    <cellStyle name="Normal 8 5 3 3 3 3" xfId="15014"/>
    <cellStyle name="Normal 8 5 3 3 3 4" xfId="36165"/>
    <cellStyle name="Normal 8 5 3 3 4" xfId="7326"/>
    <cellStyle name="Normal 8 5 3 3 4 2" xfId="28475"/>
    <cellStyle name="Normal 8 5 3 3 4 2 2" xfId="49626"/>
    <cellStyle name="Normal 8 5 3 3 4 3" xfId="17903"/>
    <cellStyle name="Normal 8 5 3 3 4 4" xfId="39054"/>
    <cellStyle name="Normal 8 5 3 3 5" xfId="9888"/>
    <cellStyle name="Normal 8 5 3 3 5 2" xfId="31037"/>
    <cellStyle name="Normal 8 5 3 3 5 2 2" xfId="52188"/>
    <cellStyle name="Normal 8 5 3 3 5 3" xfId="20465"/>
    <cellStyle name="Normal 8 5 3 3 5 4" xfId="41616"/>
    <cellStyle name="Normal 8 5 3 3 6" xfId="23022"/>
    <cellStyle name="Normal 8 5 3 3 6 2" xfId="44173"/>
    <cellStyle name="Normal 8 5 3 3 7" xfId="12450"/>
    <cellStyle name="Normal 8 5 3 3 8" xfId="33601"/>
    <cellStyle name="Normal 8 5 3 4" xfId="1523"/>
    <cellStyle name="Normal 8 5 3 4 2" xfId="4090"/>
    <cellStyle name="Normal 8 5 3 4 2 2" xfId="26226"/>
    <cellStyle name="Normal 8 5 3 4 2 2 2" xfId="47377"/>
    <cellStyle name="Normal 8 5 3 4 2 3" xfId="15654"/>
    <cellStyle name="Normal 8 5 3 4 2 4" xfId="36805"/>
    <cellStyle name="Normal 8 5 3 4 3" xfId="7966"/>
    <cellStyle name="Normal 8 5 3 4 3 2" xfId="29115"/>
    <cellStyle name="Normal 8 5 3 4 3 2 2" xfId="50266"/>
    <cellStyle name="Normal 8 5 3 4 3 3" xfId="18543"/>
    <cellStyle name="Normal 8 5 3 4 3 4" xfId="39694"/>
    <cellStyle name="Normal 8 5 3 4 4" xfId="10528"/>
    <cellStyle name="Normal 8 5 3 4 4 2" xfId="31677"/>
    <cellStyle name="Normal 8 5 3 4 4 2 2" xfId="52828"/>
    <cellStyle name="Normal 8 5 3 4 4 3" xfId="21105"/>
    <cellStyle name="Normal 8 5 3 4 4 4" xfId="42256"/>
    <cellStyle name="Normal 8 5 3 4 5" xfId="23662"/>
    <cellStyle name="Normal 8 5 3 4 5 2" xfId="44813"/>
    <cellStyle name="Normal 8 5 3 4 6" xfId="13090"/>
    <cellStyle name="Normal 8 5 3 4 7" xfId="34241"/>
    <cellStyle name="Normal 8 5 3 5" xfId="2809"/>
    <cellStyle name="Normal 8 5 3 5 2" xfId="24945"/>
    <cellStyle name="Normal 8 5 3 5 2 2" xfId="46096"/>
    <cellStyle name="Normal 8 5 3 5 3" xfId="14373"/>
    <cellStyle name="Normal 8 5 3 5 4" xfId="35524"/>
    <cellStyle name="Normal 8 5 3 6" xfId="6686"/>
    <cellStyle name="Normal 8 5 3 6 2" xfId="27835"/>
    <cellStyle name="Normal 8 5 3 6 2 2" xfId="48986"/>
    <cellStyle name="Normal 8 5 3 6 3" xfId="17263"/>
    <cellStyle name="Normal 8 5 3 6 4" xfId="38414"/>
    <cellStyle name="Normal 8 5 3 7" xfId="9248"/>
    <cellStyle name="Normal 8 5 3 7 2" xfId="30397"/>
    <cellStyle name="Normal 8 5 3 7 2 2" xfId="51548"/>
    <cellStyle name="Normal 8 5 3 7 3" xfId="19825"/>
    <cellStyle name="Normal 8 5 3 7 4" xfId="40976"/>
    <cellStyle name="Normal 8 5 3 8" xfId="22382"/>
    <cellStyle name="Normal 8 5 3 8 2" xfId="43533"/>
    <cellStyle name="Normal 8 5 3 9" xfId="11810"/>
    <cellStyle name="Normal 8 5 4" xfId="403"/>
    <cellStyle name="Normal 8 5 4 2" xfId="1043"/>
    <cellStyle name="Normal 8 5 4 2 2" xfId="2323"/>
    <cellStyle name="Normal 8 5 4 2 2 2" xfId="4890"/>
    <cellStyle name="Normal 8 5 4 2 2 2 2" xfId="27026"/>
    <cellStyle name="Normal 8 5 4 2 2 2 2 2" xfId="48177"/>
    <cellStyle name="Normal 8 5 4 2 2 2 3" xfId="16454"/>
    <cellStyle name="Normal 8 5 4 2 2 2 4" xfId="37605"/>
    <cellStyle name="Normal 8 5 4 2 2 3" xfId="8766"/>
    <cellStyle name="Normal 8 5 4 2 2 3 2" xfId="29915"/>
    <cellStyle name="Normal 8 5 4 2 2 3 2 2" xfId="51066"/>
    <cellStyle name="Normal 8 5 4 2 2 3 3" xfId="19343"/>
    <cellStyle name="Normal 8 5 4 2 2 3 4" xfId="40494"/>
    <cellStyle name="Normal 8 5 4 2 2 4" xfId="11328"/>
    <cellStyle name="Normal 8 5 4 2 2 4 2" xfId="32477"/>
    <cellStyle name="Normal 8 5 4 2 2 4 2 2" xfId="53628"/>
    <cellStyle name="Normal 8 5 4 2 2 4 3" xfId="21905"/>
    <cellStyle name="Normal 8 5 4 2 2 4 4" xfId="43056"/>
    <cellStyle name="Normal 8 5 4 2 2 5" xfId="24462"/>
    <cellStyle name="Normal 8 5 4 2 2 5 2" xfId="45613"/>
    <cellStyle name="Normal 8 5 4 2 2 6" xfId="13890"/>
    <cellStyle name="Normal 8 5 4 2 2 7" xfId="35041"/>
    <cellStyle name="Normal 8 5 4 2 3" xfId="3610"/>
    <cellStyle name="Normal 8 5 4 2 3 2" xfId="25746"/>
    <cellStyle name="Normal 8 5 4 2 3 2 2" xfId="46897"/>
    <cellStyle name="Normal 8 5 4 2 3 3" xfId="15174"/>
    <cellStyle name="Normal 8 5 4 2 3 4" xfId="36325"/>
    <cellStyle name="Normal 8 5 4 2 4" xfId="7486"/>
    <cellStyle name="Normal 8 5 4 2 4 2" xfId="28635"/>
    <cellStyle name="Normal 8 5 4 2 4 2 2" xfId="49786"/>
    <cellStyle name="Normal 8 5 4 2 4 3" xfId="18063"/>
    <cellStyle name="Normal 8 5 4 2 4 4" xfId="39214"/>
    <cellStyle name="Normal 8 5 4 2 5" xfId="10048"/>
    <cellStyle name="Normal 8 5 4 2 5 2" xfId="31197"/>
    <cellStyle name="Normal 8 5 4 2 5 2 2" xfId="52348"/>
    <cellStyle name="Normal 8 5 4 2 5 3" xfId="20625"/>
    <cellStyle name="Normal 8 5 4 2 5 4" xfId="41776"/>
    <cellStyle name="Normal 8 5 4 2 6" xfId="23182"/>
    <cellStyle name="Normal 8 5 4 2 6 2" xfId="44333"/>
    <cellStyle name="Normal 8 5 4 2 7" xfId="12610"/>
    <cellStyle name="Normal 8 5 4 2 8" xfId="33761"/>
    <cellStyle name="Normal 8 5 4 3" xfId="1683"/>
    <cellStyle name="Normal 8 5 4 3 2" xfId="4250"/>
    <cellStyle name="Normal 8 5 4 3 2 2" xfId="26386"/>
    <cellStyle name="Normal 8 5 4 3 2 2 2" xfId="47537"/>
    <cellStyle name="Normal 8 5 4 3 2 3" xfId="15814"/>
    <cellStyle name="Normal 8 5 4 3 2 4" xfId="36965"/>
    <cellStyle name="Normal 8 5 4 3 3" xfId="8126"/>
    <cellStyle name="Normal 8 5 4 3 3 2" xfId="29275"/>
    <cellStyle name="Normal 8 5 4 3 3 2 2" xfId="50426"/>
    <cellStyle name="Normal 8 5 4 3 3 3" xfId="18703"/>
    <cellStyle name="Normal 8 5 4 3 3 4" xfId="39854"/>
    <cellStyle name="Normal 8 5 4 3 4" xfId="10688"/>
    <cellStyle name="Normal 8 5 4 3 4 2" xfId="31837"/>
    <cellStyle name="Normal 8 5 4 3 4 2 2" xfId="52988"/>
    <cellStyle name="Normal 8 5 4 3 4 3" xfId="21265"/>
    <cellStyle name="Normal 8 5 4 3 4 4" xfId="42416"/>
    <cellStyle name="Normal 8 5 4 3 5" xfId="23822"/>
    <cellStyle name="Normal 8 5 4 3 5 2" xfId="44973"/>
    <cellStyle name="Normal 8 5 4 3 6" xfId="13250"/>
    <cellStyle name="Normal 8 5 4 3 7" xfId="34401"/>
    <cellStyle name="Normal 8 5 4 4" xfId="2970"/>
    <cellStyle name="Normal 8 5 4 4 2" xfId="25106"/>
    <cellStyle name="Normal 8 5 4 4 2 2" xfId="46257"/>
    <cellStyle name="Normal 8 5 4 4 3" xfId="14534"/>
    <cellStyle name="Normal 8 5 4 4 4" xfId="35685"/>
    <cellStyle name="Normal 8 5 4 5" xfId="6846"/>
    <cellStyle name="Normal 8 5 4 5 2" xfId="27995"/>
    <cellStyle name="Normal 8 5 4 5 2 2" xfId="49146"/>
    <cellStyle name="Normal 8 5 4 5 3" xfId="17423"/>
    <cellStyle name="Normal 8 5 4 5 4" xfId="38574"/>
    <cellStyle name="Normal 8 5 4 6" xfId="9408"/>
    <cellStyle name="Normal 8 5 4 6 2" xfId="30557"/>
    <cellStyle name="Normal 8 5 4 6 2 2" xfId="51708"/>
    <cellStyle name="Normal 8 5 4 6 3" xfId="19985"/>
    <cellStyle name="Normal 8 5 4 6 4" xfId="41136"/>
    <cellStyle name="Normal 8 5 4 7" xfId="22542"/>
    <cellStyle name="Normal 8 5 4 7 2" xfId="43693"/>
    <cellStyle name="Normal 8 5 4 8" xfId="11970"/>
    <cellStyle name="Normal 8 5 4 9" xfId="33121"/>
    <cellStyle name="Normal 8 5 5" xfId="723"/>
    <cellStyle name="Normal 8 5 5 2" xfId="2003"/>
    <cellStyle name="Normal 8 5 5 2 2" xfId="4570"/>
    <cellStyle name="Normal 8 5 5 2 2 2" xfId="26706"/>
    <cellStyle name="Normal 8 5 5 2 2 2 2" xfId="47857"/>
    <cellStyle name="Normal 8 5 5 2 2 3" xfId="16134"/>
    <cellStyle name="Normal 8 5 5 2 2 4" xfId="37285"/>
    <cellStyle name="Normal 8 5 5 2 3" xfId="8446"/>
    <cellStyle name="Normal 8 5 5 2 3 2" xfId="29595"/>
    <cellStyle name="Normal 8 5 5 2 3 2 2" xfId="50746"/>
    <cellStyle name="Normal 8 5 5 2 3 3" xfId="19023"/>
    <cellStyle name="Normal 8 5 5 2 3 4" xfId="40174"/>
    <cellStyle name="Normal 8 5 5 2 4" xfId="11008"/>
    <cellStyle name="Normal 8 5 5 2 4 2" xfId="32157"/>
    <cellStyle name="Normal 8 5 5 2 4 2 2" xfId="53308"/>
    <cellStyle name="Normal 8 5 5 2 4 3" xfId="21585"/>
    <cellStyle name="Normal 8 5 5 2 4 4" xfId="42736"/>
    <cellStyle name="Normal 8 5 5 2 5" xfId="24142"/>
    <cellStyle name="Normal 8 5 5 2 5 2" xfId="45293"/>
    <cellStyle name="Normal 8 5 5 2 6" xfId="13570"/>
    <cellStyle name="Normal 8 5 5 2 7" xfId="34721"/>
    <cellStyle name="Normal 8 5 5 3" xfId="3290"/>
    <cellStyle name="Normal 8 5 5 3 2" xfId="25426"/>
    <cellStyle name="Normal 8 5 5 3 2 2" xfId="46577"/>
    <cellStyle name="Normal 8 5 5 3 3" xfId="14854"/>
    <cellStyle name="Normal 8 5 5 3 4" xfId="36005"/>
    <cellStyle name="Normal 8 5 5 4" xfId="7166"/>
    <cellStyle name="Normal 8 5 5 4 2" xfId="28315"/>
    <cellStyle name="Normal 8 5 5 4 2 2" xfId="49466"/>
    <cellStyle name="Normal 8 5 5 4 3" xfId="17743"/>
    <cellStyle name="Normal 8 5 5 4 4" xfId="38894"/>
    <cellStyle name="Normal 8 5 5 5" xfId="9728"/>
    <cellStyle name="Normal 8 5 5 5 2" xfId="30877"/>
    <cellStyle name="Normal 8 5 5 5 2 2" xfId="52028"/>
    <cellStyle name="Normal 8 5 5 5 3" xfId="20305"/>
    <cellStyle name="Normal 8 5 5 5 4" xfId="41456"/>
    <cellStyle name="Normal 8 5 5 6" xfId="22862"/>
    <cellStyle name="Normal 8 5 5 6 2" xfId="44013"/>
    <cellStyle name="Normal 8 5 5 7" xfId="12290"/>
    <cellStyle name="Normal 8 5 5 8" xfId="33441"/>
    <cellStyle name="Normal 8 5 6" xfId="1363"/>
    <cellStyle name="Normal 8 5 6 2" xfId="3930"/>
    <cellStyle name="Normal 8 5 6 2 2" xfId="26066"/>
    <cellStyle name="Normal 8 5 6 2 2 2" xfId="47217"/>
    <cellStyle name="Normal 8 5 6 2 3" xfId="15494"/>
    <cellStyle name="Normal 8 5 6 2 4" xfId="36645"/>
    <cellStyle name="Normal 8 5 6 3" xfId="7806"/>
    <cellStyle name="Normal 8 5 6 3 2" xfId="28955"/>
    <cellStyle name="Normal 8 5 6 3 2 2" xfId="50106"/>
    <cellStyle name="Normal 8 5 6 3 3" xfId="18383"/>
    <cellStyle name="Normal 8 5 6 3 4" xfId="39534"/>
    <cellStyle name="Normal 8 5 6 4" xfId="10368"/>
    <cellStyle name="Normal 8 5 6 4 2" xfId="31517"/>
    <cellStyle name="Normal 8 5 6 4 2 2" xfId="52668"/>
    <cellStyle name="Normal 8 5 6 4 3" xfId="20945"/>
    <cellStyle name="Normal 8 5 6 4 4" xfId="42096"/>
    <cellStyle name="Normal 8 5 6 5" xfId="23502"/>
    <cellStyle name="Normal 8 5 6 5 2" xfId="44653"/>
    <cellStyle name="Normal 8 5 6 6" xfId="12930"/>
    <cellStyle name="Normal 8 5 6 7" xfId="34081"/>
    <cellStyle name="Normal 8 5 7" xfId="2648"/>
    <cellStyle name="Normal 8 5 7 2" xfId="24784"/>
    <cellStyle name="Normal 8 5 7 2 2" xfId="45935"/>
    <cellStyle name="Normal 8 5 7 3" xfId="14212"/>
    <cellStyle name="Normal 8 5 7 4" xfId="35363"/>
    <cellStyle name="Normal 8 5 8" xfId="5726"/>
    <cellStyle name="Normal 8 5 9" xfId="6526"/>
    <cellStyle name="Normal 8 5 9 2" xfId="27675"/>
    <cellStyle name="Normal 8 5 9 2 2" xfId="48826"/>
    <cellStyle name="Normal 8 5 9 3" xfId="17103"/>
    <cellStyle name="Normal 8 5 9 4" xfId="38254"/>
    <cellStyle name="Normal 8 6" xfId="106"/>
    <cellStyle name="Normal 8 6 10" xfId="11675"/>
    <cellStyle name="Normal 8 6 11" xfId="32826"/>
    <cellStyle name="Normal 8 6 2" xfId="267"/>
    <cellStyle name="Normal 8 6 2 10" xfId="32986"/>
    <cellStyle name="Normal 8 6 2 2" xfId="588"/>
    <cellStyle name="Normal 8 6 2 2 2" xfId="1228"/>
    <cellStyle name="Normal 8 6 2 2 2 2" xfId="2508"/>
    <cellStyle name="Normal 8 6 2 2 2 2 2" xfId="5075"/>
    <cellStyle name="Normal 8 6 2 2 2 2 2 2" xfId="27211"/>
    <cellStyle name="Normal 8 6 2 2 2 2 2 2 2" xfId="48362"/>
    <cellStyle name="Normal 8 6 2 2 2 2 2 3" xfId="16639"/>
    <cellStyle name="Normal 8 6 2 2 2 2 2 4" xfId="37790"/>
    <cellStyle name="Normal 8 6 2 2 2 2 3" xfId="8951"/>
    <cellStyle name="Normal 8 6 2 2 2 2 3 2" xfId="30100"/>
    <cellStyle name="Normal 8 6 2 2 2 2 3 2 2" xfId="51251"/>
    <cellStyle name="Normal 8 6 2 2 2 2 3 3" xfId="19528"/>
    <cellStyle name="Normal 8 6 2 2 2 2 3 4" xfId="40679"/>
    <cellStyle name="Normal 8 6 2 2 2 2 4" xfId="11513"/>
    <cellStyle name="Normal 8 6 2 2 2 2 4 2" xfId="32662"/>
    <cellStyle name="Normal 8 6 2 2 2 2 4 2 2" xfId="53813"/>
    <cellStyle name="Normal 8 6 2 2 2 2 4 3" xfId="22090"/>
    <cellStyle name="Normal 8 6 2 2 2 2 4 4" xfId="43241"/>
    <cellStyle name="Normal 8 6 2 2 2 2 5" xfId="24647"/>
    <cellStyle name="Normal 8 6 2 2 2 2 5 2" xfId="45798"/>
    <cellStyle name="Normal 8 6 2 2 2 2 6" xfId="14075"/>
    <cellStyle name="Normal 8 6 2 2 2 2 7" xfId="35226"/>
    <cellStyle name="Normal 8 6 2 2 2 3" xfId="3795"/>
    <cellStyle name="Normal 8 6 2 2 2 3 2" xfId="25931"/>
    <cellStyle name="Normal 8 6 2 2 2 3 2 2" xfId="47082"/>
    <cellStyle name="Normal 8 6 2 2 2 3 3" xfId="15359"/>
    <cellStyle name="Normal 8 6 2 2 2 3 4" xfId="36510"/>
    <cellStyle name="Normal 8 6 2 2 2 4" xfId="7671"/>
    <cellStyle name="Normal 8 6 2 2 2 4 2" xfId="28820"/>
    <cellStyle name="Normal 8 6 2 2 2 4 2 2" xfId="49971"/>
    <cellStyle name="Normal 8 6 2 2 2 4 3" xfId="18248"/>
    <cellStyle name="Normal 8 6 2 2 2 4 4" xfId="39399"/>
    <cellStyle name="Normal 8 6 2 2 2 5" xfId="10233"/>
    <cellStyle name="Normal 8 6 2 2 2 5 2" xfId="31382"/>
    <cellStyle name="Normal 8 6 2 2 2 5 2 2" xfId="52533"/>
    <cellStyle name="Normal 8 6 2 2 2 5 3" xfId="20810"/>
    <cellStyle name="Normal 8 6 2 2 2 5 4" xfId="41961"/>
    <cellStyle name="Normal 8 6 2 2 2 6" xfId="23367"/>
    <cellStyle name="Normal 8 6 2 2 2 6 2" xfId="44518"/>
    <cellStyle name="Normal 8 6 2 2 2 7" xfId="12795"/>
    <cellStyle name="Normal 8 6 2 2 2 8" xfId="33946"/>
    <cellStyle name="Normal 8 6 2 2 3" xfId="1868"/>
    <cellStyle name="Normal 8 6 2 2 3 2" xfId="4435"/>
    <cellStyle name="Normal 8 6 2 2 3 2 2" xfId="26571"/>
    <cellStyle name="Normal 8 6 2 2 3 2 2 2" xfId="47722"/>
    <cellStyle name="Normal 8 6 2 2 3 2 3" xfId="15999"/>
    <cellStyle name="Normal 8 6 2 2 3 2 4" xfId="37150"/>
    <cellStyle name="Normal 8 6 2 2 3 3" xfId="8311"/>
    <cellStyle name="Normal 8 6 2 2 3 3 2" xfId="29460"/>
    <cellStyle name="Normal 8 6 2 2 3 3 2 2" xfId="50611"/>
    <cellStyle name="Normal 8 6 2 2 3 3 3" xfId="18888"/>
    <cellStyle name="Normal 8 6 2 2 3 3 4" xfId="40039"/>
    <cellStyle name="Normal 8 6 2 2 3 4" xfId="10873"/>
    <cellStyle name="Normal 8 6 2 2 3 4 2" xfId="32022"/>
    <cellStyle name="Normal 8 6 2 2 3 4 2 2" xfId="53173"/>
    <cellStyle name="Normal 8 6 2 2 3 4 3" xfId="21450"/>
    <cellStyle name="Normal 8 6 2 2 3 4 4" xfId="42601"/>
    <cellStyle name="Normal 8 6 2 2 3 5" xfId="24007"/>
    <cellStyle name="Normal 8 6 2 2 3 5 2" xfId="45158"/>
    <cellStyle name="Normal 8 6 2 2 3 6" xfId="13435"/>
    <cellStyle name="Normal 8 6 2 2 3 7" xfId="34586"/>
    <cellStyle name="Normal 8 6 2 2 4" xfId="3155"/>
    <cellStyle name="Normal 8 6 2 2 4 2" xfId="25291"/>
    <cellStyle name="Normal 8 6 2 2 4 2 2" xfId="46442"/>
    <cellStyle name="Normal 8 6 2 2 4 3" xfId="14719"/>
    <cellStyle name="Normal 8 6 2 2 4 4" xfId="35870"/>
    <cellStyle name="Normal 8 6 2 2 5" xfId="7031"/>
    <cellStyle name="Normal 8 6 2 2 5 2" xfId="28180"/>
    <cellStyle name="Normal 8 6 2 2 5 2 2" xfId="49331"/>
    <cellStyle name="Normal 8 6 2 2 5 3" xfId="17608"/>
    <cellStyle name="Normal 8 6 2 2 5 4" xfId="38759"/>
    <cellStyle name="Normal 8 6 2 2 6" xfId="9593"/>
    <cellStyle name="Normal 8 6 2 2 6 2" xfId="30742"/>
    <cellStyle name="Normal 8 6 2 2 6 2 2" xfId="51893"/>
    <cellStyle name="Normal 8 6 2 2 6 3" xfId="20170"/>
    <cellStyle name="Normal 8 6 2 2 6 4" xfId="41321"/>
    <cellStyle name="Normal 8 6 2 2 7" xfId="22727"/>
    <cellStyle name="Normal 8 6 2 2 7 2" xfId="43878"/>
    <cellStyle name="Normal 8 6 2 2 8" xfId="12155"/>
    <cellStyle name="Normal 8 6 2 2 9" xfId="33306"/>
    <cellStyle name="Normal 8 6 2 3" xfId="908"/>
    <cellStyle name="Normal 8 6 2 3 2" xfId="2188"/>
    <cellStyle name="Normal 8 6 2 3 2 2" xfId="4755"/>
    <cellStyle name="Normal 8 6 2 3 2 2 2" xfId="26891"/>
    <cellStyle name="Normal 8 6 2 3 2 2 2 2" xfId="48042"/>
    <cellStyle name="Normal 8 6 2 3 2 2 3" xfId="16319"/>
    <cellStyle name="Normal 8 6 2 3 2 2 4" xfId="37470"/>
    <cellStyle name="Normal 8 6 2 3 2 3" xfId="8631"/>
    <cellStyle name="Normal 8 6 2 3 2 3 2" xfId="29780"/>
    <cellStyle name="Normal 8 6 2 3 2 3 2 2" xfId="50931"/>
    <cellStyle name="Normal 8 6 2 3 2 3 3" xfId="19208"/>
    <cellStyle name="Normal 8 6 2 3 2 3 4" xfId="40359"/>
    <cellStyle name="Normal 8 6 2 3 2 4" xfId="11193"/>
    <cellStyle name="Normal 8 6 2 3 2 4 2" xfId="32342"/>
    <cellStyle name="Normal 8 6 2 3 2 4 2 2" xfId="53493"/>
    <cellStyle name="Normal 8 6 2 3 2 4 3" xfId="21770"/>
    <cellStyle name="Normal 8 6 2 3 2 4 4" xfId="42921"/>
    <cellStyle name="Normal 8 6 2 3 2 5" xfId="24327"/>
    <cellStyle name="Normal 8 6 2 3 2 5 2" xfId="45478"/>
    <cellStyle name="Normal 8 6 2 3 2 6" xfId="13755"/>
    <cellStyle name="Normal 8 6 2 3 2 7" xfId="34906"/>
    <cellStyle name="Normal 8 6 2 3 3" xfId="3475"/>
    <cellStyle name="Normal 8 6 2 3 3 2" xfId="25611"/>
    <cellStyle name="Normal 8 6 2 3 3 2 2" xfId="46762"/>
    <cellStyle name="Normal 8 6 2 3 3 3" xfId="15039"/>
    <cellStyle name="Normal 8 6 2 3 3 4" xfId="36190"/>
    <cellStyle name="Normal 8 6 2 3 4" xfId="7351"/>
    <cellStyle name="Normal 8 6 2 3 4 2" xfId="28500"/>
    <cellStyle name="Normal 8 6 2 3 4 2 2" xfId="49651"/>
    <cellStyle name="Normal 8 6 2 3 4 3" xfId="17928"/>
    <cellStyle name="Normal 8 6 2 3 4 4" xfId="39079"/>
    <cellStyle name="Normal 8 6 2 3 5" xfId="9913"/>
    <cellStyle name="Normal 8 6 2 3 5 2" xfId="31062"/>
    <cellStyle name="Normal 8 6 2 3 5 2 2" xfId="52213"/>
    <cellStyle name="Normal 8 6 2 3 5 3" xfId="20490"/>
    <cellStyle name="Normal 8 6 2 3 5 4" xfId="41641"/>
    <cellStyle name="Normal 8 6 2 3 6" xfId="23047"/>
    <cellStyle name="Normal 8 6 2 3 6 2" xfId="44198"/>
    <cellStyle name="Normal 8 6 2 3 7" xfId="12475"/>
    <cellStyle name="Normal 8 6 2 3 8" xfId="33626"/>
    <cellStyle name="Normal 8 6 2 4" xfId="1548"/>
    <cellStyle name="Normal 8 6 2 4 2" xfId="4115"/>
    <cellStyle name="Normal 8 6 2 4 2 2" xfId="26251"/>
    <cellStyle name="Normal 8 6 2 4 2 2 2" xfId="47402"/>
    <cellStyle name="Normal 8 6 2 4 2 3" xfId="15679"/>
    <cellStyle name="Normal 8 6 2 4 2 4" xfId="36830"/>
    <cellStyle name="Normal 8 6 2 4 3" xfId="7991"/>
    <cellStyle name="Normal 8 6 2 4 3 2" xfId="29140"/>
    <cellStyle name="Normal 8 6 2 4 3 2 2" xfId="50291"/>
    <cellStyle name="Normal 8 6 2 4 3 3" xfId="18568"/>
    <cellStyle name="Normal 8 6 2 4 3 4" xfId="39719"/>
    <cellStyle name="Normal 8 6 2 4 4" xfId="10553"/>
    <cellStyle name="Normal 8 6 2 4 4 2" xfId="31702"/>
    <cellStyle name="Normal 8 6 2 4 4 2 2" xfId="52853"/>
    <cellStyle name="Normal 8 6 2 4 4 3" xfId="21130"/>
    <cellStyle name="Normal 8 6 2 4 4 4" xfId="42281"/>
    <cellStyle name="Normal 8 6 2 4 5" xfId="23687"/>
    <cellStyle name="Normal 8 6 2 4 5 2" xfId="44838"/>
    <cellStyle name="Normal 8 6 2 4 6" xfId="13115"/>
    <cellStyle name="Normal 8 6 2 4 7" xfId="34266"/>
    <cellStyle name="Normal 8 6 2 5" xfId="2835"/>
    <cellStyle name="Normal 8 6 2 5 2" xfId="24971"/>
    <cellStyle name="Normal 8 6 2 5 2 2" xfId="46122"/>
    <cellStyle name="Normal 8 6 2 5 3" xfId="14399"/>
    <cellStyle name="Normal 8 6 2 5 4" xfId="35550"/>
    <cellStyle name="Normal 8 6 2 6" xfId="6711"/>
    <cellStyle name="Normal 8 6 2 6 2" xfId="27860"/>
    <cellStyle name="Normal 8 6 2 6 2 2" xfId="49011"/>
    <cellStyle name="Normal 8 6 2 6 3" xfId="17288"/>
    <cellStyle name="Normal 8 6 2 6 4" xfId="38439"/>
    <cellStyle name="Normal 8 6 2 7" xfId="9273"/>
    <cellStyle name="Normal 8 6 2 7 2" xfId="30422"/>
    <cellStyle name="Normal 8 6 2 7 2 2" xfId="51573"/>
    <cellStyle name="Normal 8 6 2 7 3" xfId="19850"/>
    <cellStyle name="Normal 8 6 2 7 4" xfId="41001"/>
    <cellStyle name="Normal 8 6 2 8" xfId="22407"/>
    <cellStyle name="Normal 8 6 2 8 2" xfId="43558"/>
    <cellStyle name="Normal 8 6 2 9" xfId="11835"/>
    <cellStyle name="Normal 8 6 3" xfId="428"/>
    <cellStyle name="Normal 8 6 3 2" xfId="1068"/>
    <cellStyle name="Normal 8 6 3 2 2" xfId="2348"/>
    <cellStyle name="Normal 8 6 3 2 2 2" xfId="4915"/>
    <cellStyle name="Normal 8 6 3 2 2 2 2" xfId="27051"/>
    <cellStyle name="Normal 8 6 3 2 2 2 2 2" xfId="48202"/>
    <cellStyle name="Normal 8 6 3 2 2 2 3" xfId="16479"/>
    <cellStyle name="Normal 8 6 3 2 2 2 4" xfId="37630"/>
    <cellStyle name="Normal 8 6 3 2 2 3" xfId="8791"/>
    <cellStyle name="Normal 8 6 3 2 2 3 2" xfId="29940"/>
    <cellStyle name="Normal 8 6 3 2 2 3 2 2" xfId="51091"/>
    <cellStyle name="Normal 8 6 3 2 2 3 3" xfId="19368"/>
    <cellStyle name="Normal 8 6 3 2 2 3 4" xfId="40519"/>
    <cellStyle name="Normal 8 6 3 2 2 4" xfId="11353"/>
    <cellStyle name="Normal 8 6 3 2 2 4 2" xfId="32502"/>
    <cellStyle name="Normal 8 6 3 2 2 4 2 2" xfId="53653"/>
    <cellStyle name="Normal 8 6 3 2 2 4 3" xfId="21930"/>
    <cellStyle name="Normal 8 6 3 2 2 4 4" xfId="43081"/>
    <cellStyle name="Normal 8 6 3 2 2 5" xfId="24487"/>
    <cellStyle name="Normal 8 6 3 2 2 5 2" xfId="45638"/>
    <cellStyle name="Normal 8 6 3 2 2 6" xfId="13915"/>
    <cellStyle name="Normal 8 6 3 2 2 7" xfId="35066"/>
    <cellStyle name="Normal 8 6 3 2 3" xfId="3635"/>
    <cellStyle name="Normal 8 6 3 2 3 2" xfId="25771"/>
    <cellStyle name="Normal 8 6 3 2 3 2 2" xfId="46922"/>
    <cellStyle name="Normal 8 6 3 2 3 3" xfId="15199"/>
    <cellStyle name="Normal 8 6 3 2 3 4" xfId="36350"/>
    <cellStyle name="Normal 8 6 3 2 4" xfId="7511"/>
    <cellStyle name="Normal 8 6 3 2 4 2" xfId="28660"/>
    <cellStyle name="Normal 8 6 3 2 4 2 2" xfId="49811"/>
    <cellStyle name="Normal 8 6 3 2 4 3" xfId="18088"/>
    <cellStyle name="Normal 8 6 3 2 4 4" xfId="39239"/>
    <cellStyle name="Normal 8 6 3 2 5" xfId="10073"/>
    <cellStyle name="Normal 8 6 3 2 5 2" xfId="31222"/>
    <cellStyle name="Normal 8 6 3 2 5 2 2" xfId="52373"/>
    <cellStyle name="Normal 8 6 3 2 5 3" xfId="20650"/>
    <cellStyle name="Normal 8 6 3 2 5 4" xfId="41801"/>
    <cellStyle name="Normal 8 6 3 2 6" xfId="23207"/>
    <cellStyle name="Normal 8 6 3 2 6 2" xfId="44358"/>
    <cellStyle name="Normal 8 6 3 2 7" xfId="12635"/>
    <cellStyle name="Normal 8 6 3 2 8" xfId="33786"/>
    <cellStyle name="Normal 8 6 3 3" xfId="1708"/>
    <cellStyle name="Normal 8 6 3 3 2" xfId="4275"/>
    <cellStyle name="Normal 8 6 3 3 2 2" xfId="26411"/>
    <cellStyle name="Normal 8 6 3 3 2 2 2" xfId="47562"/>
    <cellStyle name="Normal 8 6 3 3 2 3" xfId="15839"/>
    <cellStyle name="Normal 8 6 3 3 2 4" xfId="36990"/>
    <cellStyle name="Normal 8 6 3 3 3" xfId="8151"/>
    <cellStyle name="Normal 8 6 3 3 3 2" xfId="29300"/>
    <cellStyle name="Normal 8 6 3 3 3 2 2" xfId="50451"/>
    <cellStyle name="Normal 8 6 3 3 3 3" xfId="18728"/>
    <cellStyle name="Normal 8 6 3 3 3 4" xfId="39879"/>
    <cellStyle name="Normal 8 6 3 3 4" xfId="10713"/>
    <cellStyle name="Normal 8 6 3 3 4 2" xfId="31862"/>
    <cellStyle name="Normal 8 6 3 3 4 2 2" xfId="53013"/>
    <cellStyle name="Normal 8 6 3 3 4 3" xfId="21290"/>
    <cellStyle name="Normal 8 6 3 3 4 4" xfId="42441"/>
    <cellStyle name="Normal 8 6 3 3 5" xfId="23847"/>
    <cellStyle name="Normal 8 6 3 3 5 2" xfId="44998"/>
    <cellStyle name="Normal 8 6 3 3 6" xfId="13275"/>
    <cellStyle name="Normal 8 6 3 3 7" xfId="34426"/>
    <cellStyle name="Normal 8 6 3 4" xfId="2995"/>
    <cellStyle name="Normal 8 6 3 4 2" xfId="25131"/>
    <cellStyle name="Normal 8 6 3 4 2 2" xfId="46282"/>
    <cellStyle name="Normal 8 6 3 4 3" xfId="14559"/>
    <cellStyle name="Normal 8 6 3 4 4" xfId="35710"/>
    <cellStyle name="Normal 8 6 3 5" xfId="6871"/>
    <cellStyle name="Normal 8 6 3 5 2" xfId="28020"/>
    <cellStyle name="Normal 8 6 3 5 2 2" xfId="49171"/>
    <cellStyle name="Normal 8 6 3 5 3" xfId="17448"/>
    <cellStyle name="Normal 8 6 3 5 4" xfId="38599"/>
    <cellStyle name="Normal 8 6 3 6" xfId="9433"/>
    <cellStyle name="Normal 8 6 3 6 2" xfId="30582"/>
    <cellStyle name="Normal 8 6 3 6 2 2" xfId="51733"/>
    <cellStyle name="Normal 8 6 3 6 3" xfId="20010"/>
    <cellStyle name="Normal 8 6 3 6 4" xfId="41161"/>
    <cellStyle name="Normal 8 6 3 7" xfId="22567"/>
    <cellStyle name="Normal 8 6 3 7 2" xfId="43718"/>
    <cellStyle name="Normal 8 6 3 8" xfId="11995"/>
    <cellStyle name="Normal 8 6 3 9" xfId="33146"/>
    <cellStyle name="Normal 8 6 4" xfId="748"/>
    <cellStyle name="Normal 8 6 4 2" xfId="2028"/>
    <cellStyle name="Normal 8 6 4 2 2" xfId="4595"/>
    <cellStyle name="Normal 8 6 4 2 2 2" xfId="26731"/>
    <cellStyle name="Normal 8 6 4 2 2 2 2" xfId="47882"/>
    <cellStyle name="Normal 8 6 4 2 2 3" xfId="16159"/>
    <cellStyle name="Normal 8 6 4 2 2 4" xfId="37310"/>
    <cellStyle name="Normal 8 6 4 2 3" xfId="8471"/>
    <cellStyle name="Normal 8 6 4 2 3 2" xfId="29620"/>
    <cellStyle name="Normal 8 6 4 2 3 2 2" xfId="50771"/>
    <cellStyle name="Normal 8 6 4 2 3 3" xfId="19048"/>
    <cellStyle name="Normal 8 6 4 2 3 4" xfId="40199"/>
    <cellStyle name="Normal 8 6 4 2 4" xfId="11033"/>
    <cellStyle name="Normal 8 6 4 2 4 2" xfId="32182"/>
    <cellStyle name="Normal 8 6 4 2 4 2 2" xfId="53333"/>
    <cellStyle name="Normal 8 6 4 2 4 3" xfId="21610"/>
    <cellStyle name="Normal 8 6 4 2 4 4" xfId="42761"/>
    <cellStyle name="Normal 8 6 4 2 5" xfId="24167"/>
    <cellStyle name="Normal 8 6 4 2 5 2" xfId="45318"/>
    <cellStyle name="Normal 8 6 4 2 6" xfId="13595"/>
    <cellStyle name="Normal 8 6 4 2 7" xfId="34746"/>
    <cellStyle name="Normal 8 6 4 3" xfId="3315"/>
    <cellStyle name="Normal 8 6 4 3 2" xfId="25451"/>
    <cellStyle name="Normal 8 6 4 3 2 2" xfId="46602"/>
    <cellStyle name="Normal 8 6 4 3 3" xfId="14879"/>
    <cellStyle name="Normal 8 6 4 3 4" xfId="36030"/>
    <cellStyle name="Normal 8 6 4 4" xfId="7191"/>
    <cellStyle name="Normal 8 6 4 4 2" xfId="28340"/>
    <cellStyle name="Normal 8 6 4 4 2 2" xfId="49491"/>
    <cellStyle name="Normal 8 6 4 4 3" xfId="17768"/>
    <cellStyle name="Normal 8 6 4 4 4" xfId="38919"/>
    <cellStyle name="Normal 8 6 4 5" xfId="9753"/>
    <cellStyle name="Normal 8 6 4 5 2" xfId="30902"/>
    <cellStyle name="Normal 8 6 4 5 2 2" xfId="52053"/>
    <cellStyle name="Normal 8 6 4 5 3" xfId="20330"/>
    <cellStyle name="Normal 8 6 4 5 4" xfId="41481"/>
    <cellStyle name="Normal 8 6 4 6" xfId="22887"/>
    <cellStyle name="Normal 8 6 4 6 2" xfId="44038"/>
    <cellStyle name="Normal 8 6 4 7" xfId="12315"/>
    <cellStyle name="Normal 8 6 4 8" xfId="33466"/>
    <cellStyle name="Normal 8 6 5" xfId="1388"/>
    <cellStyle name="Normal 8 6 5 2" xfId="3955"/>
    <cellStyle name="Normal 8 6 5 2 2" xfId="26091"/>
    <cellStyle name="Normal 8 6 5 2 2 2" xfId="47242"/>
    <cellStyle name="Normal 8 6 5 2 3" xfId="15519"/>
    <cellStyle name="Normal 8 6 5 2 4" xfId="36670"/>
    <cellStyle name="Normal 8 6 5 3" xfId="7831"/>
    <cellStyle name="Normal 8 6 5 3 2" xfId="28980"/>
    <cellStyle name="Normal 8 6 5 3 2 2" xfId="50131"/>
    <cellStyle name="Normal 8 6 5 3 3" xfId="18408"/>
    <cellStyle name="Normal 8 6 5 3 4" xfId="39559"/>
    <cellStyle name="Normal 8 6 5 4" xfId="10393"/>
    <cellStyle name="Normal 8 6 5 4 2" xfId="31542"/>
    <cellStyle name="Normal 8 6 5 4 2 2" xfId="52693"/>
    <cellStyle name="Normal 8 6 5 4 3" xfId="20970"/>
    <cellStyle name="Normal 8 6 5 4 4" xfId="42121"/>
    <cellStyle name="Normal 8 6 5 5" xfId="23527"/>
    <cellStyle name="Normal 8 6 5 5 2" xfId="44678"/>
    <cellStyle name="Normal 8 6 5 6" xfId="12955"/>
    <cellStyle name="Normal 8 6 5 7" xfId="34106"/>
    <cellStyle name="Normal 8 6 6" xfId="2674"/>
    <cellStyle name="Normal 8 6 6 2" xfId="24810"/>
    <cellStyle name="Normal 8 6 6 2 2" xfId="45961"/>
    <cellStyle name="Normal 8 6 6 3" xfId="14238"/>
    <cellStyle name="Normal 8 6 6 4" xfId="35389"/>
    <cellStyle name="Normal 8 6 7" xfId="6551"/>
    <cellStyle name="Normal 8 6 7 2" xfId="27700"/>
    <cellStyle name="Normal 8 6 7 2 2" xfId="48851"/>
    <cellStyle name="Normal 8 6 7 3" xfId="17128"/>
    <cellStyle name="Normal 8 6 7 4" xfId="38279"/>
    <cellStyle name="Normal 8 6 8" xfId="9113"/>
    <cellStyle name="Normal 8 6 8 2" xfId="30262"/>
    <cellStyle name="Normal 8 6 8 2 2" xfId="51413"/>
    <cellStyle name="Normal 8 6 8 3" xfId="19690"/>
    <cellStyle name="Normal 8 6 8 4" xfId="40841"/>
    <cellStyle name="Normal 8 6 9" xfId="22247"/>
    <cellStyle name="Normal 8 6 9 2" xfId="43398"/>
    <cellStyle name="Normal 8 7" xfId="186"/>
    <cellStyle name="Normal 8 7 10" xfId="32906"/>
    <cellStyle name="Normal 8 7 2" xfId="508"/>
    <cellStyle name="Normal 8 7 2 2" xfId="1148"/>
    <cellStyle name="Normal 8 7 2 2 2" xfId="2428"/>
    <cellStyle name="Normal 8 7 2 2 2 2" xfId="4995"/>
    <cellStyle name="Normal 8 7 2 2 2 2 2" xfId="27131"/>
    <cellStyle name="Normal 8 7 2 2 2 2 2 2" xfId="48282"/>
    <cellStyle name="Normal 8 7 2 2 2 2 3" xfId="16559"/>
    <cellStyle name="Normal 8 7 2 2 2 2 4" xfId="37710"/>
    <cellStyle name="Normal 8 7 2 2 2 3" xfId="8871"/>
    <cellStyle name="Normal 8 7 2 2 2 3 2" xfId="30020"/>
    <cellStyle name="Normal 8 7 2 2 2 3 2 2" xfId="51171"/>
    <cellStyle name="Normal 8 7 2 2 2 3 3" xfId="19448"/>
    <cellStyle name="Normal 8 7 2 2 2 3 4" xfId="40599"/>
    <cellStyle name="Normal 8 7 2 2 2 4" xfId="11433"/>
    <cellStyle name="Normal 8 7 2 2 2 4 2" xfId="32582"/>
    <cellStyle name="Normal 8 7 2 2 2 4 2 2" xfId="53733"/>
    <cellStyle name="Normal 8 7 2 2 2 4 3" xfId="22010"/>
    <cellStyle name="Normal 8 7 2 2 2 4 4" xfId="43161"/>
    <cellStyle name="Normal 8 7 2 2 2 5" xfId="24567"/>
    <cellStyle name="Normal 8 7 2 2 2 5 2" xfId="45718"/>
    <cellStyle name="Normal 8 7 2 2 2 6" xfId="13995"/>
    <cellStyle name="Normal 8 7 2 2 2 7" xfId="35146"/>
    <cellStyle name="Normal 8 7 2 2 3" xfId="3715"/>
    <cellStyle name="Normal 8 7 2 2 3 2" xfId="25851"/>
    <cellStyle name="Normal 8 7 2 2 3 2 2" xfId="47002"/>
    <cellStyle name="Normal 8 7 2 2 3 3" xfId="15279"/>
    <cellStyle name="Normal 8 7 2 2 3 4" xfId="36430"/>
    <cellStyle name="Normal 8 7 2 2 4" xfId="7591"/>
    <cellStyle name="Normal 8 7 2 2 4 2" xfId="28740"/>
    <cellStyle name="Normal 8 7 2 2 4 2 2" xfId="49891"/>
    <cellStyle name="Normal 8 7 2 2 4 3" xfId="18168"/>
    <cellStyle name="Normal 8 7 2 2 4 4" xfId="39319"/>
    <cellStyle name="Normal 8 7 2 2 5" xfId="10153"/>
    <cellStyle name="Normal 8 7 2 2 5 2" xfId="31302"/>
    <cellStyle name="Normal 8 7 2 2 5 2 2" xfId="52453"/>
    <cellStyle name="Normal 8 7 2 2 5 3" xfId="20730"/>
    <cellStyle name="Normal 8 7 2 2 5 4" xfId="41881"/>
    <cellStyle name="Normal 8 7 2 2 6" xfId="23287"/>
    <cellStyle name="Normal 8 7 2 2 6 2" xfId="44438"/>
    <cellStyle name="Normal 8 7 2 2 7" xfId="12715"/>
    <cellStyle name="Normal 8 7 2 2 8" xfId="33866"/>
    <cellStyle name="Normal 8 7 2 3" xfId="1788"/>
    <cellStyle name="Normal 8 7 2 3 2" xfId="4355"/>
    <cellStyle name="Normal 8 7 2 3 2 2" xfId="26491"/>
    <cellStyle name="Normal 8 7 2 3 2 2 2" xfId="47642"/>
    <cellStyle name="Normal 8 7 2 3 2 3" xfId="15919"/>
    <cellStyle name="Normal 8 7 2 3 2 4" xfId="37070"/>
    <cellStyle name="Normal 8 7 2 3 3" xfId="8231"/>
    <cellStyle name="Normal 8 7 2 3 3 2" xfId="29380"/>
    <cellStyle name="Normal 8 7 2 3 3 2 2" xfId="50531"/>
    <cellStyle name="Normal 8 7 2 3 3 3" xfId="18808"/>
    <cellStyle name="Normal 8 7 2 3 3 4" xfId="39959"/>
    <cellStyle name="Normal 8 7 2 3 4" xfId="10793"/>
    <cellStyle name="Normal 8 7 2 3 4 2" xfId="31942"/>
    <cellStyle name="Normal 8 7 2 3 4 2 2" xfId="53093"/>
    <cellStyle name="Normal 8 7 2 3 4 3" xfId="21370"/>
    <cellStyle name="Normal 8 7 2 3 4 4" xfId="42521"/>
    <cellStyle name="Normal 8 7 2 3 5" xfId="23927"/>
    <cellStyle name="Normal 8 7 2 3 5 2" xfId="45078"/>
    <cellStyle name="Normal 8 7 2 3 6" xfId="13355"/>
    <cellStyle name="Normal 8 7 2 3 7" xfId="34506"/>
    <cellStyle name="Normal 8 7 2 4" xfId="3075"/>
    <cellStyle name="Normal 8 7 2 4 2" xfId="25211"/>
    <cellStyle name="Normal 8 7 2 4 2 2" xfId="46362"/>
    <cellStyle name="Normal 8 7 2 4 3" xfId="14639"/>
    <cellStyle name="Normal 8 7 2 4 4" xfId="35790"/>
    <cellStyle name="Normal 8 7 2 5" xfId="6951"/>
    <cellStyle name="Normal 8 7 2 5 2" xfId="28100"/>
    <cellStyle name="Normal 8 7 2 5 2 2" xfId="49251"/>
    <cellStyle name="Normal 8 7 2 5 3" xfId="17528"/>
    <cellStyle name="Normal 8 7 2 5 4" xfId="38679"/>
    <cellStyle name="Normal 8 7 2 6" xfId="9513"/>
    <cellStyle name="Normal 8 7 2 6 2" xfId="30662"/>
    <cellStyle name="Normal 8 7 2 6 2 2" xfId="51813"/>
    <cellStyle name="Normal 8 7 2 6 3" xfId="20090"/>
    <cellStyle name="Normal 8 7 2 6 4" xfId="41241"/>
    <cellStyle name="Normal 8 7 2 7" xfId="22647"/>
    <cellStyle name="Normal 8 7 2 7 2" xfId="43798"/>
    <cellStyle name="Normal 8 7 2 8" xfId="12075"/>
    <cellStyle name="Normal 8 7 2 9" xfId="33226"/>
    <cellStyle name="Normal 8 7 3" xfId="828"/>
    <cellStyle name="Normal 8 7 3 2" xfId="2108"/>
    <cellStyle name="Normal 8 7 3 2 2" xfId="4675"/>
    <cellStyle name="Normal 8 7 3 2 2 2" xfId="26811"/>
    <cellStyle name="Normal 8 7 3 2 2 2 2" xfId="47962"/>
    <cellStyle name="Normal 8 7 3 2 2 3" xfId="16239"/>
    <cellStyle name="Normal 8 7 3 2 2 4" xfId="37390"/>
    <cellStyle name="Normal 8 7 3 2 3" xfId="8551"/>
    <cellStyle name="Normal 8 7 3 2 3 2" xfId="29700"/>
    <cellStyle name="Normal 8 7 3 2 3 2 2" xfId="50851"/>
    <cellStyle name="Normal 8 7 3 2 3 3" xfId="19128"/>
    <cellStyle name="Normal 8 7 3 2 3 4" xfId="40279"/>
    <cellStyle name="Normal 8 7 3 2 4" xfId="11113"/>
    <cellStyle name="Normal 8 7 3 2 4 2" xfId="32262"/>
    <cellStyle name="Normal 8 7 3 2 4 2 2" xfId="53413"/>
    <cellStyle name="Normal 8 7 3 2 4 3" xfId="21690"/>
    <cellStyle name="Normal 8 7 3 2 4 4" xfId="42841"/>
    <cellStyle name="Normal 8 7 3 2 5" xfId="24247"/>
    <cellStyle name="Normal 8 7 3 2 5 2" xfId="45398"/>
    <cellStyle name="Normal 8 7 3 2 6" xfId="13675"/>
    <cellStyle name="Normal 8 7 3 2 7" xfId="34826"/>
    <cellStyle name="Normal 8 7 3 3" xfId="3395"/>
    <cellStyle name="Normal 8 7 3 3 2" xfId="25531"/>
    <cellStyle name="Normal 8 7 3 3 2 2" xfId="46682"/>
    <cellStyle name="Normal 8 7 3 3 3" xfId="14959"/>
    <cellStyle name="Normal 8 7 3 3 4" xfId="36110"/>
    <cellStyle name="Normal 8 7 3 4" xfId="7271"/>
    <cellStyle name="Normal 8 7 3 4 2" xfId="28420"/>
    <cellStyle name="Normal 8 7 3 4 2 2" xfId="49571"/>
    <cellStyle name="Normal 8 7 3 4 3" xfId="17848"/>
    <cellStyle name="Normal 8 7 3 4 4" xfId="38999"/>
    <cellStyle name="Normal 8 7 3 5" xfId="9833"/>
    <cellStyle name="Normal 8 7 3 5 2" xfId="30982"/>
    <cellStyle name="Normal 8 7 3 5 2 2" xfId="52133"/>
    <cellStyle name="Normal 8 7 3 5 3" xfId="20410"/>
    <cellStyle name="Normal 8 7 3 5 4" xfId="41561"/>
    <cellStyle name="Normal 8 7 3 6" xfId="22967"/>
    <cellStyle name="Normal 8 7 3 6 2" xfId="44118"/>
    <cellStyle name="Normal 8 7 3 7" xfId="12395"/>
    <cellStyle name="Normal 8 7 3 8" xfId="33546"/>
    <cellStyle name="Normal 8 7 4" xfId="1468"/>
    <cellStyle name="Normal 8 7 4 2" xfId="4035"/>
    <cellStyle name="Normal 8 7 4 2 2" xfId="26171"/>
    <cellStyle name="Normal 8 7 4 2 2 2" xfId="47322"/>
    <cellStyle name="Normal 8 7 4 2 3" xfId="15599"/>
    <cellStyle name="Normal 8 7 4 2 4" xfId="36750"/>
    <cellStyle name="Normal 8 7 4 3" xfId="7911"/>
    <cellStyle name="Normal 8 7 4 3 2" xfId="29060"/>
    <cellStyle name="Normal 8 7 4 3 2 2" xfId="50211"/>
    <cellStyle name="Normal 8 7 4 3 3" xfId="18488"/>
    <cellStyle name="Normal 8 7 4 3 4" xfId="39639"/>
    <cellStyle name="Normal 8 7 4 4" xfId="10473"/>
    <cellStyle name="Normal 8 7 4 4 2" xfId="31622"/>
    <cellStyle name="Normal 8 7 4 4 2 2" xfId="52773"/>
    <cellStyle name="Normal 8 7 4 4 3" xfId="21050"/>
    <cellStyle name="Normal 8 7 4 4 4" xfId="42201"/>
    <cellStyle name="Normal 8 7 4 5" xfId="23607"/>
    <cellStyle name="Normal 8 7 4 5 2" xfId="44758"/>
    <cellStyle name="Normal 8 7 4 6" xfId="13035"/>
    <cellStyle name="Normal 8 7 4 7" xfId="34186"/>
    <cellStyle name="Normal 8 7 5" xfId="2754"/>
    <cellStyle name="Normal 8 7 5 2" xfId="24890"/>
    <cellStyle name="Normal 8 7 5 2 2" xfId="46041"/>
    <cellStyle name="Normal 8 7 5 3" xfId="14318"/>
    <cellStyle name="Normal 8 7 5 4" xfId="35469"/>
    <cellStyle name="Normal 8 7 6" xfId="6631"/>
    <cellStyle name="Normal 8 7 6 2" xfId="27780"/>
    <cellStyle name="Normal 8 7 6 2 2" xfId="48931"/>
    <cellStyle name="Normal 8 7 6 3" xfId="17208"/>
    <cellStyle name="Normal 8 7 6 4" xfId="38359"/>
    <cellStyle name="Normal 8 7 7" xfId="9193"/>
    <cellStyle name="Normal 8 7 7 2" xfId="30342"/>
    <cellStyle name="Normal 8 7 7 2 2" xfId="51493"/>
    <cellStyle name="Normal 8 7 7 3" xfId="19770"/>
    <cellStyle name="Normal 8 7 7 4" xfId="40921"/>
    <cellStyle name="Normal 8 7 8" xfId="22327"/>
    <cellStyle name="Normal 8 7 8 2" xfId="43478"/>
    <cellStyle name="Normal 8 7 9" xfId="11755"/>
    <cellStyle name="Normal 8 8" xfId="348"/>
    <cellStyle name="Normal 8 8 2" xfId="988"/>
    <cellStyle name="Normal 8 8 2 2" xfId="2268"/>
    <cellStyle name="Normal 8 8 2 2 2" xfId="4835"/>
    <cellStyle name="Normal 8 8 2 2 2 2" xfId="26971"/>
    <cellStyle name="Normal 8 8 2 2 2 2 2" xfId="48122"/>
    <cellStyle name="Normal 8 8 2 2 2 3" xfId="16399"/>
    <cellStyle name="Normal 8 8 2 2 2 4" xfId="37550"/>
    <cellStyle name="Normal 8 8 2 2 3" xfId="8711"/>
    <cellStyle name="Normal 8 8 2 2 3 2" xfId="29860"/>
    <cellStyle name="Normal 8 8 2 2 3 2 2" xfId="51011"/>
    <cellStyle name="Normal 8 8 2 2 3 3" xfId="19288"/>
    <cellStyle name="Normal 8 8 2 2 3 4" xfId="40439"/>
    <cellStyle name="Normal 8 8 2 2 4" xfId="11273"/>
    <cellStyle name="Normal 8 8 2 2 4 2" xfId="32422"/>
    <cellStyle name="Normal 8 8 2 2 4 2 2" xfId="53573"/>
    <cellStyle name="Normal 8 8 2 2 4 3" xfId="21850"/>
    <cellStyle name="Normal 8 8 2 2 4 4" xfId="43001"/>
    <cellStyle name="Normal 8 8 2 2 5" xfId="24407"/>
    <cellStyle name="Normal 8 8 2 2 5 2" xfId="45558"/>
    <cellStyle name="Normal 8 8 2 2 6" xfId="13835"/>
    <cellStyle name="Normal 8 8 2 2 7" xfId="34986"/>
    <cellStyle name="Normal 8 8 2 3" xfId="3555"/>
    <cellStyle name="Normal 8 8 2 3 2" xfId="25691"/>
    <cellStyle name="Normal 8 8 2 3 2 2" xfId="46842"/>
    <cellStyle name="Normal 8 8 2 3 3" xfId="15119"/>
    <cellStyle name="Normal 8 8 2 3 4" xfId="36270"/>
    <cellStyle name="Normal 8 8 2 4" xfId="7431"/>
    <cellStyle name="Normal 8 8 2 4 2" xfId="28580"/>
    <cellStyle name="Normal 8 8 2 4 2 2" xfId="49731"/>
    <cellStyle name="Normal 8 8 2 4 3" xfId="18008"/>
    <cellStyle name="Normal 8 8 2 4 4" xfId="39159"/>
    <cellStyle name="Normal 8 8 2 5" xfId="9993"/>
    <cellStyle name="Normal 8 8 2 5 2" xfId="31142"/>
    <cellStyle name="Normal 8 8 2 5 2 2" xfId="52293"/>
    <cellStyle name="Normal 8 8 2 5 3" xfId="20570"/>
    <cellStyle name="Normal 8 8 2 5 4" xfId="41721"/>
    <cellStyle name="Normal 8 8 2 6" xfId="23127"/>
    <cellStyle name="Normal 8 8 2 6 2" xfId="44278"/>
    <cellStyle name="Normal 8 8 2 7" xfId="12555"/>
    <cellStyle name="Normal 8 8 2 8" xfId="33706"/>
    <cellStyle name="Normal 8 8 3" xfId="1628"/>
    <cellStyle name="Normal 8 8 3 2" xfId="4195"/>
    <cellStyle name="Normal 8 8 3 2 2" xfId="26331"/>
    <cellStyle name="Normal 8 8 3 2 2 2" xfId="47482"/>
    <cellStyle name="Normal 8 8 3 2 3" xfId="15759"/>
    <cellStyle name="Normal 8 8 3 2 4" xfId="36910"/>
    <cellStyle name="Normal 8 8 3 3" xfId="8071"/>
    <cellStyle name="Normal 8 8 3 3 2" xfId="29220"/>
    <cellStyle name="Normal 8 8 3 3 2 2" xfId="50371"/>
    <cellStyle name="Normal 8 8 3 3 3" xfId="18648"/>
    <cellStyle name="Normal 8 8 3 3 4" xfId="39799"/>
    <cellStyle name="Normal 8 8 3 4" xfId="10633"/>
    <cellStyle name="Normal 8 8 3 4 2" xfId="31782"/>
    <cellStyle name="Normal 8 8 3 4 2 2" xfId="52933"/>
    <cellStyle name="Normal 8 8 3 4 3" xfId="21210"/>
    <cellStyle name="Normal 8 8 3 4 4" xfId="42361"/>
    <cellStyle name="Normal 8 8 3 5" xfId="23767"/>
    <cellStyle name="Normal 8 8 3 5 2" xfId="44918"/>
    <cellStyle name="Normal 8 8 3 6" xfId="13195"/>
    <cellStyle name="Normal 8 8 3 7" xfId="34346"/>
    <cellStyle name="Normal 8 8 4" xfId="2915"/>
    <cellStyle name="Normal 8 8 4 2" xfId="25051"/>
    <cellStyle name="Normal 8 8 4 2 2" xfId="46202"/>
    <cellStyle name="Normal 8 8 4 3" xfId="14479"/>
    <cellStyle name="Normal 8 8 4 4" xfId="35630"/>
    <cellStyle name="Normal 8 8 5" xfId="6791"/>
    <cellStyle name="Normal 8 8 5 2" xfId="27940"/>
    <cellStyle name="Normal 8 8 5 2 2" xfId="49091"/>
    <cellStyle name="Normal 8 8 5 3" xfId="17368"/>
    <cellStyle name="Normal 8 8 5 4" xfId="38519"/>
    <cellStyle name="Normal 8 8 6" xfId="9353"/>
    <cellStyle name="Normal 8 8 6 2" xfId="30502"/>
    <cellStyle name="Normal 8 8 6 2 2" xfId="51653"/>
    <cellStyle name="Normal 8 8 6 3" xfId="19930"/>
    <cellStyle name="Normal 8 8 6 4" xfId="41081"/>
    <cellStyle name="Normal 8 8 7" xfId="22487"/>
    <cellStyle name="Normal 8 8 7 2" xfId="43638"/>
    <cellStyle name="Normal 8 8 8" xfId="11915"/>
    <cellStyle name="Normal 8 8 9" xfId="33066"/>
    <cellStyle name="Normal 8 9" xfId="668"/>
    <cellStyle name="Normal 8 9 2" xfId="1948"/>
    <cellStyle name="Normal 8 9 2 2" xfId="4515"/>
    <cellStyle name="Normal 8 9 2 2 2" xfId="26651"/>
    <cellStyle name="Normal 8 9 2 2 2 2" xfId="47802"/>
    <cellStyle name="Normal 8 9 2 2 3" xfId="16079"/>
    <cellStyle name="Normal 8 9 2 2 4" xfId="37230"/>
    <cellStyle name="Normal 8 9 2 3" xfId="8391"/>
    <cellStyle name="Normal 8 9 2 3 2" xfId="29540"/>
    <cellStyle name="Normal 8 9 2 3 2 2" xfId="50691"/>
    <cellStyle name="Normal 8 9 2 3 3" xfId="18968"/>
    <cellStyle name="Normal 8 9 2 3 4" xfId="40119"/>
    <cellStyle name="Normal 8 9 2 4" xfId="10953"/>
    <cellStyle name="Normal 8 9 2 4 2" xfId="32102"/>
    <cellStyle name="Normal 8 9 2 4 2 2" xfId="53253"/>
    <cellStyle name="Normal 8 9 2 4 3" xfId="21530"/>
    <cellStyle name="Normal 8 9 2 4 4" xfId="42681"/>
    <cellStyle name="Normal 8 9 2 5" xfId="24087"/>
    <cellStyle name="Normal 8 9 2 5 2" xfId="45238"/>
    <cellStyle name="Normal 8 9 2 6" xfId="13515"/>
    <cellStyle name="Normal 8 9 2 7" xfId="34666"/>
    <cellStyle name="Normal 8 9 3" xfId="3235"/>
    <cellStyle name="Normal 8 9 3 2" xfId="25371"/>
    <cellStyle name="Normal 8 9 3 2 2" xfId="46522"/>
    <cellStyle name="Normal 8 9 3 3" xfId="14799"/>
    <cellStyle name="Normal 8 9 3 4" xfId="35950"/>
    <cellStyle name="Normal 8 9 4" xfId="7111"/>
    <cellStyle name="Normal 8 9 4 2" xfId="28260"/>
    <cellStyle name="Normal 8 9 4 2 2" xfId="49411"/>
    <cellStyle name="Normal 8 9 4 3" xfId="17688"/>
    <cellStyle name="Normal 8 9 4 4" xfId="38839"/>
    <cellStyle name="Normal 8 9 5" xfId="9673"/>
    <cellStyle name="Normal 8 9 5 2" xfId="30822"/>
    <cellStyle name="Normal 8 9 5 2 2" xfId="51973"/>
    <cellStyle name="Normal 8 9 5 3" xfId="20250"/>
    <cellStyle name="Normal 8 9 5 4" xfId="41401"/>
    <cellStyle name="Normal 8 9 6" xfId="22807"/>
    <cellStyle name="Normal 8 9 6 2" xfId="43958"/>
    <cellStyle name="Normal 8 9 7" xfId="12235"/>
    <cellStyle name="Normal 8 9 8" xfId="33386"/>
    <cellStyle name="Normal 80" xfId="5727"/>
    <cellStyle name="Normal 81" xfId="5728"/>
    <cellStyle name="Normal 82" xfId="5729"/>
    <cellStyle name="Normal 83" xfId="5730"/>
    <cellStyle name="Normal 84" xfId="5731"/>
    <cellStyle name="Normal 85" xfId="5732"/>
    <cellStyle name="Normal 86" xfId="5733"/>
    <cellStyle name="Normal 87" xfId="5734"/>
    <cellStyle name="Normal 88" xfId="5735"/>
    <cellStyle name="Normal 89" xfId="5736"/>
    <cellStyle name="Normal 9" xfId="98"/>
    <cellStyle name="Normal 9 2" xfId="5738"/>
    <cellStyle name="Normal 9 3" xfId="5739"/>
    <cellStyle name="Normal 9 4" xfId="5740"/>
    <cellStyle name="Normal 9 5" xfId="5741"/>
    <cellStyle name="Normal 9 6" xfId="6318"/>
    <cellStyle name="Normal 9 6 2" xfId="27500"/>
    <cellStyle name="Normal 9 6 2 2" xfId="48651"/>
    <cellStyle name="Normal 9 6 3" xfId="16928"/>
    <cellStyle name="Normal 9 6 4" xfId="38079"/>
    <cellStyle name="Normal 9 7" xfId="6443"/>
    <cellStyle name="Normal 9 7 2" xfId="27600"/>
    <cellStyle name="Normal 9 7 2 2" xfId="48751"/>
    <cellStyle name="Normal 9 7 3" xfId="17028"/>
    <cellStyle name="Normal 9 7 4" xfId="38179"/>
    <cellStyle name="Normal 9 8" xfId="5737"/>
    <cellStyle name="Normal 9 8 2" xfId="27345"/>
    <cellStyle name="Normal 9 8 2 2" xfId="48496"/>
    <cellStyle name="Normal 9 8 3" xfId="16773"/>
    <cellStyle name="Normal 9 8 4" xfId="37924"/>
    <cellStyle name="Normal 90" xfId="5742"/>
    <cellStyle name="Normal 91" xfId="5743"/>
    <cellStyle name="Normal 92" xfId="5744"/>
    <cellStyle name="Normal 93" xfId="5745"/>
    <cellStyle name="Normal 94" xfId="5746"/>
    <cellStyle name="Normal 95" xfId="5747"/>
    <cellStyle name="Normal 96" xfId="5748"/>
    <cellStyle name="Normal 97" xfId="5749"/>
    <cellStyle name="Normal 98" xfId="5750"/>
    <cellStyle name="Normal 99" xfId="5751"/>
    <cellStyle name="Note 2" xfId="5752"/>
    <cellStyle name="Note 3" xfId="6155"/>
    <cellStyle name="Output 2" xfId="6156"/>
    <cellStyle name="Output Amounts" xfId="5753"/>
    <cellStyle name="Output Column Headings" xfId="5754"/>
    <cellStyle name="Output Line Items" xfId="5755"/>
    <cellStyle name="Output Line Items 2" xfId="5756"/>
    <cellStyle name="Output Report Heading" xfId="5757"/>
    <cellStyle name="Output Report Title" xfId="5758"/>
    <cellStyle name="Percent" xfId="2" builtinId="5"/>
    <cellStyle name="Percent [2]" xfId="5168"/>
    <cellStyle name="Percent [2] 2" xfId="5761"/>
    <cellStyle name="Percent [2] 3" xfId="5760"/>
    <cellStyle name="Percent 10" xfId="1302"/>
    <cellStyle name="Percent 10 2" xfId="3869"/>
    <cellStyle name="Percent 10 2 2" xfId="26005"/>
    <cellStyle name="Percent 10 2 2 2" xfId="47156"/>
    <cellStyle name="Percent 10 2 3" xfId="15433"/>
    <cellStyle name="Percent 10 2 4" xfId="36584"/>
    <cellStyle name="Percent 10 3" xfId="5762"/>
    <cellStyle name="Percent 10 4" xfId="7745"/>
    <cellStyle name="Percent 10 4 2" xfId="28894"/>
    <cellStyle name="Percent 10 4 2 2" xfId="50045"/>
    <cellStyle name="Percent 10 4 3" xfId="18322"/>
    <cellStyle name="Percent 10 4 4" xfId="39473"/>
    <cellStyle name="Percent 10 5" xfId="10307"/>
    <cellStyle name="Percent 10 5 2" xfId="31456"/>
    <cellStyle name="Percent 10 5 2 2" xfId="52607"/>
    <cellStyle name="Percent 10 5 3" xfId="20884"/>
    <cellStyle name="Percent 10 5 4" xfId="42035"/>
    <cellStyle name="Percent 10 6" xfId="23441"/>
    <cellStyle name="Percent 10 6 2" xfId="44592"/>
    <cellStyle name="Percent 10 7" xfId="12869"/>
    <cellStyle name="Percent 10 8" xfId="34020"/>
    <cellStyle name="Percent 100" xfId="5763"/>
    <cellStyle name="Percent 101" xfId="5764"/>
    <cellStyle name="Percent 102" xfId="5765"/>
    <cellStyle name="Percent 103" xfId="5766"/>
    <cellStyle name="Percent 104" xfId="5767"/>
    <cellStyle name="Percent 105" xfId="5768"/>
    <cellStyle name="Percent 106" xfId="5769"/>
    <cellStyle name="Percent 107" xfId="5770"/>
    <cellStyle name="Percent 108" xfId="5771"/>
    <cellStyle name="Percent 109" xfId="5772"/>
    <cellStyle name="Percent 11" xfId="2582"/>
    <cellStyle name="Percent 11 2" xfId="5773"/>
    <cellStyle name="Percent 11 3" xfId="24721"/>
    <cellStyle name="Percent 11 3 2" xfId="45872"/>
    <cellStyle name="Percent 11 4" xfId="14149"/>
    <cellStyle name="Percent 11 5" xfId="35300"/>
    <cellStyle name="Percent 110" xfId="5774"/>
    <cellStyle name="Percent 111" xfId="5775"/>
    <cellStyle name="Percent 112" xfId="5776"/>
    <cellStyle name="Percent 113" xfId="5777"/>
    <cellStyle name="Percent 114" xfId="5778"/>
    <cellStyle name="Percent 115" xfId="5779"/>
    <cellStyle name="Percent 116" xfId="5780"/>
    <cellStyle name="Percent 117" xfId="5781"/>
    <cellStyle name="Percent 118" xfId="5782"/>
    <cellStyle name="Percent 119" xfId="5783"/>
    <cellStyle name="Percent 12" xfId="5784"/>
    <cellStyle name="Percent 120" xfId="5785"/>
    <cellStyle name="Percent 121" xfId="5786"/>
    <cellStyle name="Percent 122" xfId="5787"/>
    <cellStyle name="Percent 123" xfId="5788"/>
    <cellStyle name="Percent 124" xfId="5789"/>
    <cellStyle name="Percent 125" xfId="5790"/>
    <cellStyle name="Percent 126" xfId="5791"/>
    <cellStyle name="Percent 127" xfId="5792"/>
    <cellStyle name="Percent 128" xfId="5793"/>
    <cellStyle name="Percent 129" xfId="5794"/>
    <cellStyle name="Percent 13" xfId="5795"/>
    <cellStyle name="Percent 130" xfId="5796"/>
    <cellStyle name="Percent 131" xfId="5797"/>
    <cellStyle name="Percent 132" xfId="5798"/>
    <cellStyle name="Percent 133" xfId="5799"/>
    <cellStyle name="Percent 134" xfId="5800"/>
    <cellStyle name="Percent 135" xfId="5801"/>
    <cellStyle name="Percent 136" xfId="5802"/>
    <cellStyle name="Percent 137" xfId="5803"/>
    <cellStyle name="Percent 138" xfId="5804"/>
    <cellStyle name="Percent 139" xfId="5805"/>
    <cellStyle name="Percent 14" xfId="5806"/>
    <cellStyle name="Percent 140" xfId="5807"/>
    <cellStyle name="Percent 141" xfId="5808"/>
    <cellStyle name="Percent 142" xfId="5809"/>
    <cellStyle name="Percent 143" xfId="5810"/>
    <cellStyle name="Percent 144" xfId="5811"/>
    <cellStyle name="Percent 145" xfId="5812"/>
    <cellStyle name="Percent 146" xfId="5813"/>
    <cellStyle name="Percent 147" xfId="5814"/>
    <cellStyle name="Percent 148" xfId="5815"/>
    <cellStyle name="Percent 149" xfId="5816"/>
    <cellStyle name="Percent 15" xfId="5817"/>
    <cellStyle name="Percent 150" xfId="5818"/>
    <cellStyle name="Percent 151" xfId="5819"/>
    <cellStyle name="Percent 152" xfId="5820"/>
    <cellStyle name="Percent 153" xfId="5821"/>
    <cellStyle name="Percent 154" xfId="5822"/>
    <cellStyle name="Percent 155" xfId="5823"/>
    <cellStyle name="Percent 156" xfId="5824"/>
    <cellStyle name="Percent 156 2" xfId="5825"/>
    <cellStyle name="Percent 156 3" xfId="5826"/>
    <cellStyle name="Percent 156 3 2" xfId="5827"/>
    <cellStyle name="Percent 156 4" xfId="5828"/>
    <cellStyle name="Percent 157" xfId="5829"/>
    <cellStyle name="Percent 157 2" xfId="5830"/>
    <cellStyle name="Percent 157 3" xfId="5831"/>
    <cellStyle name="Percent 157 3 2" xfId="5832"/>
    <cellStyle name="Percent 157 4" xfId="5833"/>
    <cellStyle name="Percent 158" xfId="5834"/>
    <cellStyle name="Percent 158 2" xfId="5835"/>
    <cellStyle name="Percent 158 3" xfId="5836"/>
    <cellStyle name="Percent 158 3 2" xfId="5837"/>
    <cellStyle name="Percent 158 4" xfId="5838"/>
    <cellStyle name="Percent 159" xfId="5839"/>
    <cellStyle name="Percent 159 2" xfId="5840"/>
    <cellStyle name="Percent 159 3" xfId="5841"/>
    <cellStyle name="Percent 159 3 2" xfId="5842"/>
    <cellStyle name="Percent 159 4" xfId="5843"/>
    <cellStyle name="Percent 16" xfId="5844"/>
    <cellStyle name="Percent 160" xfId="5845"/>
    <cellStyle name="Percent 160 2" xfId="5846"/>
    <cellStyle name="Percent 160 3" xfId="5847"/>
    <cellStyle name="Percent 160 3 2" xfId="5848"/>
    <cellStyle name="Percent 160 4" xfId="5849"/>
    <cellStyle name="Percent 161" xfId="5850"/>
    <cellStyle name="Percent 161 2" xfId="5851"/>
    <cellStyle name="Percent 161 3" xfId="5852"/>
    <cellStyle name="Percent 161 3 2" xfId="5853"/>
    <cellStyle name="Percent 161 4" xfId="5854"/>
    <cellStyle name="Percent 162" xfId="5855"/>
    <cellStyle name="Percent 162 2" xfId="5856"/>
    <cellStyle name="Percent 162 3" xfId="5857"/>
    <cellStyle name="Percent 162 3 2" xfId="5858"/>
    <cellStyle name="Percent 162 4" xfId="5859"/>
    <cellStyle name="Percent 163" xfId="5860"/>
    <cellStyle name="Percent 163 2" xfId="5861"/>
    <cellStyle name="Percent 163 3" xfId="5862"/>
    <cellStyle name="Percent 163 3 2" xfId="5863"/>
    <cellStyle name="Percent 163 4" xfId="5864"/>
    <cellStyle name="Percent 164" xfId="5865"/>
    <cellStyle name="Percent 164 2" xfId="5866"/>
    <cellStyle name="Percent 164 3" xfId="5867"/>
    <cellStyle name="Percent 164 3 2" xfId="5868"/>
    <cellStyle name="Percent 164 4" xfId="5869"/>
    <cellStyle name="Percent 165" xfId="5870"/>
    <cellStyle name="Percent 165 2" xfId="5871"/>
    <cellStyle name="Percent 165 3" xfId="5872"/>
    <cellStyle name="Percent 165 3 2" xfId="5873"/>
    <cellStyle name="Percent 165 4" xfId="5874"/>
    <cellStyle name="Percent 166" xfId="5875"/>
    <cellStyle name="Percent 166 2" xfId="5876"/>
    <cellStyle name="Percent 167" xfId="5877"/>
    <cellStyle name="Percent 168" xfId="5878"/>
    <cellStyle name="Percent 169" xfId="5879"/>
    <cellStyle name="Percent 17" xfId="5880"/>
    <cellStyle name="Percent 170" xfId="5881"/>
    <cellStyle name="Percent 171" xfId="5882"/>
    <cellStyle name="Percent 172" xfId="5883"/>
    <cellStyle name="Percent 173" xfId="5884"/>
    <cellStyle name="Percent 174" xfId="5885"/>
    <cellStyle name="Percent 175" xfId="5886"/>
    <cellStyle name="Percent 176" xfId="5887"/>
    <cellStyle name="Percent 177" xfId="5888"/>
    <cellStyle name="Percent 178" xfId="5889"/>
    <cellStyle name="Percent 178 2" xfId="5890"/>
    <cellStyle name="Percent 179" xfId="5891"/>
    <cellStyle name="Percent 179 2" xfId="5892"/>
    <cellStyle name="Percent 18" xfId="5893"/>
    <cellStyle name="Percent 180" xfId="5894"/>
    <cellStyle name="Percent 180 2" xfId="5895"/>
    <cellStyle name="Percent 181" xfId="5896"/>
    <cellStyle name="Percent 181 2" xfId="5897"/>
    <cellStyle name="Percent 182" xfId="5898"/>
    <cellStyle name="Percent 182 2" xfId="5899"/>
    <cellStyle name="Percent 183" xfId="5900"/>
    <cellStyle name="Percent 183 2" xfId="5901"/>
    <cellStyle name="Percent 184" xfId="5902"/>
    <cellStyle name="Percent 184 2" xfId="5903"/>
    <cellStyle name="Percent 185" xfId="5904"/>
    <cellStyle name="Percent 185 2" xfId="5905"/>
    <cellStyle name="Percent 186" xfId="5906"/>
    <cellStyle name="Percent 186 2" xfId="5907"/>
    <cellStyle name="Percent 187" xfId="5908"/>
    <cellStyle name="Percent 187 2" xfId="5909"/>
    <cellStyle name="Percent 188" xfId="5910"/>
    <cellStyle name="Percent 188 2" xfId="5911"/>
    <cellStyle name="Percent 189" xfId="5912"/>
    <cellStyle name="Percent 189 2" xfId="5913"/>
    <cellStyle name="Percent 19" xfId="5914"/>
    <cellStyle name="Percent 190" xfId="5915"/>
    <cellStyle name="Percent 190 2" xfId="5916"/>
    <cellStyle name="Percent 191" xfId="5917"/>
    <cellStyle name="Percent 191 2" xfId="5918"/>
    <cellStyle name="Percent 192" xfId="5919"/>
    <cellStyle name="Percent 192 2" xfId="5920"/>
    <cellStyle name="Percent 193" xfId="5921"/>
    <cellStyle name="Percent 193 2" xfId="5922"/>
    <cellStyle name="Percent 194" xfId="5923"/>
    <cellStyle name="Percent 194 2" xfId="5924"/>
    <cellStyle name="Percent 195" xfId="5925"/>
    <cellStyle name="Percent 195 2" xfId="5926"/>
    <cellStyle name="Percent 196" xfId="5927"/>
    <cellStyle name="Percent 196 2" xfId="5928"/>
    <cellStyle name="Percent 197" xfId="5929"/>
    <cellStyle name="Percent 197 2" xfId="5930"/>
    <cellStyle name="Percent 198" xfId="5931"/>
    <cellStyle name="Percent 198 2" xfId="5932"/>
    <cellStyle name="Percent 199" xfId="5933"/>
    <cellStyle name="Percent 199 2" xfId="5934"/>
    <cellStyle name="Percent 2" xfId="7"/>
    <cellStyle name="Percent 2 10" xfId="5935"/>
    <cellStyle name="Percent 2 11" xfId="5936"/>
    <cellStyle name="Percent 2 12" xfId="5937"/>
    <cellStyle name="Percent 2 13" xfId="5938"/>
    <cellStyle name="Percent 2 14" xfId="6343"/>
    <cellStyle name="Percent 2 2" xfId="5939"/>
    <cellStyle name="Percent 2 2 2" xfId="5940"/>
    <cellStyle name="Percent 2 2 3" xfId="6105"/>
    <cellStyle name="Percent 2 3" xfId="5941"/>
    <cellStyle name="Percent 2 3 2" xfId="5942"/>
    <cellStyle name="Percent 2 4" xfId="5943"/>
    <cellStyle name="Percent 2 4 2" xfId="5944"/>
    <cellStyle name="Percent 2 5" xfId="5945"/>
    <cellStyle name="Percent 2 5 2" xfId="5946"/>
    <cellStyle name="Percent 2 6" xfId="5947"/>
    <cellStyle name="Percent 2 6 2" xfId="5948"/>
    <cellStyle name="Percent 2 7" xfId="5949"/>
    <cellStyle name="Percent 2 7 2" xfId="5950"/>
    <cellStyle name="Percent 2 8" xfId="5951"/>
    <cellStyle name="Percent 2 8 2" xfId="5952"/>
    <cellStyle name="Percent 2 9" xfId="5953"/>
    <cellStyle name="Percent 2 9 2" xfId="5954"/>
    <cellStyle name="Percent 20" xfId="5955"/>
    <cellStyle name="Percent 200" xfId="5956"/>
    <cellStyle name="Percent 200 2" xfId="5957"/>
    <cellStyle name="Percent 201" xfId="5958"/>
    <cellStyle name="Percent 201 2" xfId="5959"/>
    <cellStyle name="Percent 202" xfId="5960"/>
    <cellStyle name="Percent 202 2" xfId="5961"/>
    <cellStyle name="Percent 203" xfId="5962"/>
    <cellStyle name="Percent 204" xfId="5963"/>
    <cellStyle name="Percent 205" xfId="5964"/>
    <cellStyle name="Percent 206" xfId="5965"/>
    <cellStyle name="Percent 207" xfId="5966"/>
    <cellStyle name="Percent 208" xfId="5967"/>
    <cellStyle name="Percent 209" xfId="5968"/>
    <cellStyle name="Percent 21" xfId="5969"/>
    <cellStyle name="Percent 210" xfId="5970"/>
    <cellStyle name="Percent 211" xfId="5971"/>
    <cellStyle name="Percent 212" xfId="5972"/>
    <cellStyle name="Percent 213" xfId="5973"/>
    <cellStyle name="Percent 213 2" xfId="5974"/>
    <cellStyle name="Percent 214" xfId="5975"/>
    <cellStyle name="Percent 214 2" xfId="5976"/>
    <cellStyle name="Percent 215" xfId="5977"/>
    <cellStyle name="Percent 216" xfId="5978"/>
    <cellStyle name="Percent 217" xfId="5979"/>
    <cellStyle name="Percent 218" xfId="5759"/>
    <cellStyle name="Percent 219" xfId="6097"/>
    <cellStyle name="Percent 22" xfId="5980"/>
    <cellStyle name="Percent 220" xfId="6100"/>
    <cellStyle name="Percent 221" xfId="6095"/>
    <cellStyle name="Percent 222" xfId="6102"/>
    <cellStyle name="Percent 223" xfId="6096"/>
    <cellStyle name="Percent 224" xfId="6101"/>
    <cellStyle name="Percent 225" xfId="6094"/>
    <cellStyle name="Percent 226" xfId="6099"/>
    <cellStyle name="Percent 227" xfId="6113"/>
    <cellStyle name="Percent 228" xfId="6115"/>
    <cellStyle name="Percent 229" xfId="6157"/>
    <cellStyle name="Percent 23" xfId="5981"/>
    <cellStyle name="Percent 230" xfId="2665"/>
    <cellStyle name="Percent 230 2" xfId="24801"/>
    <cellStyle name="Percent 230 2 2" xfId="45952"/>
    <cellStyle name="Percent 230 3" xfId="14229"/>
    <cellStyle name="Percent 230 4" xfId="35380"/>
    <cellStyle name="Percent 231" xfId="6162"/>
    <cellStyle name="Percent 231 2" xfId="27347"/>
    <cellStyle name="Percent 231 2 2" xfId="48498"/>
    <cellStyle name="Percent 231 3" xfId="16775"/>
    <cellStyle name="Percent 231 4" xfId="37926"/>
    <cellStyle name="Percent 232" xfId="6164"/>
    <cellStyle name="Percent 232 2" xfId="27348"/>
    <cellStyle name="Percent 232 2 2" xfId="48499"/>
    <cellStyle name="Percent 232 3" xfId="16776"/>
    <cellStyle name="Percent 232 4" xfId="37927"/>
    <cellStyle name="Percent 233" xfId="6248"/>
    <cellStyle name="Percent 233 2" xfId="27430"/>
    <cellStyle name="Percent 233 2 2" xfId="48581"/>
    <cellStyle name="Percent 233 3" xfId="16858"/>
    <cellStyle name="Percent 233 4" xfId="38009"/>
    <cellStyle name="Percent 234" xfId="6328"/>
    <cellStyle name="Percent 234 2" xfId="27507"/>
    <cellStyle name="Percent 234 2 2" xfId="48658"/>
    <cellStyle name="Percent 234 3" xfId="16935"/>
    <cellStyle name="Percent 234 4" xfId="38086"/>
    <cellStyle name="Percent 235" xfId="6348"/>
    <cellStyle name="Percent 235 2" xfId="27510"/>
    <cellStyle name="Percent 235 2 2" xfId="48661"/>
    <cellStyle name="Percent 235 3" xfId="16938"/>
    <cellStyle name="Percent 235 4" xfId="38089"/>
    <cellStyle name="Percent 236" xfId="6323"/>
    <cellStyle name="Percent 236 2" xfId="27505"/>
    <cellStyle name="Percent 236 2 2" xfId="48656"/>
    <cellStyle name="Percent 236 3" xfId="16933"/>
    <cellStyle name="Percent 236 4" xfId="38084"/>
    <cellStyle name="Percent 237" xfId="6252"/>
    <cellStyle name="Percent 237 2" xfId="27434"/>
    <cellStyle name="Percent 237 2 2" xfId="48585"/>
    <cellStyle name="Percent 237 3" xfId="16862"/>
    <cellStyle name="Percent 237 4" xfId="38013"/>
    <cellStyle name="Percent 238" xfId="6320"/>
    <cellStyle name="Percent 238 2" xfId="27502"/>
    <cellStyle name="Percent 238 2 2" xfId="48653"/>
    <cellStyle name="Percent 238 3" xfId="16930"/>
    <cellStyle name="Percent 238 4" xfId="38081"/>
    <cellStyle name="Percent 239" xfId="6254"/>
    <cellStyle name="Percent 239 2" xfId="27436"/>
    <cellStyle name="Percent 239 2 2" xfId="48587"/>
    <cellStyle name="Percent 239 3" xfId="16864"/>
    <cellStyle name="Percent 239 4" xfId="38015"/>
    <cellStyle name="Percent 24" xfId="5982"/>
    <cellStyle name="Percent 240" xfId="6319"/>
    <cellStyle name="Percent 240 2" xfId="27501"/>
    <cellStyle name="Percent 240 2 2" xfId="48652"/>
    <cellStyle name="Percent 240 3" xfId="16929"/>
    <cellStyle name="Percent 240 4" xfId="38080"/>
    <cellStyle name="Percent 241" xfId="6373"/>
    <cellStyle name="Percent 241 2" xfId="27531"/>
    <cellStyle name="Percent 241 2 2" xfId="48682"/>
    <cellStyle name="Percent 241 3" xfId="16959"/>
    <cellStyle name="Percent 241 4" xfId="38110"/>
    <cellStyle name="Percent 242" xfId="6449"/>
    <cellStyle name="Percent 242 2" xfId="27605"/>
    <cellStyle name="Percent 242 2 2" xfId="48756"/>
    <cellStyle name="Percent 242 3" xfId="17033"/>
    <cellStyle name="Percent 242 4" xfId="38184"/>
    <cellStyle name="Percent 243" xfId="6455"/>
    <cellStyle name="Percent 243 2" xfId="27608"/>
    <cellStyle name="Percent 243 2 2" xfId="48759"/>
    <cellStyle name="Percent 243 3" xfId="17036"/>
    <cellStyle name="Percent 243 4" xfId="38187"/>
    <cellStyle name="Percent 244" xfId="6446"/>
    <cellStyle name="Percent 244 2" xfId="27603"/>
    <cellStyle name="Percent 244 2 2" xfId="48754"/>
    <cellStyle name="Percent 244 3" xfId="17031"/>
    <cellStyle name="Percent 244 4" xfId="38182"/>
    <cellStyle name="Percent 245" xfId="6377"/>
    <cellStyle name="Percent 245 2" xfId="27534"/>
    <cellStyle name="Percent 245 2 2" xfId="48685"/>
    <cellStyle name="Percent 245 3" xfId="16962"/>
    <cellStyle name="Percent 245 4" xfId="38113"/>
    <cellStyle name="Percent 246" xfId="6444"/>
    <cellStyle name="Percent 246 2" xfId="27601"/>
    <cellStyle name="Percent 246 2 2" xfId="48752"/>
    <cellStyle name="Percent 246 3" xfId="17029"/>
    <cellStyle name="Percent 246 4" xfId="38180"/>
    <cellStyle name="Percent 247" xfId="6461"/>
    <cellStyle name="Percent 247 2" xfId="27610"/>
    <cellStyle name="Percent 247 2 2" xfId="48761"/>
    <cellStyle name="Percent 247 3" xfId="17038"/>
    <cellStyle name="Percent 247 4" xfId="38189"/>
    <cellStyle name="Percent 248" xfId="6465"/>
    <cellStyle name="Percent 248 2" xfId="27614"/>
    <cellStyle name="Percent 248 2 2" xfId="48765"/>
    <cellStyle name="Percent 248 3" xfId="17042"/>
    <cellStyle name="Percent 248 4" xfId="38193"/>
    <cellStyle name="Percent 249" xfId="9025"/>
    <cellStyle name="Percent 249 2" xfId="30174"/>
    <cellStyle name="Percent 249 2 2" xfId="51325"/>
    <cellStyle name="Percent 249 3" xfId="19602"/>
    <cellStyle name="Percent 249 4" xfId="40753"/>
    <cellStyle name="Percent 25" xfId="5983"/>
    <cellStyle name="Percent 250" xfId="9028"/>
    <cellStyle name="Percent 250 2" xfId="30177"/>
    <cellStyle name="Percent 250 2 2" xfId="51328"/>
    <cellStyle name="Percent 250 3" xfId="19605"/>
    <cellStyle name="Percent 250 4" xfId="40756"/>
    <cellStyle name="Percent 26" xfId="5984"/>
    <cellStyle name="Percent 27" xfId="5985"/>
    <cellStyle name="Percent 28" xfId="5986"/>
    <cellStyle name="Percent 29" xfId="5987"/>
    <cellStyle name="Percent 3" xfId="13"/>
    <cellStyle name="Percent 3 10" xfId="666"/>
    <cellStyle name="Percent 3 10 2" xfId="1946"/>
    <cellStyle name="Percent 3 10 2 2" xfId="4513"/>
    <cellStyle name="Percent 3 10 2 2 2" xfId="26649"/>
    <cellStyle name="Percent 3 10 2 2 2 2" xfId="47800"/>
    <cellStyle name="Percent 3 10 2 2 3" xfId="16077"/>
    <cellStyle name="Percent 3 10 2 2 4" xfId="37228"/>
    <cellStyle name="Percent 3 10 2 3" xfId="8389"/>
    <cellStyle name="Percent 3 10 2 3 2" xfId="29538"/>
    <cellStyle name="Percent 3 10 2 3 2 2" xfId="50689"/>
    <cellStyle name="Percent 3 10 2 3 3" xfId="18966"/>
    <cellStyle name="Percent 3 10 2 3 4" xfId="40117"/>
    <cellStyle name="Percent 3 10 2 4" xfId="10951"/>
    <cellStyle name="Percent 3 10 2 4 2" xfId="32100"/>
    <cellStyle name="Percent 3 10 2 4 2 2" xfId="53251"/>
    <cellStyle name="Percent 3 10 2 4 3" xfId="21528"/>
    <cellStyle name="Percent 3 10 2 4 4" xfId="42679"/>
    <cellStyle name="Percent 3 10 2 5" xfId="24085"/>
    <cellStyle name="Percent 3 10 2 5 2" xfId="45236"/>
    <cellStyle name="Percent 3 10 2 6" xfId="13513"/>
    <cellStyle name="Percent 3 10 2 7" xfId="34664"/>
    <cellStyle name="Percent 3 10 3" xfId="3233"/>
    <cellStyle name="Percent 3 10 3 2" xfId="25369"/>
    <cellStyle name="Percent 3 10 3 2 2" xfId="46520"/>
    <cellStyle name="Percent 3 10 3 3" xfId="14797"/>
    <cellStyle name="Percent 3 10 3 4" xfId="35948"/>
    <cellStyle name="Percent 3 10 4" xfId="7109"/>
    <cellStyle name="Percent 3 10 4 2" xfId="28258"/>
    <cellStyle name="Percent 3 10 4 2 2" xfId="49409"/>
    <cellStyle name="Percent 3 10 4 3" xfId="17686"/>
    <cellStyle name="Percent 3 10 4 4" xfId="38837"/>
    <cellStyle name="Percent 3 10 5" xfId="9671"/>
    <cellStyle name="Percent 3 10 5 2" xfId="30820"/>
    <cellStyle name="Percent 3 10 5 2 2" xfId="51971"/>
    <cellStyle name="Percent 3 10 5 3" xfId="20248"/>
    <cellStyle name="Percent 3 10 5 4" xfId="41399"/>
    <cellStyle name="Percent 3 10 6" xfId="22805"/>
    <cellStyle name="Percent 3 10 6 2" xfId="43956"/>
    <cellStyle name="Percent 3 10 7" xfId="12233"/>
    <cellStyle name="Percent 3 10 8" xfId="33384"/>
    <cellStyle name="Percent 3 11" xfId="1306"/>
    <cellStyle name="Percent 3 11 2" xfId="3873"/>
    <cellStyle name="Percent 3 11 2 2" xfId="26009"/>
    <cellStyle name="Percent 3 11 2 2 2" xfId="47160"/>
    <cellStyle name="Percent 3 11 2 3" xfId="15437"/>
    <cellStyle name="Percent 3 11 2 4" xfId="36588"/>
    <cellStyle name="Percent 3 11 3" xfId="7749"/>
    <cellStyle name="Percent 3 11 3 2" xfId="28898"/>
    <cellStyle name="Percent 3 11 3 2 2" xfId="50049"/>
    <cellStyle name="Percent 3 11 3 3" xfId="18326"/>
    <cellStyle name="Percent 3 11 3 4" xfId="39477"/>
    <cellStyle name="Percent 3 11 4" xfId="10311"/>
    <cellStyle name="Percent 3 11 4 2" xfId="31460"/>
    <cellStyle name="Percent 3 11 4 2 2" xfId="52611"/>
    <cellStyle name="Percent 3 11 4 3" xfId="20888"/>
    <cellStyle name="Percent 3 11 4 4" xfId="42039"/>
    <cellStyle name="Percent 3 11 5" xfId="23445"/>
    <cellStyle name="Percent 3 11 5 2" xfId="44596"/>
    <cellStyle name="Percent 3 11 6" xfId="12873"/>
    <cellStyle name="Percent 3 11 7" xfId="34024"/>
    <cellStyle name="Percent 3 12" xfId="2590"/>
    <cellStyle name="Percent 3 12 2" xfId="24727"/>
    <cellStyle name="Percent 3 12 2 2" xfId="45878"/>
    <cellStyle name="Percent 3 12 3" xfId="14155"/>
    <cellStyle name="Percent 3 12 4" xfId="35306"/>
    <cellStyle name="Percent 3 13" xfId="5167"/>
    <cellStyle name="Percent 3 14" xfId="6469"/>
    <cellStyle name="Percent 3 14 2" xfId="27618"/>
    <cellStyle name="Percent 3 14 2 2" xfId="48769"/>
    <cellStyle name="Percent 3 14 3" xfId="17046"/>
    <cellStyle name="Percent 3 14 4" xfId="38197"/>
    <cellStyle name="Percent 3 15" xfId="9031"/>
    <cellStyle name="Percent 3 15 2" xfId="30180"/>
    <cellStyle name="Percent 3 15 2 2" xfId="51331"/>
    <cellStyle name="Percent 3 15 3" xfId="19608"/>
    <cellStyle name="Percent 3 15 4" xfId="40759"/>
    <cellStyle name="Percent 3 16" xfId="22165"/>
    <cellStyle name="Percent 3 16 2" xfId="43316"/>
    <cellStyle name="Percent 3 17" xfId="11593"/>
    <cellStyle name="Percent 3 18" xfId="32744"/>
    <cellStyle name="Percent 3 2" xfId="25"/>
    <cellStyle name="Percent 3 2 10" xfId="1312"/>
    <cellStyle name="Percent 3 2 10 2" xfId="3879"/>
    <cellStyle name="Percent 3 2 10 2 2" xfId="26015"/>
    <cellStyle name="Percent 3 2 10 2 2 2" xfId="47166"/>
    <cellStyle name="Percent 3 2 10 2 3" xfId="15443"/>
    <cellStyle name="Percent 3 2 10 2 4" xfId="36594"/>
    <cellStyle name="Percent 3 2 10 3" xfId="7755"/>
    <cellStyle name="Percent 3 2 10 3 2" xfId="28904"/>
    <cellStyle name="Percent 3 2 10 3 2 2" xfId="50055"/>
    <cellStyle name="Percent 3 2 10 3 3" xfId="18332"/>
    <cellStyle name="Percent 3 2 10 3 4" xfId="39483"/>
    <cellStyle name="Percent 3 2 10 4" xfId="10317"/>
    <cellStyle name="Percent 3 2 10 4 2" xfId="31466"/>
    <cellStyle name="Percent 3 2 10 4 2 2" xfId="52617"/>
    <cellStyle name="Percent 3 2 10 4 3" xfId="20894"/>
    <cellStyle name="Percent 3 2 10 4 4" xfId="42045"/>
    <cellStyle name="Percent 3 2 10 5" xfId="23451"/>
    <cellStyle name="Percent 3 2 10 5 2" xfId="44602"/>
    <cellStyle name="Percent 3 2 10 6" xfId="12879"/>
    <cellStyle name="Percent 3 2 10 7" xfId="34030"/>
    <cellStyle name="Percent 3 2 11" xfId="2597"/>
    <cellStyle name="Percent 3 2 11 2" xfId="24733"/>
    <cellStyle name="Percent 3 2 11 2 2" xfId="45884"/>
    <cellStyle name="Percent 3 2 11 3" xfId="14161"/>
    <cellStyle name="Percent 3 2 11 4" xfId="35312"/>
    <cellStyle name="Percent 3 2 12" xfId="5989"/>
    <cellStyle name="Percent 3 2 13" xfId="6475"/>
    <cellStyle name="Percent 3 2 13 2" xfId="27624"/>
    <cellStyle name="Percent 3 2 13 2 2" xfId="48775"/>
    <cellStyle name="Percent 3 2 13 3" xfId="17052"/>
    <cellStyle name="Percent 3 2 13 4" xfId="38203"/>
    <cellStyle name="Percent 3 2 14" xfId="9037"/>
    <cellStyle name="Percent 3 2 14 2" xfId="30186"/>
    <cellStyle name="Percent 3 2 14 2 2" xfId="51337"/>
    <cellStyle name="Percent 3 2 14 3" xfId="19614"/>
    <cellStyle name="Percent 3 2 14 4" xfId="40765"/>
    <cellStyle name="Percent 3 2 15" xfId="22171"/>
    <cellStyle name="Percent 3 2 15 2" xfId="43322"/>
    <cellStyle name="Percent 3 2 16" xfId="11599"/>
    <cellStyle name="Percent 3 2 17" xfId="32750"/>
    <cellStyle name="Percent 3 2 2" xfId="48"/>
    <cellStyle name="Percent 3 2 2 10" xfId="6347"/>
    <cellStyle name="Percent 3 2 2 11" xfId="6497"/>
    <cellStyle name="Percent 3 2 2 11 2" xfId="27646"/>
    <cellStyle name="Percent 3 2 2 11 2 2" xfId="48797"/>
    <cellStyle name="Percent 3 2 2 11 3" xfId="17074"/>
    <cellStyle name="Percent 3 2 2 11 4" xfId="38225"/>
    <cellStyle name="Percent 3 2 2 12" xfId="9059"/>
    <cellStyle name="Percent 3 2 2 12 2" xfId="30208"/>
    <cellStyle name="Percent 3 2 2 12 2 2" xfId="51359"/>
    <cellStyle name="Percent 3 2 2 12 3" xfId="19636"/>
    <cellStyle name="Percent 3 2 2 12 4" xfId="40787"/>
    <cellStyle name="Percent 3 2 2 13" xfId="22193"/>
    <cellStyle name="Percent 3 2 2 13 2" xfId="43344"/>
    <cellStyle name="Percent 3 2 2 14" xfId="11621"/>
    <cellStyle name="Percent 3 2 2 15" xfId="32772"/>
    <cellStyle name="Percent 3 2 2 2" xfId="70"/>
    <cellStyle name="Percent 3 2 2 2 10" xfId="22215"/>
    <cellStyle name="Percent 3 2 2 2 10 2" xfId="43366"/>
    <cellStyle name="Percent 3 2 2 2 11" xfId="11643"/>
    <cellStyle name="Percent 3 2 2 2 12" xfId="32794"/>
    <cellStyle name="Percent 3 2 2 2 2" xfId="154"/>
    <cellStyle name="Percent 3 2 2 2 2 10" xfId="11723"/>
    <cellStyle name="Percent 3 2 2 2 2 11" xfId="32874"/>
    <cellStyle name="Percent 3 2 2 2 2 2" xfId="315"/>
    <cellStyle name="Percent 3 2 2 2 2 2 10" xfId="33034"/>
    <cellStyle name="Percent 3 2 2 2 2 2 2" xfId="636"/>
    <cellStyle name="Percent 3 2 2 2 2 2 2 2" xfId="1276"/>
    <cellStyle name="Percent 3 2 2 2 2 2 2 2 2" xfId="2556"/>
    <cellStyle name="Percent 3 2 2 2 2 2 2 2 2 2" xfId="5123"/>
    <cellStyle name="Percent 3 2 2 2 2 2 2 2 2 2 2" xfId="27259"/>
    <cellStyle name="Percent 3 2 2 2 2 2 2 2 2 2 2 2" xfId="48410"/>
    <cellStyle name="Percent 3 2 2 2 2 2 2 2 2 2 3" xfId="16687"/>
    <cellStyle name="Percent 3 2 2 2 2 2 2 2 2 2 4" xfId="37838"/>
    <cellStyle name="Percent 3 2 2 2 2 2 2 2 2 3" xfId="8999"/>
    <cellStyle name="Percent 3 2 2 2 2 2 2 2 2 3 2" xfId="30148"/>
    <cellStyle name="Percent 3 2 2 2 2 2 2 2 2 3 2 2" xfId="51299"/>
    <cellStyle name="Percent 3 2 2 2 2 2 2 2 2 3 3" xfId="19576"/>
    <cellStyle name="Percent 3 2 2 2 2 2 2 2 2 3 4" xfId="40727"/>
    <cellStyle name="Percent 3 2 2 2 2 2 2 2 2 4" xfId="11561"/>
    <cellStyle name="Percent 3 2 2 2 2 2 2 2 2 4 2" xfId="32710"/>
    <cellStyle name="Percent 3 2 2 2 2 2 2 2 2 4 2 2" xfId="53861"/>
    <cellStyle name="Percent 3 2 2 2 2 2 2 2 2 4 3" xfId="22138"/>
    <cellStyle name="Percent 3 2 2 2 2 2 2 2 2 4 4" xfId="43289"/>
    <cellStyle name="Percent 3 2 2 2 2 2 2 2 2 5" xfId="24695"/>
    <cellStyle name="Percent 3 2 2 2 2 2 2 2 2 5 2" xfId="45846"/>
    <cellStyle name="Percent 3 2 2 2 2 2 2 2 2 6" xfId="14123"/>
    <cellStyle name="Percent 3 2 2 2 2 2 2 2 2 7" xfId="35274"/>
    <cellStyle name="Percent 3 2 2 2 2 2 2 2 3" xfId="3843"/>
    <cellStyle name="Percent 3 2 2 2 2 2 2 2 3 2" xfId="25979"/>
    <cellStyle name="Percent 3 2 2 2 2 2 2 2 3 2 2" xfId="47130"/>
    <cellStyle name="Percent 3 2 2 2 2 2 2 2 3 3" xfId="15407"/>
    <cellStyle name="Percent 3 2 2 2 2 2 2 2 3 4" xfId="36558"/>
    <cellStyle name="Percent 3 2 2 2 2 2 2 2 4" xfId="7719"/>
    <cellStyle name="Percent 3 2 2 2 2 2 2 2 4 2" xfId="28868"/>
    <cellStyle name="Percent 3 2 2 2 2 2 2 2 4 2 2" xfId="50019"/>
    <cellStyle name="Percent 3 2 2 2 2 2 2 2 4 3" xfId="18296"/>
    <cellStyle name="Percent 3 2 2 2 2 2 2 2 4 4" xfId="39447"/>
    <cellStyle name="Percent 3 2 2 2 2 2 2 2 5" xfId="10281"/>
    <cellStyle name="Percent 3 2 2 2 2 2 2 2 5 2" xfId="31430"/>
    <cellStyle name="Percent 3 2 2 2 2 2 2 2 5 2 2" xfId="52581"/>
    <cellStyle name="Percent 3 2 2 2 2 2 2 2 5 3" xfId="20858"/>
    <cellStyle name="Percent 3 2 2 2 2 2 2 2 5 4" xfId="42009"/>
    <cellStyle name="Percent 3 2 2 2 2 2 2 2 6" xfId="23415"/>
    <cellStyle name="Percent 3 2 2 2 2 2 2 2 6 2" xfId="44566"/>
    <cellStyle name="Percent 3 2 2 2 2 2 2 2 7" xfId="12843"/>
    <cellStyle name="Percent 3 2 2 2 2 2 2 2 8" xfId="33994"/>
    <cellStyle name="Percent 3 2 2 2 2 2 2 3" xfId="1916"/>
    <cellStyle name="Percent 3 2 2 2 2 2 2 3 2" xfId="4483"/>
    <cellStyle name="Percent 3 2 2 2 2 2 2 3 2 2" xfId="26619"/>
    <cellStyle name="Percent 3 2 2 2 2 2 2 3 2 2 2" xfId="47770"/>
    <cellStyle name="Percent 3 2 2 2 2 2 2 3 2 3" xfId="16047"/>
    <cellStyle name="Percent 3 2 2 2 2 2 2 3 2 4" xfId="37198"/>
    <cellStyle name="Percent 3 2 2 2 2 2 2 3 3" xfId="8359"/>
    <cellStyle name="Percent 3 2 2 2 2 2 2 3 3 2" xfId="29508"/>
    <cellStyle name="Percent 3 2 2 2 2 2 2 3 3 2 2" xfId="50659"/>
    <cellStyle name="Percent 3 2 2 2 2 2 2 3 3 3" xfId="18936"/>
    <cellStyle name="Percent 3 2 2 2 2 2 2 3 3 4" xfId="40087"/>
    <cellStyle name="Percent 3 2 2 2 2 2 2 3 4" xfId="10921"/>
    <cellStyle name="Percent 3 2 2 2 2 2 2 3 4 2" xfId="32070"/>
    <cellStyle name="Percent 3 2 2 2 2 2 2 3 4 2 2" xfId="53221"/>
    <cellStyle name="Percent 3 2 2 2 2 2 2 3 4 3" xfId="21498"/>
    <cellStyle name="Percent 3 2 2 2 2 2 2 3 4 4" xfId="42649"/>
    <cellStyle name="Percent 3 2 2 2 2 2 2 3 5" xfId="24055"/>
    <cellStyle name="Percent 3 2 2 2 2 2 2 3 5 2" xfId="45206"/>
    <cellStyle name="Percent 3 2 2 2 2 2 2 3 6" xfId="13483"/>
    <cellStyle name="Percent 3 2 2 2 2 2 2 3 7" xfId="34634"/>
    <cellStyle name="Percent 3 2 2 2 2 2 2 4" xfId="3203"/>
    <cellStyle name="Percent 3 2 2 2 2 2 2 4 2" xfId="25339"/>
    <cellStyle name="Percent 3 2 2 2 2 2 2 4 2 2" xfId="46490"/>
    <cellStyle name="Percent 3 2 2 2 2 2 2 4 3" xfId="14767"/>
    <cellStyle name="Percent 3 2 2 2 2 2 2 4 4" xfId="35918"/>
    <cellStyle name="Percent 3 2 2 2 2 2 2 5" xfId="7079"/>
    <cellStyle name="Percent 3 2 2 2 2 2 2 5 2" xfId="28228"/>
    <cellStyle name="Percent 3 2 2 2 2 2 2 5 2 2" xfId="49379"/>
    <cellStyle name="Percent 3 2 2 2 2 2 2 5 3" xfId="17656"/>
    <cellStyle name="Percent 3 2 2 2 2 2 2 5 4" xfId="38807"/>
    <cellStyle name="Percent 3 2 2 2 2 2 2 6" xfId="9641"/>
    <cellStyle name="Percent 3 2 2 2 2 2 2 6 2" xfId="30790"/>
    <cellStyle name="Percent 3 2 2 2 2 2 2 6 2 2" xfId="51941"/>
    <cellStyle name="Percent 3 2 2 2 2 2 2 6 3" xfId="20218"/>
    <cellStyle name="Percent 3 2 2 2 2 2 2 6 4" xfId="41369"/>
    <cellStyle name="Percent 3 2 2 2 2 2 2 7" xfId="22775"/>
    <cellStyle name="Percent 3 2 2 2 2 2 2 7 2" xfId="43926"/>
    <cellStyle name="Percent 3 2 2 2 2 2 2 8" xfId="12203"/>
    <cellStyle name="Percent 3 2 2 2 2 2 2 9" xfId="33354"/>
    <cellStyle name="Percent 3 2 2 2 2 2 3" xfId="956"/>
    <cellStyle name="Percent 3 2 2 2 2 2 3 2" xfId="2236"/>
    <cellStyle name="Percent 3 2 2 2 2 2 3 2 2" xfId="4803"/>
    <cellStyle name="Percent 3 2 2 2 2 2 3 2 2 2" xfId="26939"/>
    <cellStyle name="Percent 3 2 2 2 2 2 3 2 2 2 2" xfId="48090"/>
    <cellStyle name="Percent 3 2 2 2 2 2 3 2 2 3" xfId="16367"/>
    <cellStyle name="Percent 3 2 2 2 2 2 3 2 2 4" xfId="37518"/>
    <cellStyle name="Percent 3 2 2 2 2 2 3 2 3" xfId="8679"/>
    <cellStyle name="Percent 3 2 2 2 2 2 3 2 3 2" xfId="29828"/>
    <cellStyle name="Percent 3 2 2 2 2 2 3 2 3 2 2" xfId="50979"/>
    <cellStyle name="Percent 3 2 2 2 2 2 3 2 3 3" xfId="19256"/>
    <cellStyle name="Percent 3 2 2 2 2 2 3 2 3 4" xfId="40407"/>
    <cellStyle name="Percent 3 2 2 2 2 2 3 2 4" xfId="11241"/>
    <cellStyle name="Percent 3 2 2 2 2 2 3 2 4 2" xfId="32390"/>
    <cellStyle name="Percent 3 2 2 2 2 2 3 2 4 2 2" xfId="53541"/>
    <cellStyle name="Percent 3 2 2 2 2 2 3 2 4 3" xfId="21818"/>
    <cellStyle name="Percent 3 2 2 2 2 2 3 2 4 4" xfId="42969"/>
    <cellStyle name="Percent 3 2 2 2 2 2 3 2 5" xfId="24375"/>
    <cellStyle name="Percent 3 2 2 2 2 2 3 2 5 2" xfId="45526"/>
    <cellStyle name="Percent 3 2 2 2 2 2 3 2 6" xfId="13803"/>
    <cellStyle name="Percent 3 2 2 2 2 2 3 2 7" xfId="34954"/>
    <cellStyle name="Percent 3 2 2 2 2 2 3 3" xfId="3523"/>
    <cellStyle name="Percent 3 2 2 2 2 2 3 3 2" xfId="25659"/>
    <cellStyle name="Percent 3 2 2 2 2 2 3 3 2 2" xfId="46810"/>
    <cellStyle name="Percent 3 2 2 2 2 2 3 3 3" xfId="15087"/>
    <cellStyle name="Percent 3 2 2 2 2 2 3 3 4" xfId="36238"/>
    <cellStyle name="Percent 3 2 2 2 2 2 3 4" xfId="7399"/>
    <cellStyle name="Percent 3 2 2 2 2 2 3 4 2" xfId="28548"/>
    <cellStyle name="Percent 3 2 2 2 2 2 3 4 2 2" xfId="49699"/>
    <cellStyle name="Percent 3 2 2 2 2 2 3 4 3" xfId="17976"/>
    <cellStyle name="Percent 3 2 2 2 2 2 3 4 4" xfId="39127"/>
    <cellStyle name="Percent 3 2 2 2 2 2 3 5" xfId="9961"/>
    <cellStyle name="Percent 3 2 2 2 2 2 3 5 2" xfId="31110"/>
    <cellStyle name="Percent 3 2 2 2 2 2 3 5 2 2" xfId="52261"/>
    <cellStyle name="Percent 3 2 2 2 2 2 3 5 3" xfId="20538"/>
    <cellStyle name="Percent 3 2 2 2 2 2 3 5 4" xfId="41689"/>
    <cellStyle name="Percent 3 2 2 2 2 2 3 6" xfId="23095"/>
    <cellStyle name="Percent 3 2 2 2 2 2 3 6 2" xfId="44246"/>
    <cellStyle name="Percent 3 2 2 2 2 2 3 7" xfId="12523"/>
    <cellStyle name="Percent 3 2 2 2 2 2 3 8" xfId="33674"/>
    <cellStyle name="Percent 3 2 2 2 2 2 4" xfId="1596"/>
    <cellStyle name="Percent 3 2 2 2 2 2 4 2" xfId="4163"/>
    <cellStyle name="Percent 3 2 2 2 2 2 4 2 2" xfId="26299"/>
    <cellStyle name="Percent 3 2 2 2 2 2 4 2 2 2" xfId="47450"/>
    <cellStyle name="Percent 3 2 2 2 2 2 4 2 3" xfId="15727"/>
    <cellStyle name="Percent 3 2 2 2 2 2 4 2 4" xfId="36878"/>
    <cellStyle name="Percent 3 2 2 2 2 2 4 3" xfId="8039"/>
    <cellStyle name="Percent 3 2 2 2 2 2 4 3 2" xfId="29188"/>
    <cellStyle name="Percent 3 2 2 2 2 2 4 3 2 2" xfId="50339"/>
    <cellStyle name="Percent 3 2 2 2 2 2 4 3 3" xfId="18616"/>
    <cellStyle name="Percent 3 2 2 2 2 2 4 3 4" xfId="39767"/>
    <cellStyle name="Percent 3 2 2 2 2 2 4 4" xfId="10601"/>
    <cellStyle name="Percent 3 2 2 2 2 2 4 4 2" xfId="31750"/>
    <cellStyle name="Percent 3 2 2 2 2 2 4 4 2 2" xfId="52901"/>
    <cellStyle name="Percent 3 2 2 2 2 2 4 4 3" xfId="21178"/>
    <cellStyle name="Percent 3 2 2 2 2 2 4 4 4" xfId="42329"/>
    <cellStyle name="Percent 3 2 2 2 2 2 4 5" xfId="23735"/>
    <cellStyle name="Percent 3 2 2 2 2 2 4 5 2" xfId="44886"/>
    <cellStyle name="Percent 3 2 2 2 2 2 4 6" xfId="13163"/>
    <cellStyle name="Percent 3 2 2 2 2 2 4 7" xfId="34314"/>
    <cellStyle name="Percent 3 2 2 2 2 2 5" xfId="2883"/>
    <cellStyle name="Percent 3 2 2 2 2 2 5 2" xfId="25019"/>
    <cellStyle name="Percent 3 2 2 2 2 2 5 2 2" xfId="46170"/>
    <cellStyle name="Percent 3 2 2 2 2 2 5 3" xfId="14447"/>
    <cellStyle name="Percent 3 2 2 2 2 2 5 4" xfId="35598"/>
    <cellStyle name="Percent 3 2 2 2 2 2 6" xfId="6759"/>
    <cellStyle name="Percent 3 2 2 2 2 2 6 2" xfId="27908"/>
    <cellStyle name="Percent 3 2 2 2 2 2 6 2 2" xfId="49059"/>
    <cellStyle name="Percent 3 2 2 2 2 2 6 3" xfId="17336"/>
    <cellStyle name="Percent 3 2 2 2 2 2 6 4" xfId="38487"/>
    <cellStyle name="Percent 3 2 2 2 2 2 7" xfId="9321"/>
    <cellStyle name="Percent 3 2 2 2 2 2 7 2" xfId="30470"/>
    <cellStyle name="Percent 3 2 2 2 2 2 7 2 2" xfId="51621"/>
    <cellStyle name="Percent 3 2 2 2 2 2 7 3" xfId="19898"/>
    <cellStyle name="Percent 3 2 2 2 2 2 7 4" xfId="41049"/>
    <cellStyle name="Percent 3 2 2 2 2 2 8" xfId="22455"/>
    <cellStyle name="Percent 3 2 2 2 2 2 8 2" xfId="43606"/>
    <cellStyle name="Percent 3 2 2 2 2 2 9" xfId="11883"/>
    <cellStyle name="Percent 3 2 2 2 2 3" xfId="476"/>
    <cellStyle name="Percent 3 2 2 2 2 3 2" xfId="1116"/>
    <cellStyle name="Percent 3 2 2 2 2 3 2 2" xfId="2396"/>
    <cellStyle name="Percent 3 2 2 2 2 3 2 2 2" xfId="4963"/>
    <cellStyle name="Percent 3 2 2 2 2 3 2 2 2 2" xfId="27099"/>
    <cellStyle name="Percent 3 2 2 2 2 3 2 2 2 2 2" xfId="48250"/>
    <cellStyle name="Percent 3 2 2 2 2 3 2 2 2 3" xfId="16527"/>
    <cellStyle name="Percent 3 2 2 2 2 3 2 2 2 4" xfId="37678"/>
    <cellStyle name="Percent 3 2 2 2 2 3 2 2 3" xfId="8839"/>
    <cellStyle name="Percent 3 2 2 2 2 3 2 2 3 2" xfId="29988"/>
    <cellStyle name="Percent 3 2 2 2 2 3 2 2 3 2 2" xfId="51139"/>
    <cellStyle name="Percent 3 2 2 2 2 3 2 2 3 3" xfId="19416"/>
    <cellStyle name="Percent 3 2 2 2 2 3 2 2 3 4" xfId="40567"/>
    <cellStyle name="Percent 3 2 2 2 2 3 2 2 4" xfId="11401"/>
    <cellStyle name="Percent 3 2 2 2 2 3 2 2 4 2" xfId="32550"/>
    <cellStyle name="Percent 3 2 2 2 2 3 2 2 4 2 2" xfId="53701"/>
    <cellStyle name="Percent 3 2 2 2 2 3 2 2 4 3" xfId="21978"/>
    <cellStyle name="Percent 3 2 2 2 2 3 2 2 4 4" xfId="43129"/>
    <cellStyle name="Percent 3 2 2 2 2 3 2 2 5" xfId="24535"/>
    <cellStyle name="Percent 3 2 2 2 2 3 2 2 5 2" xfId="45686"/>
    <cellStyle name="Percent 3 2 2 2 2 3 2 2 6" xfId="13963"/>
    <cellStyle name="Percent 3 2 2 2 2 3 2 2 7" xfId="35114"/>
    <cellStyle name="Percent 3 2 2 2 2 3 2 3" xfId="3683"/>
    <cellStyle name="Percent 3 2 2 2 2 3 2 3 2" xfId="25819"/>
    <cellStyle name="Percent 3 2 2 2 2 3 2 3 2 2" xfId="46970"/>
    <cellStyle name="Percent 3 2 2 2 2 3 2 3 3" xfId="15247"/>
    <cellStyle name="Percent 3 2 2 2 2 3 2 3 4" xfId="36398"/>
    <cellStyle name="Percent 3 2 2 2 2 3 2 4" xfId="7559"/>
    <cellStyle name="Percent 3 2 2 2 2 3 2 4 2" xfId="28708"/>
    <cellStyle name="Percent 3 2 2 2 2 3 2 4 2 2" xfId="49859"/>
    <cellStyle name="Percent 3 2 2 2 2 3 2 4 3" xfId="18136"/>
    <cellStyle name="Percent 3 2 2 2 2 3 2 4 4" xfId="39287"/>
    <cellStyle name="Percent 3 2 2 2 2 3 2 5" xfId="10121"/>
    <cellStyle name="Percent 3 2 2 2 2 3 2 5 2" xfId="31270"/>
    <cellStyle name="Percent 3 2 2 2 2 3 2 5 2 2" xfId="52421"/>
    <cellStyle name="Percent 3 2 2 2 2 3 2 5 3" xfId="20698"/>
    <cellStyle name="Percent 3 2 2 2 2 3 2 5 4" xfId="41849"/>
    <cellStyle name="Percent 3 2 2 2 2 3 2 6" xfId="23255"/>
    <cellStyle name="Percent 3 2 2 2 2 3 2 6 2" xfId="44406"/>
    <cellStyle name="Percent 3 2 2 2 2 3 2 7" xfId="12683"/>
    <cellStyle name="Percent 3 2 2 2 2 3 2 8" xfId="33834"/>
    <cellStyle name="Percent 3 2 2 2 2 3 3" xfId="1756"/>
    <cellStyle name="Percent 3 2 2 2 2 3 3 2" xfId="4323"/>
    <cellStyle name="Percent 3 2 2 2 2 3 3 2 2" xfId="26459"/>
    <cellStyle name="Percent 3 2 2 2 2 3 3 2 2 2" xfId="47610"/>
    <cellStyle name="Percent 3 2 2 2 2 3 3 2 3" xfId="15887"/>
    <cellStyle name="Percent 3 2 2 2 2 3 3 2 4" xfId="37038"/>
    <cellStyle name="Percent 3 2 2 2 2 3 3 3" xfId="8199"/>
    <cellStyle name="Percent 3 2 2 2 2 3 3 3 2" xfId="29348"/>
    <cellStyle name="Percent 3 2 2 2 2 3 3 3 2 2" xfId="50499"/>
    <cellStyle name="Percent 3 2 2 2 2 3 3 3 3" xfId="18776"/>
    <cellStyle name="Percent 3 2 2 2 2 3 3 3 4" xfId="39927"/>
    <cellStyle name="Percent 3 2 2 2 2 3 3 4" xfId="10761"/>
    <cellStyle name="Percent 3 2 2 2 2 3 3 4 2" xfId="31910"/>
    <cellStyle name="Percent 3 2 2 2 2 3 3 4 2 2" xfId="53061"/>
    <cellStyle name="Percent 3 2 2 2 2 3 3 4 3" xfId="21338"/>
    <cellStyle name="Percent 3 2 2 2 2 3 3 4 4" xfId="42489"/>
    <cellStyle name="Percent 3 2 2 2 2 3 3 5" xfId="23895"/>
    <cellStyle name="Percent 3 2 2 2 2 3 3 5 2" xfId="45046"/>
    <cellStyle name="Percent 3 2 2 2 2 3 3 6" xfId="13323"/>
    <cellStyle name="Percent 3 2 2 2 2 3 3 7" xfId="34474"/>
    <cellStyle name="Percent 3 2 2 2 2 3 4" xfId="3043"/>
    <cellStyle name="Percent 3 2 2 2 2 3 4 2" xfId="25179"/>
    <cellStyle name="Percent 3 2 2 2 2 3 4 2 2" xfId="46330"/>
    <cellStyle name="Percent 3 2 2 2 2 3 4 3" xfId="14607"/>
    <cellStyle name="Percent 3 2 2 2 2 3 4 4" xfId="35758"/>
    <cellStyle name="Percent 3 2 2 2 2 3 5" xfId="6919"/>
    <cellStyle name="Percent 3 2 2 2 2 3 5 2" xfId="28068"/>
    <cellStyle name="Percent 3 2 2 2 2 3 5 2 2" xfId="49219"/>
    <cellStyle name="Percent 3 2 2 2 2 3 5 3" xfId="17496"/>
    <cellStyle name="Percent 3 2 2 2 2 3 5 4" xfId="38647"/>
    <cellStyle name="Percent 3 2 2 2 2 3 6" xfId="9481"/>
    <cellStyle name="Percent 3 2 2 2 2 3 6 2" xfId="30630"/>
    <cellStyle name="Percent 3 2 2 2 2 3 6 2 2" xfId="51781"/>
    <cellStyle name="Percent 3 2 2 2 2 3 6 3" xfId="20058"/>
    <cellStyle name="Percent 3 2 2 2 2 3 6 4" xfId="41209"/>
    <cellStyle name="Percent 3 2 2 2 2 3 7" xfId="22615"/>
    <cellStyle name="Percent 3 2 2 2 2 3 7 2" xfId="43766"/>
    <cellStyle name="Percent 3 2 2 2 2 3 8" xfId="12043"/>
    <cellStyle name="Percent 3 2 2 2 2 3 9" xfId="33194"/>
    <cellStyle name="Percent 3 2 2 2 2 4" xfId="796"/>
    <cellStyle name="Percent 3 2 2 2 2 4 2" xfId="2076"/>
    <cellStyle name="Percent 3 2 2 2 2 4 2 2" xfId="4643"/>
    <cellStyle name="Percent 3 2 2 2 2 4 2 2 2" xfId="26779"/>
    <cellStyle name="Percent 3 2 2 2 2 4 2 2 2 2" xfId="47930"/>
    <cellStyle name="Percent 3 2 2 2 2 4 2 2 3" xfId="16207"/>
    <cellStyle name="Percent 3 2 2 2 2 4 2 2 4" xfId="37358"/>
    <cellStyle name="Percent 3 2 2 2 2 4 2 3" xfId="8519"/>
    <cellStyle name="Percent 3 2 2 2 2 4 2 3 2" xfId="29668"/>
    <cellStyle name="Percent 3 2 2 2 2 4 2 3 2 2" xfId="50819"/>
    <cellStyle name="Percent 3 2 2 2 2 4 2 3 3" xfId="19096"/>
    <cellStyle name="Percent 3 2 2 2 2 4 2 3 4" xfId="40247"/>
    <cellStyle name="Percent 3 2 2 2 2 4 2 4" xfId="11081"/>
    <cellStyle name="Percent 3 2 2 2 2 4 2 4 2" xfId="32230"/>
    <cellStyle name="Percent 3 2 2 2 2 4 2 4 2 2" xfId="53381"/>
    <cellStyle name="Percent 3 2 2 2 2 4 2 4 3" xfId="21658"/>
    <cellStyle name="Percent 3 2 2 2 2 4 2 4 4" xfId="42809"/>
    <cellStyle name="Percent 3 2 2 2 2 4 2 5" xfId="24215"/>
    <cellStyle name="Percent 3 2 2 2 2 4 2 5 2" xfId="45366"/>
    <cellStyle name="Percent 3 2 2 2 2 4 2 6" xfId="13643"/>
    <cellStyle name="Percent 3 2 2 2 2 4 2 7" xfId="34794"/>
    <cellStyle name="Percent 3 2 2 2 2 4 3" xfId="3363"/>
    <cellStyle name="Percent 3 2 2 2 2 4 3 2" xfId="25499"/>
    <cellStyle name="Percent 3 2 2 2 2 4 3 2 2" xfId="46650"/>
    <cellStyle name="Percent 3 2 2 2 2 4 3 3" xfId="14927"/>
    <cellStyle name="Percent 3 2 2 2 2 4 3 4" xfId="36078"/>
    <cellStyle name="Percent 3 2 2 2 2 4 4" xfId="7239"/>
    <cellStyle name="Percent 3 2 2 2 2 4 4 2" xfId="28388"/>
    <cellStyle name="Percent 3 2 2 2 2 4 4 2 2" xfId="49539"/>
    <cellStyle name="Percent 3 2 2 2 2 4 4 3" xfId="17816"/>
    <cellStyle name="Percent 3 2 2 2 2 4 4 4" xfId="38967"/>
    <cellStyle name="Percent 3 2 2 2 2 4 5" xfId="9801"/>
    <cellStyle name="Percent 3 2 2 2 2 4 5 2" xfId="30950"/>
    <cellStyle name="Percent 3 2 2 2 2 4 5 2 2" xfId="52101"/>
    <cellStyle name="Percent 3 2 2 2 2 4 5 3" xfId="20378"/>
    <cellStyle name="Percent 3 2 2 2 2 4 5 4" xfId="41529"/>
    <cellStyle name="Percent 3 2 2 2 2 4 6" xfId="22935"/>
    <cellStyle name="Percent 3 2 2 2 2 4 6 2" xfId="44086"/>
    <cellStyle name="Percent 3 2 2 2 2 4 7" xfId="12363"/>
    <cellStyle name="Percent 3 2 2 2 2 4 8" xfId="33514"/>
    <cellStyle name="Percent 3 2 2 2 2 5" xfId="1436"/>
    <cellStyle name="Percent 3 2 2 2 2 5 2" xfId="4003"/>
    <cellStyle name="Percent 3 2 2 2 2 5 2 2" xfId="26139"/>
    <cellStyle name="Percent 3 2 2 2 2 5 2 2 2" xfId="47290"/>
    <cellStyle name="Percent 3 2 2 2 2 5 2 3" xfId="15567"/>
    <cellStyle name="Percent 3 2 2 2 2 5 2 4" xfId="36718"/>
    <cellStyle name="Percent 3 2 2 2 2 5 3" xfId="7879"/>
    <cellStyle name="Percent 3 2 2 2 2 5 3 2" xfId="29028"/>
    <cellStyle name="Percent 3 2 2 2 2 5 3 2 2" xfId="50179"/>
    <cellStyle name="Percent 3 2 2 2 2 5 3 3" xfId="18456"/>
    <cellStyle name="Percent 3 2 2 2 2 5 3 4" xfId="39607"/>
    <cellStyle name="Percent 3 2 2 2 2 5 4" xfId="10441"/>
    <cellStyle name="Percent 3 2 2 2 2 5 4 2" xfId="31590"/>
    <cellStyle name="Percent 3 2 2 2 2 5 4 2 2" xfId="52741"/>
    <cellStyle name="Percent 3 2 2 2 2 5 4 3" xfId="21018"/>
    <cellStyle name="Percent 3 2 2 2 2 5 4 4" xfId="42169"/>
    <cellStyle name="Percent 3 2 2 2 2 5 5" xfId="23575"/>
    <cellStyle name="Percent 3 2 2 2 2 5 5 2" xfId="44726"/>
    <cellStyle name="Percent 3 2 2 2 2 5 6" xfId="13003"/>
    <cellStyle name="Percent 3 2 2 2 2 5 7" xfId="34154"/>
    <cellStyle name="Percent 3 2 2 2 2 6" xfId="2722"/>
    <cellStyle name="Percent 3 2 2 2 2 6 2" xfId="24858"/>
    <cellStyle name="Percent 3 2 2 2 2 6 2 2" xfId="46009"/>
    <cellStyle name="Percent 3 2 2 2 2 6 3" xfId="14286"/>
    <cellStyle name="Percent 3 2 2 2 2 6 4" xfId="35437"/>
    <cellStyle name="Percent 3 2 2 2 2 7" xfId="6599"/>
    <cellStyle name="Percent 3 2 2 2 2 7 2" xfId="27748"/>
    <cellStyle name="Percent 3 2 2 2 2 7 2 2" xfId="48899"/>
    <cellStyle name="Percent 3 2 2 2 2 7 3" xfId="17176"/>
    <cellStyle name="Percent 3 2 2 2 2 7 4" xfId="38327"/>
    <cellStyle name="Percent 3 2 2 2 2 8" xfId="9161"/>
    <cellStyle name="Percent 3 2 2 2 2 8 2" xfId="30310"/>
    <cellStyle name="Percent 3 2 2 2 2 8 2 2" xfId="51461"/>
    <cellStyle name="Percent 3 2 2 2 2 8 3" xfId="19738"/>
    <cellStyle name="Percent 3 2 2 2 2 8 4" xfId="40889"/>
    <cellStyle name="Percent 3 2 2 2 2 9" xfId="22295"/>
    <cellStyle name="Percent 3 2 2 2 2 9 2" xfId="43446"/>
    <cellStyle name="Percent 3 2 2 2 3" xfId="234"/>
    <cellStyle name="Percent 3 2 2 2 3 10" xfId="32954"/>
    <cellStyle name="Percent 3 2 2 2 3 2" xfId="556"/>
    <cellStyle name="Percent 3 2 2 2 3 2 2" xfId="1196"/>
    <cellStyle name="Percent 3 2 2 2 3 2 2 2" xfId="2476"/>
    <cellStyle name="Percent 3 2 2 2 3 2 2 2 2" xfId="5043"/>
    <cellStyle name="Percent 3 2 2 2 3 2 2 2 2 2" xfId="27179"/>
    <cellStyle name="Percent 3 2 2 2 3 2 2 2 2 2 2" xfId="48330"/>
    <cellStyle name="Percent 3 2 2 2 3 2 2 2 2 3" xfId="16607"/>
    <cellStyle name="Percent 3 2 2 2 3 2 2 2 2 4" xfId="37758"/>
    <cellStyle name="Percent 3 2 2 2 3 2 2 2 3" xfId="8919"/>
    <cellStyle name="Percent 3 2 2 2 3 2 2 2 3 2" xfId="30068"/>
    <cellStyle name="Percent 3 2 2 2 3 2 2 2 3 2 2" xfId="51219"/>
    <cellStyle name="Percent 3 2 2 2 3 2 2 2 3 3" xfId="19496"/>
    <cellStyle name="Percent 3 2 2 2 3 2 2 2 3 4" xfId="40647"/>
    <cellStyle name="Percent 3 2 2 2 3 2 2 2 4" xfId="11481"/>
    <cellStyle name="Percent 3 2 2 2 3 2 2 2 4 2" xfId="32630"/>
    <cellStyle name="Percent 3 2 2 2 3 2 2 2 4 2 2" xfId="53781"/>
    <cellStyle name="Percent 3 2 2 2 3 2 2 2 4 3" xfId="22058"/>
    <cellStyle name="Percent 3 2 2 2 3 2 2 2 4 4" xfId="43209"/>
    <cellStyle name="Percent 3 2 2 2 3 2 2 2 5" xfId="24615"/>
    <cellStyle name="Percent 3 2 2 2 3 2 2 2 5 2" xfId="45766"/>
    <cellStyle name="Percent 3 2 2 2 3 2 2 2 6" xfId="14043"/>
    <cellStyle name="Percent 3 2 2 2 3 2 2 2 7" xfId="35194"/>
    <cellStyle name="Percent 3 2 2 2 3 2 2 3" xfId="3763"/>
    <cellStyle name="Percent 3 2 2 2 3 2 2 3 2" xfId="25899"/>
    <cellStyle name="Percent 3 2 2 2 3 2 2 3 2 2" xfId="47050"/>
    <cellStyle name="Percent 3 2 2 2 3 2 2 3 3" xfId="15327"/>
    <cellStyle name="Percent 3 2 2 2 3 2 2 3 4" xfId="36478"/>
    <cellStyle name="Percent 3 2 2 2 3 2 2 4" xfId="7639"/>
    <cellStyle name="Percent 3 2 2 2 3 2 2 4 2" xfId="28788"/>
    <cellStyle name="Percent 3 2 2 2 3 2 2 4 2 2" xfId="49939"/>
    <cellStyle name="Percent 3 2 2 2 3 2 2 4 3" xfId="18216"/>
    <cellStyle name="Percent 3 2 2 2 3 2 2 4 4" xfId="39367"/>
    <cellStyle name="Percent 3 2 2 2 3 2 2 5" xfId="10201"/>
    <cellStyle name="Percent 3 2 2 2 3 2 2 5 2" xfId="31350"/>
    <cellStyle name="Percent 3 2 2 2 3 2 2 5 2 2" xfId="52501"/>
    <cellStyle name="Percent 3 2 2 2 3 2 2 5 3" xfId="20778"/>
    <cellStyle name="Percent 3 2 2 2 3 2 2 5 4" xfId="41929"/>
    <cellStyle name="Percent 3 2 2 2 3 2 2 6" xfId="23335"/>
    <cellStyle name="Percent 3 2 2 2 3 2 2 6 2" xfId="44486"/>
    <cellStyle name="Percent 3 2 2 2 3 2 2 7" xfId="12763"/>
    <cellStyle name="Percent 3 2 2 2 3 2 2 8" xfId="33914"/>
    <cellStyle name="Percent 3 2 2 2 3 2 3" xfId="1836"/>
    <cellStyle name="Percent 3 2 2 2 3 2 3 2" xfId="4403"/>
    <cellStyle name="Percent 3 2 2 2 3 2 3 2 2" xfId="26539"/>
    <cellStyle name="Percent 3 2 2 2 3 2 3 2 2 2" xfId="47690"/>
    <cellStyle name="Percent 3 2 2 2 3 2 3 2 3" xfId="15967"/>
    <cellStyle name="Percent 3 2 2 2 3 2 3 2 4" xfId="37118"/>
    <cellStyle name="Percent 3 2 2 2 3 2 3 3" xfId="8279"/>
    <cellStyle name="Percent 3 2 2 2 3 2 3 3 2" xfId="29428"/>
    <cellStyle name="Percent 3 2 2 2 3 2 3 3 2 2" xfId="50579"/>
    <cellStyle name="Percent 3 2 2 2 3 2 3 3 3" xfId="18856"/>
    <cellStyle name="Percent 3 2 2 2 3 2 3 3 4" xfId="40007"/>
    <cellStyle name="Percent 3 2 2 2 3 2 3 4" xfId="10841"/>
    <cellStyle name="Percent 3 2 2 2 3 2 3 4 2" xfId="31990"/>
    <cellStyle name="Percent 3 2 2 2 3 2 3 4 2 2" xfId="53141"/>
    <cellStyle name="Percent 3 2 2 2 3 2 3 4 3" xfId="21418"/>
    <cellStyle name="Percent 3 2 2 2 3 2 3 4 4" xfId="42569"/>
    <cellStyle name="Percent 3 2 2 2 3 2 3 5" xfId="23975"/>
    <cellStyle name="Percent 3 2 2 2 3 2 3 5 2" xfId="45126"/>
    <cellStyle name="Percent 3 2 2 2 3 2 3 6" xfId="13403"/>
    <cellStyle name="Percent 3 2 2 2 3 2 3 7" xfId="34554"/>
    <cellStyle name="Percent 3 2 2 2 3 2 4" xfId="3123"/>
    <cellStyle name="Percent 3 2 2 2 3 2 4 2" xfId="25259"/>
    <cellStyle name="Percent 3 2 2 2 3 2 4 2 2" xfId="46410"/>
    <cellStyle name="Percent 3 2 2 2 3 2 4 3" xfId="14687"/>
    <cellStyle name="Percent 3 2 2 2 3 2 4 4" xfId="35838"/>
    <cellStyle name="Percent 3 2 2 2 3 2 5" xfId="6999"/>
    <cellStyle name="Percent 3 2 2 2 3 2 5 2" xfId="28148"/>
    <cellStyle name="Percent 3 2 2 2 3 2 5 2 2" xfId="49299"/>
    <cellStyle name="Percent 3 2 2 2 3 2 5 3" xfId="17576"/>
    <cellStyle name="Percent 3 2 2 2 3 2 5 4" xfId="38727"/>
    <cellStyle name="Percent 3 2 2 2 3 2 6" xfId="9561"/>
    <cellStyle name="Percent 3 2 2 2 3 2 6 2" xfId="30710"/>
    <cellStyle name="Percent 3 2 2 2 3 2 6 2 2" xfId="51861"/>
    <cellStyle name="Percent 3 2 2 2 3 2 6 3" xfId="20138"/>
    <cellStyle name="Percent 3 2 2 2 3 2 6 4" xfId="41289"/>
    <cellStyle name="Percent 3 2 2 2 3 2 7" xfId="22695"/>
    <cellStyle name="Percent 3 2 2 2 3 2 7 2" xfId="43846"/>
    <cellStyle name="Percent 3 2 2 2 3 2 8" xfId="12123"/>
    <cellStyle name="Percent 3 2 2 2 3 2 9" xfId="33274"/>
    <cellStyle name="Percent 3 2 2 2 3 3" xfId="876"/>
    <cellStyle name="Percent 3 2 2 2 3 3 2" xfId="2156"/>
    <cellStyle name="Percent 3 2 2 2 3 3 2 2" xfId="4723"/>
    <cellStyle name="Percent 3 2 2 2 3 3 2 2 2" xfId="26859"/>
    <cellStyle name="Percent 3 2 2 2 3 3 2 2 2 2" xfId="48010"/>
    <cellStyle name="Percent 3 2 2 2 3 3 2 2 3" xfId="16287"/>
    <cellStyle name="Percent 3 2 2 2 3 3 2 2 4" xfId="37438"/>
    <cellStyle name="Percent 3 2 2 2 3 3 2 3" xfId="8599"/>
    <cellStyle name="Percent 3 2 2 2 3 3 2 3 2" xfId="29748"/>
    <cellStyle name="Percent 3 2 2 2 3 3 2 3 2 2" xfId="50899"/>
    <cellStyle name="Percent 3 2 2 2 3 3 2 3 3" xfId="19176"/>
    <cellStyle name="Percent 3 2 2 2 3 3 2 3 4" xfId="40327"/>
    <cellStyle name="Percent 3 2 2 2 3 3 2 4" xfId="11161"/>
    <cellStyle name="Percent 3 2 2 2 3 3 2 4 2" xfId="32310"/>
    <cellStyle name="Percent 3 2 2 2 3 3 2 4 2 2" xfId="53461"/>
    <cellStyle name="Percent 3 2 2 2 3 3 2 4 3" xfId="21738"/>
    <cellStyle name="Percent 3 2 2 2 3 3 2 4 4" xfId="42889"/>
    <cellStyle name="Percent 3 2 2 2 3 3 2 5" xfId="24295"/>
    <cellStyle name="Percent 3 2 2 2 3 3 2 5 2" xfId="45446"/>
    <cellStyle name="Percent 3 2 2 2 3 3 2 6" xfId="13723"/>
    <cellStyle name="Percent 3 2 2 2 3 3 2 7" xfId="34874"/>
    <cellStyle name="Percent 3 2 2 2 3 3 3" xfId="3443"/>
    <cellStyle name="Percent 3 2 2 2 3 3 3 2" xfId="25579"/>
    <cellStyle name="Percent 3 2 2 2 3 3 3 2 2" xfId="46730"/>
    <cellStyle name="Percent 3 2 2 2 3 3 3 3" xfId="15007"/>
    <cellStyle name="Percent 3 2 2 2 3 3 3 4" xfId="36158"/>
    <cellStyle name="Percent 3 2 2 2 3 3 4" xfId="7319"/>
    <cellStyle name="Percent 3 2 2 2 3 3 4 2" xfId="28468"/>
    <cellStyle name="Percent 3 2 2 2 3 3 4 2 2" xfId="49619"/>
    <cellStyle name="Percent 3 2 2 2 3 3 4 3" xfId="17896"/>
    <cellStyle name="Percent 3 2 2 2 3 3 4 4" xfId="39047"/>
    <cellStyle name="Percent 3 2 2 2 3 3 5" xfId="9881"/>
    <cellStyle name="Percent 3 2 2 2 3 3 5 2" xfId="31030"/>
    <cellStyle name="Percent 3 2 2 2 3 3 5 2 2" xfId="52181"/>
    <cellStyle name="Percent 3 2 2 2 3 3 5 3" xfId="20458"/>
    <cellStyle name="Percent 3 2 2 2 3 3 5 4" xfId="41609"/>
    <cellStyle name="Percent 3 2 2 2 3 3 6" xfId="23015"/>
    <cellStyle name="Percent 3 2 2 2 3 3 6 2" xfId="44166"/>
    <cellStyle name="Percent 3 2 2 2 3 3 7" xfId="12443"/>
    <cellStyle name="Percent 3 2 2 2 3 3 8" xfId="33594"/>
    <cellStyle name="Percent 3 2 2 2 3 4" xfId="1516"/>
    <cellStyle name="Percent 3 2 2 2 3 4 2" xfId="4083"/>
    <cellStyle name="Percent 3 2 2 2 3 4 2 2" xfId="26219"/>
    <cellStyle name="Percent 3 2 2 2 3 4 2 2 2" xfId="47370"/>
    <cellStyle name="Percent 3 2 2 2 3 4 2 3" xfId="15647"/>
    <cellStyle name="Percent 3 2 2 2 3 4 2 4" xfId="36798"/>
    <cellStyle name="Percent 3 2 2 2 3 4 3" xfId="7959"/>
    <cellStyle name="Percent 3 2 2 2 3 4 3 2" xfId="29108"/>
    <cellStyle name="Percent 3 2 2 2 3 4 3 2 2" xfId="50259"/>
    <cellStyle name="Percent 3 2 2 2 3 4 3 3" xfId="18536"/>
    <cellStyle name="Percent 3 2 2 2 3 4 3 4" xfId="39687"/>
    <cellStyle name="Percent 3 2 2 2 3 4 4" xfId="10521"/>
    <cellStyle name="Percent 3 2 2 2 3 4 4 2" xfId="31670"/>
    <cellStyle name="Percent 3 2 2 2 3 4 4 2 2" xfId="52821"/>
    <cellStyle name="Percent 3 2 2 2 3 4 4 3" xfId="21098"/>
    <cellStyle name="Percent 3 2 2 2 3 4 4 4" xfId="42249"/>
    <cellStyle name="Percent 3 2 2 2 3 4 5" xfId="23655"/>
    <cellStyle name="Percent 3 2 2 2 3 4 5 2" xfId="44806"/>
    <cellStyle name="Percent 3 2 2 2 3 4 6" xfId="13083"/>
    <cellStyle name="Percent 3 2 2 2 3 4 7" xfId="34234"/>
    <cellStyle name="Percent 3 2 2 2 3 5" xfId="2802"/>
    <cellStyle name="Percent 3 2 2 2 3 5 2" xfId="24938"/>
    <cellStyle name="Percent 3 2 2 2 3 5 2 2" xfId="46089"/>
    <cellStyle name="Percent 3 2 2 2 3 5 3" xfId="14366"/>
    <cellStyle name="Percent 3 2 2 2 3 5 4" xfId="35517"/>
    <cellStyle name="Percent 3 2 2 2 3 6" xfId="6679"/>
    <cellStyle name="Percent 3 2 2 2 3 6 2" xfId="27828"/>
    <cellStyle name="Percent 3 2 2 2 3 6 2 2" xfId="48979"/>
    <cellStyle name="Percent 3 2 2 2 3 6 3" xfId="17256"/>
    <cellStyle name="Percent 3 2 2 2 3 6 4" xfId="38407"/>
    <cellStyle name="Percent 3 2 2 2 3 7" xfId="9241"/>
    <cellStyle name="Percent 3 2 2 2 3 7 2" xfId="30390"/>
    <cellStyle name="Percent 3 2 2 2 3 7 2 2" xfId="51541"/>
    <cellStyle name="Percent 3 2 2 2 3 7 3" xfId="19818"/>
    <cellStyle name="Percent 3 2 2 2 3 7 4" xfId="40969"/>
    <cellStyle name="Percent 3 2 2 2 3 8" xfId="22375"/>
    <cellStyle name="Percent 3 2 2 2 3 8 2" xfId="43526"/>
    <cellStyle name="Percent 3 2 2 2 3 9" xfId="11803"/>
    <cellStyle name="Percent 3 2 2 2 4" xfId="396"/>
    <cellStyle name="Percent 3 2 2 2 4 2" xfId="1036"/>
    <cellStyle name="Percent 3 2 2 2 4 2 2" xfId="2316"/>
    <cellStyle name="Percent 3 2 2 2 4 2 2 2" xfId="4883"/>
    <cellStyle name="Percent 3 2 2 2 4 2 2 2 2" xfId="27019"/>
    <cellStyle name="Percent 3 2 2 2 4 2 2 2 2 2" xfId="48170"/>
    <cellStyle name="Percent 3 2 2 2 4 2 2 2 3" xfId="16447"/>
    <cellStyle name="Percent 3 2 2 2 4 2 2 2 4" xfId="37598"/>
    <cellStyle name="Percent 3 2 2 2 4 2 2 3" xfId="8759"/>
    <cellStyle name="Percent 3 2 2 2 4 2 2 3 2" xfId="29908"/>
    <cellStyle name="Percent 3 2 2 2 4 2 2 3 2 2" xfId="51059"/>
    <cellStyle name="Percent 3 2 2 2 4 2 2 3 3" xfId="19336"/>
    <cellStyle name="Percent 3 2 2 2 4 2 2 3 4" xfId="40487"/>
    <cellStyle name="Percent 3 2 2 2 4 2 2 4" xfId="11321"/>
    <cellStyle name="Percent 3 2 2 2 4 2 2 4 2" xfId="32470"/>
    <cellStyle name="Percent 3 2 2 2 4 2 2 4 2 2" xfId="53621"/>
    <cellStyle name="Percent 3 2 2 2 4 2 2 4 3" xfId="21898"/>
    <cellStyle name="Percent 3 2 2 2 4 2 2 4 4" xfId="43049"/>
    <cellStyle name="Percent 3 2 2 2 4 2 2 5" xfId="24455"/>
    <cellStyle name="Percent 3 2 2 2 4 2 2 5 2" xfId="45606"/>
    <cellStyle name="Percent 3 2 2 2 4 2 2 6" xfId="13883"/>
    <cellStyle name="Percent 3 2 2 2 4 2 2 7" xfId="35034"/>
    <cellStyle name="Percent 3 2 2 2 4 2 3" xfId="3603"/>
    <cellStyle name="Percent 3 2 2 2 4 2 3 2" xfId="25739"/>
    <cellStyle name="Percent 3 2 2 2 4 2 3 2 2" xfId="46890"/>
    <cellStyle name="Percent 3 2 2 2 4 2 3 3" xfId="15167"/>
    <cellStyle name="Percent 3 2 2 2 4 2 3 4" xfId="36318"/>
    <cellStyle name="Percent 3 2 2 2 4 2 4" xfId="7479"/>
    <cellStyle name="Percent 3 2 2 2 4 2 4 2" xfId="28628"/>
    <cellStyle name="Percent 3 2 2 2 4 2 4 2 2" xfId="49779"/>
    <cellStyle name="Percent 3 2 2 2 4 2 4 3" xfId="18056"/>
    <cellStyle name="Percent 3 2 2 2 4 2 4 4" xfId="39207"/>
    <cellStyle name="Percent 3 2 2 2 4 2 5" xfId="10041"/>
    <cellStyle name="Percent 3 2 2 2 4 2 5 2" xfId="31190"/>
    <cellStyle name="Percent 3 2 2 2 4 2 5 2 2" xfId="52341"/>
    <cellStyle name="Percent 3 2 2 2 4 2 5 3" xfId="20618"/>
    <cellStyle name="Percent 3 2 2 2 4 2 5 4" xfId="41769"/>
    <cellStyle name="Percent 3 2 2 2 4 2 6" xfId="23175"/>
    <cellStyle name="Percent 3 2 2 2 4 2 6 2" xfId="44326"/>
    <cellStyle name="Percent 3 2 2 2 4 2 7" xfId="12603"/>
    <cellStyle name="Percent 3 2 2 2 4 2 8" xfId="33754"/>
    <cellStyle name="Percent 3 2 2 2 4 3" xfId="1676"/>
    <cellStyle name="Percent 3 2 2 2 4 3 2" xfId="4243"/>
    <cellStyle name="Percent 3 2 2 2 4 3 2 2" xfId="26379"/>
    <cellStyle name="Percent 3 2 2 2 4 3 2 2 2" xfId="47530"/>
    <cellStyle name="Percent 3 2 2 2 4 3 2 3" xfId="15807"/>
    <cellStyle name="Percent 3 2 2 2 4 3 2 4" xfId="36958"/>
    <cellStyle name="Percent 3 2 2 2 4 3 3" xfId="8119"/>
    <cellStyle name="Percent 3 2 2 2 4 3 3 2" xfId="29268"/>
    <cellStyle name="Percent 3 2 2 2 4 3 3 2 2" xfId="50419"/>
    <cellStyle name="Percent 3 2 2 2 4 3 3 3" xfId="18696"/>
    <cellStyle name="Percent 3 2 2 2 4 3 3 4" xfId="39847"/>
    <cellStyle name="Percent 3 2 2 2 4 3 4" xfId="10681"/>
    <cellStyle name="Percent 3 2 2 2 4 3 4 2" xfId="31830"/>
    <cellStyle name="Percent 3 2 2 2 4 3 4 2 2" xfId="52981"/>
    <cellStyle name="Percent 3 2 2 2 4 3 4 3" xfId="21258"/>
    <cellStyle name="Percent 3 2 2 2 4 3 4 4" xfId="42409"/>
    <cellStyle name="Percent 3 2 2 2 4 3 5" xfId="23815"/>
    <cellStyle name="Percent 3 2 2 2 4 3 5 2" xfId="44966"/>
    <cellStyle name="Percent 3 2 2 2 4 3 6" xfId="13243"/>
    <cellStyle name="Percent 3 2 2 2 4 3 7" xfId="34394"/>
    <cellStyle name="Percent 3 2 2 2 4 4" xfId="2963"/>
    <cellStyle name="Percent 3 2 2 2 4 4 2" xfId="25099"/>
    <cellStyle name="Percent 3 2 2 2 4 4 2 2" xfId="46250"/>
    <cellStyle name="Percent 3 2 2 2 4 4 3" xfId="14527"/>
    <cellStyle name="Percent 3 2 2 2 4 4 4" xfId="35678"/>
    <cellStyle name="Percent 3 2 2 2 4 5" xfId="6839"/>
    <cellStyle name="Percent 3 2 2 2 4 5 2" xfId="27988"/>
    <cellStyle name="Percent 3 2 2 2 4 5 2 2" xfId="49139"/>
    <cellStyle name="Percent 3 2 2 2 4 5 3" xfId="17416"/>
    <cellStyle name="Percent 3 2 2 2 4 5 4" xfId="38567"/>
    <cellStyle name="Percent 3 2 2 2 4 6" xfId="9401"/>
    <cellStyle name="Percent 3 2 2 2 4 6 2" xfId="30550"/>
    <cellStyle name="Percent 3 2 2 2 4 6 2 2" xfId="51701"/>
    <cellStyle name="Percent 3 2 2 2 4 6 3" xfId="19978"/>
    <cellStyle name="Percent 3 2 2 2 4 6 4" xfId="41129"/>
    <cellStyle name="Percent 3 2 2 2 4 7" xfId="22535"/>
    <cellStyle name="Percent 3 2 2 2 4 7 2" xfId="43686"/>
    <cellStyle name="Percent 3 2 2 2 4 8" xfId="11963"/>
    <cellStyle name="Percent 3 2 2 2 4 9" xfId="33114"/>
    <cellStyle name="Percent 3 2 2 2 5" xfId="716"/>
    <cellStyle name="Percent 3 2 2 2 5 2" xfId="1996"/>
    <cellStyle name="Percent 3 2 2 2 5 2 2" xfId="4563"/>
    <cellStyle name="Percent 3 2 2 2 5 2 2 2" xfId="26699"/>
    <cellStyle name="Percent 3 2 2 2 5 2 2 2 2" xfId="47850"/>
    <cellStyle name="Percent 3 2 2 2 5 2 2 3" xfId="16127"/>
    <cellStyle name="Percent 3 2 2 2 5 2 2 4" xfId="37278"/>
    <cellStyle name="Percent 3 2 2 2 5 2 3" xfId="8439"/>
    <cellStyle name="Percent 3 2 2 2 5 2 3 2" xfId="29588"/>
    <cellStyle name="Percent 3 2 2 2 5 2 3 2 2" xfId="50739"/>
    <cellStyle name="Percent 3 2 2 2 5 2 3 3" xfId="19016"/>
    <cellStyle name="Percent 3 2 2 2 5 2 3 4" xfId="40167"/>
    <cellStyle name="Percent 3 2 2 2 5 2 4" xfId="11001"/>
    <cellStyle name="Percent 3 2 2 2 5 2 4 2" xfId="32150"/>
    <cellStyle name="Percent 3 2 2 2 5 2 4 2 2" xfId="53301"/>
    <cellStyle name="Percent 3 2 2 2 5 2 4 3" xfId="21578"/>
    <cellStyle name="Percent 3 2 2 2 5 2 4 4" xfId="42729"/>
    <cellStyle name="Percent 3 2 2 2 5 2 5" xfId="24135"/>
    <cellStyle name="Percent 3 2 2 2 5 2 5 2" xfId="45286"/>
    <cellStyle name="Percent 3 2 2 2 5 2 6" xfId="13563"/>
    <cellStyle name="Percent 3 2 2 2 5 2 7" xfId="34714"/>
    <cellStyle name="Percent 3 2 2 2 5 3" xfId="3283"/>
    <cellStyle name="Percent 3 2 2 2 5 3 2" xfId="25419"/>
    <cellStyle name="Percent 3 2 2 2 5 3 2 2" xfId="46570"/>
    <cellStyle name="Percent 3 2 2 2 5 3 3" xfId="14847"/>
    <cellStyle name="Percent 3 2 2 2 5 3 4" xfId="35998"/>
    <cellStyle name="Percent 3 2 2 2 5 4" xfId="7159"/>
    <cellStyle name="Percent 3 2 2 2 5 4 2" xfId="28308"/>
    <cellStyle name="Percent 3 2 2 2 5 4 2 2" xfId="49459"/>
    <cellStyle name="Percent 3 2 2 2 5 4 3" xfId="17736"/>
    <cellStyle name="Percent 3 2 2 2 5 4 4" xfId="38887"/>
    <cellStyle name="Percent 3 2 2 2 5 5" xfId="9721"/>
    <cellStyle name="Percent 3 2 2 2 5 5 2" xfId="30870"/>
    <cellStyle name="Percent 3 2 2 2 5 5 2 2" xfId="52021"/>
    <cellStyle name="Percent 3 2 2 2 5 5 3" xfId="20298"/>
    <cellStyle name="Percent 3 2 2 2 5 5 4" xfId="41449"/>
    <cellStyle name="Percent 3 2 2 2 5 6" xfId="22855"/>
    <cellStyle name="Percent 3 2 2 2 5 6 2" xfId="44006"/>
    <cellStyle name="Percent 3 2 2 2 5 7" xfId="12283"/>
    <cellStyle name="Percent 3 2 2 2 5 8" xfId="33434"/>
    <cellStyle name="Percent 3 2 2 2 6" xfId="1356"/>
    <cellStyle name="Percent 3 2 2 2 6 2" xfId="3923"/>
    <cellStyle name="Percent 3 2 2 2 6 2 2" xfId="26059"/>
    <cellStyle name="Percent 3 2 2 2 6 2 2 2" xfId="47210"/>
    <cellStyle name="Percent 3 2 2 2 6 2 3" xfId="15487"/>
    <cellStyle name="Percent 3 2 2 2 6 2 4" xfId="36638"/>
    <cellStyle name="Percent 3 2 2 2 6 3" xfId="7799"/>
    <cellStyle name="Percent 3 2 2 2 6 3 2" xfId="28948"/>
    <cellStyle name="Percent 3 2 2 2 6 3 2 2" xfId="50099"/>
    <cellStyle name="Percent 3 2 2 2 6 3 3" xfId="18376"/>
    <cellStyle name="Percent 3 2 2 2 6 3 4" xfId="39527"/>
    <cellStyle name="Percent 3 2 2 2 6 4" xfId="10361"/>
    <cellStyle name="Percent 3 2 2 2 6 4 2" xfId="31510"/>
    <cellStyle name="Percent 3 2 2 2 6 4 2 2" xfId="52661"/>
    <cellStyle name="Percent 3 2 2 2 6 4 3" xfId="20938"/>
    <cellStyle name="Percent 3 2 2 2 6 4 4" xfId="42089"/>
    <cellStyle name="Percent 3 2 2 2 6 5" xfId="23495"/>
    <cellStyle name="Percent 3 2 2 2 6 5 2" xfId="44646"/>
    <cellStyle name="Percent 3 2 2 2 6 6" xfId="12923"/>
    <cellStyle name="Percent 3 2 2 2 6 7" xfId="34074"/>
    <cellStyle name="Percent 3 2 2 2 7" xfId="2641"/>
    <cellStyle name="Percent 3 2 2 2 7 2" xfId="24777"/>
    <cellStyle name="Percent 3 2 2 2 7 2 2" xfId="45928"/>
    <cellStyle name="Percent 3 2 2 2 7 3" xfId="14205"/>
    <cellStyle name="Percent 3 2 2 2 7 4" xfId="35356"/>
    <cellStyle name="Percent 3 2 2 2 8" xfId="6519"/>
    <cellStyle name="Percent 3 2 2 2 8 2" xfId="27668"/>
    <cellStyle name="Percent 3 2 2 2 8 2 2" xfId="48819"/>
    <cellStyle name="Percent 3 2 2 2 8 3" xfId="17096"/>
    <cellStyle name="Percent 3 2 2 2 8 4" xfId="38247"/>
    <cellStyle name="Percent 3 2 2 2 9" xfId="9081"/>
    <cellStyle name="Percent 3 2 2 2 9 2" xfId="30230"/>
    <cellStyle name="Percent 3 2 2 2 9 2 2" xfId="51381"/>
    <cellStyle name="Percent 3 2 2 2 9 3" xfId="19658"/>
    <cellStyle name="Percent 3 2 2 2 9 4" xfId="40809"/>
    <cellStyle name="Percent 3 2 2 3" xfId="92"/>
    <cellStyle name="Percent 3 2 2 3 10" xfId="22237"/>
    <cellStyle name="Percent 3 2 2 3 10 2" xfId="43388"/>
    <cellStyle name="Percent 3 2 2 3 11" xfId="11665"/>
    <cellStyle name="Percent 3 2 2 3 12" xfId="32816"/>
    <cellStyle name="Percent 3 2 2 3 2" xfId="176"/>
    <cellStyle name="Percent 3 2 2 3 2 10" xfId="11745"/>
    <cellStyle name="Percent 3 2 2 3 2 11" xfId="32896"/>
    <cellStyle name="Percent 3 2 2 3 2 2" xfId="337"/>
    <cellStyle name="Percent 3 2 2 3 2 2 10" xfId="33056"/>
    <cellStyle name="Percent 3 2 2 3 2 2 2" xfId="658"/>
    <cellStyle name="Percent 3 2 2 3 2 2 2 2" xfId="1298"/>
    <cellStyle name="Percent 3 2 2 3 2 2 2 2 2" xfId="2578"/>
    <cellStyle name="Percent 3 2 2 3 2 2 2 2 2 2" xfId="5145"/>
    <cellStyle name="Percent 3 2 2 3 2 2 2 2 2 2 2" xfId="27281"/>
    <cellStyle name="Percent 3 2 2 3 2 2 2 2 2 2 2 2" xfId="48432"/>
    <cellStyle name="Percent 3 2 2 3 2 2 2 2 2 2 3" xfId="16709"/>
    <cellStyle name="Percent 3 2 2 3 2 2 2 2 2 2 4" xfId="37860"/>
    <cellStyle name="Percent 3 2 2 3 2 2 2 2 2 3" xfId="9021"/>
    <cellStyle name="Percent 3 2 2 3 2 2 2 2 2 3 2" xfId="30170"/>
    <cellStyle name="Percent 3 2 2 3 2 2 2 2 2 3 2 2" xfId="51321"/>
    <cellStyle name="Percent 3 2 2 3 2 2 2 2 2 3 3" xfId="19598"/>
    <cellStyle name="Percent 3 2 2 3 2 2 2 2 2 3 4" xfId="40749"/>
    <cellStyle name="Percent 3 2 2 3 2 2 2 2 2 4" xfId="11583"/>
    <cellStyle name="Percent 3 2 2 3 2 2 2 2 2 4 2" xfId="32732"/>
    <cellStyle name="Percent 3 2 2 3 2 2 2 2 2 4 2 2" xfId="53883"/>
    <cellStyle name="Percent 3 2 2 3 2 2 2 2 2 4 3" xfId="22160"/>
    <cellStyle name="Percent 3 2 2 3 2 2 2 2 2 4 4" xfId="43311"/>
    <cellStyle name="Percent 3 2 2 3 2 2 2 2 2 5" xfId="24717"/>
    <cellStyle name="Percent 3 2 2 3 2 2 2 2 2 5 2" xfId="45868"/>
    <cellStyle name="Percent 3 2 2 3 2 2 2 2 2 6" xfId="14145"/>
    <cellStyle name="Percent 3 2 2 3 2 2 2 2 2 7" xfId="35296"/>
    <cellStyle name="Percent 3 2 2 3 2 2 2 2 3" xfId="3865"/>
    <cellStyle name="Percent 3 2 2 3 2 2 2 2 3 2" xfId="26001"/>
    <cellStyle name="Percent 3 2 2 3 2 2 2 2 3 2 2" xfId="47152"/>
    <cellStyle name="Percent 3 2 2 3 2 2 2 2 3 3" xfId="15429"/>
    <cellStyle name="Percent 3 2 2 3 2 2 2 2 3 4" xfId="36580"/>
    <cellStyle name="Percent 3 2 2 3 2 2 2 2 4" xfId="7741"/>
    <cellStyle name="Percent 3 2 2 3 2 2 2 2 4 2" xfId="28890"/>
    <cellStyle name="Percent 3 2 2 3 2 2 2 2 4 2 2" xfId="50041"/>
    <cellStyle name="Percent 3 2 2 3 2 2 2 2 4 3" xfId="18318"/>
    <cellStyle name="Percent 3 2 2 3 2 2 2 2 4 4" xfId="39469"/>
    <cellStyle name="Percent 3 2 2 3 2 2 2 2 5" xfId="10303"/>
    <cellStyle name="Percent 3 2 2 3 2 2 2 2 5 2" xfId="31452"/>
    <cellStyle name="Percent 3 2 2 3 2 2 2 2 5 2 2" xfId="52603"/>
    <cellStyle name="Percent 3 2 2 3 2 2 2 2 5 3" xfId="20880"/>
    <cellStyle name="Percent 3 2 2 3 2 2 2 2 5 4" xfId="42031"/>
    <cellStyle name="Percent 3 2 2 3 2 2 2 2 6" xfId="23437"/>
    <cellStyle name="Percent 3 2 2 3 2 2 2 2 6 2" xfId="44588"/>
    <cellStyle name="Percent 3 2 2 3 2 2 2 2 7" xfId="12865"/>
    <cellStyle name="Percent 3 2 2 3 2 2 2 2 8" xfId="34016"/>
    <cellStyle name="Percent 3 2 2 3 2 2 2 3" xfId="1938"/>
    <cellStyle name="Percent 3 2 2 3 2 2 2 3 2" xfId="4505"/>
    <cellStyle name="Percent 3 2 2 3 2 2 2 3 2 2" xfId="26641"/>
    <cellStyle name="Percent 3 2 2 3 2 2 2 3 2 2 2" xfId="47792"/>
    <cellStyle name="Percent 3 2 2 3 2 2 2 3 2 3" xfId="16069"/>
    <cellStyle name="Percent 3 2 2 3 2 2 2 3 2 4" xfId="37220"/>
    <cellStyle name="Percent 3 2 2 3 2 2 2 3 3" xfId="8381"/>
    <cellStyle name="Percent 3 2 2 3 2 2 2 3 3 2" xfId="29530"/>
    <cellStyle name="Percent 3 2 2 3 2 2 2 3 3 2 2" xfId="50681"/>
    <cellStyle name="Percent 3 2 2 3 2 2 2 3 3 3" xfId="18958"/>
    <cellStyle name="Percent 3 2 2 3 2 2 2 3 3 4" xfId="40109"/>
    <cellStyle name="Percent 3 2 2 3 2 2 2 3 4" xfId="10943"/>
    <cellStyle name="Percent 3 2 2 3 2 2 2 3 4 2" xfId="32092"/>
    <cellStyle name="Percent 3 2 2 3 2 2 2 3 4 2 2" xfId="53243"/>
    <cellStyle name="Percent 3 2 2 3 2 2 2 3 4 3" xfId="21520"/>
    <cellStyle name="Percent 3 2 2 3 2 2 2 3 4 4" xfId="42671"/>
    <cellStyle name="Percent 3 2 2 3 2 2 2 3 5" xfId="24077"/>
    <cellStyle name="Percent 3 2 2 3 2 2 2 3 5 2" xfId="45228"/>
    <cellStyle name="Percent 3 2 2 3 2 2 2 3 6" xfId="13505"/>
    <cellStyle name="Percent 3 2 2 3 2 2 2 3 7" xfId="34656"/>
    <cellStyle name="Percent 3 2 2 3 2 2 2 4" xfId="3225"/>
    <cellStyle name="Percent 3 2 2 3 2 2 2 4 2" xfId="25361"/>
    <cellStyle name="Percent 3 2 2 3 2 2 2 4 2 2" xfId="46512"/>
    <cellStyle name="Percent 3 2 2 3 2 2 2 4 3" xfId="14789"/>
    <cellStyle name="Percent 3 2 2 3 2 2 2 4 4" xfId="35940"/>
    <cellStyle name="Percent 3 2 2 3 2 2 2 5" xfId="7101"/>
    <cellStyle name="Percent 3 2 2 3 2 2 2 5 2" xfId="28250"/>
    <cellStyle name="Percent 3 2 2 3 2 2 2 5 2 2" xfId="49401"/>
    <cellStyle name="Percent 3 2 2 3 2 2 2 5 3" xfId="17678"/>
    <cellStyle name="Percent 3 2 2 3 2 2 2 5 4" xfId="38829"/>
    <cellStyle name="Percent 3 2 2 3 2 2 2 6" xfId="9663"/>
    <cellStyle name="Percent 3 2 2 3 2 2 2 6 2" xfId="30812"/>
    <cellStyle name="Percent 3 2 2 3 2 2 2 6 2 2" xfId="51963"/>
    <cellStyle name="Percent 3 2 2 3 2 2 2 6 3" xfId="20240"/>
    <cellStyle name="Percent 3 2 2 3 2 2 2 6 4" xfId="41391"/>
    <cellStyle name="Percent 3 2 2 3 2 2 2 7" xfId="22797"/>
    <cellStyle name="Percent 3 2 2 3 2 2 2 7 2" xfId="43948"/>
    <cellStyle name="Percent 3 2 2 3 2 2 2 8" xfId="12225"/>
    <cellStyle name="Percent 3 2 2 3 2 2 2 9" xfId="33376"/>
    <cellStyle name="Percent 3 2 2 3 2 2 3" xfId="978"/>
    <cellStyle name="Percent 3 2 2 3 2 2 3 2" xfId="2258"/>
    <cellStyle name="Percent 3 2 2 3 2 2 3 2 2" xfId="4825"/>
    <cellStyle name="Percent 3 2 2 3 2 2 3 2 2 2" xfId="26961"/>
    <cellStyle name="Percent 3 2 2 3 2 2 3 2 2 2 2" xfId="48112"/>
    <cellStyle name="Percent 3 2 2 3 2 2 3 2 2 3" xfId="16389"/>
    <cellStyle name="Percent 3 2 2 3 2 2 3 2 2 4" xfId="37540"/>
    <cellStyle name="Percent 3 2 2 3 2 2 3 2 3" xfId="8701"/>
    <cellStyle name="Percent 3 2 2 3 2 2 3 2 3 2" xfId="29850"/>
    <cellStyle name="Percent 3 2 2 3 2 2 3 2 3 2 2" xfId="51001"/>
    <cellStyle name="Percent 3 2 2 3 2 2 3 2 3 3" xfId="19278"/>
    <cellStyle name="Percent 3 2 2 3 2 2 3 2 3 4" xfId="40429"/>
    <cellStyle name="Percent 3 2 2 3 2 2 3 2 4" xfId="11263"/>
    <cellStyle name="Percent 3 2 2 3 2 2 3 2 4 2" xfId="32412"/>
    <cellStyle name="Percent 3 2 2 3 2 2 3 2 4 2 2" xfId="53563"/>
    <cellStyle name="Percent 3 2 2 3 2 2 3 2 4 3" xfId="21840"/>
    <cellStyle name="Percent 3 2 2 3 2 2 3 2 4 4" xfId="42991"/>
    <cellStyle name="Percent 3 2 2 3 2 2 3 2 5" xfId="24397"/>
    <cellStyle name="Percent 3 2 2 3 2 2 3 2 5 2" xfId="45548"/>
    <cellStyle name="Percent 3 2 2 3 2 2 3 2 6" xfId="13825"/>
    <cellStyle name="Percent 3 2 2 3 2 2 3 2 7" xfId="34976"/>
    <cellStyle name="Percent 3 2 2 3 2 2 3 3" xfId="3545"/>
    <cellStyle name="Percent 3 2 2 3 2 2 3 3 2" xfId="25681"/>
    <cellStyle name="Percent 3 2 2 3 2 2 3 3 2 2" xfId="46832"/>
    <cellStyle name="Percent 3 2 2 3 2 2 3 3 3" xfId="15109"/>
    <cellStyle name="Percent 3 2 2 3 2 2 3 3 4" xfId="36260"/>
    <cellStyle name="Percent 3 2 2 3 2 2 3 4" xfId="7421"/>
    <cellStyle name="Percent 3 2 2 3 2 2 3 4 2" xfId="28570"/>
    <cellStyle name="Percent 3 2 2 3 2 2 3 4 2 2" xfId="49721"/>
    <cellStyle name="Percent 3 2 2 3 2 2 3 4 3" xfId="17998"/>
    <cellStyle name="Percent 3 2 2 3 2 2 3 4 4" xfId="39149"/>
    <cellStyle name="Percent 3 2 2 3 2 2 3 5" xfId="9983"/>
    <cellStyle name="Percent 3 2 2 3 2 2 3 5 2" xfId="31132"/>
    <cellStyle name="Percent 3 2 2 3 2 2 3 5 2 2" xfId="52283"/>
    <cellStyle name="Percent 3 2 2 3 2 2 3 5 3" xfId="20560"/>
    <cellStyle name="Percent 3 2 2 3 2 2 3 5 4" xfId="41711"/>
    <cellStyle name="Percent 3 2 2 3 2 2 3 6" xfId="23117"/>
    <cellStyle name="Percent 3 2 2 3 2 2 3 6 2" xfId="44268"/>
    <cellStyle name="Percent 3 2 2 3 2 2 3 7" xfId="12545"/>
    <cellStyle name="Percent 3 2 2 3 2 2 3 8" xfId="33696"/>
    <cellStyle name="Percent 3 2 2 3 2 2 4" xfId="1618"/>
    <cellStyle name="Percent 3 2 2 3 2 2 4 2" xfId="4185"/>
    <cellStyle name="Percent 3 2 2 3 2 2 4 2 2" xfId="26321"/>
    <cellStyle name="Percent 3 2 2 3 2 2 4 2 2 2" xfId="47472"/>
    <cellStyle name="Percent 3 2 2 3 2 2 4 2 3" xfId="15749"/>
    <cellStyle name="Percent 3 2 2 3 2 2 4 2 4" xfId="36900"/>
    <cellStyle name="Percent 3 2 2 3 2 2 4 3" xfId="8061"/>
    <cellStyle name="Percent 3 2 2 3 2 2 4 3 2" xfId="29210"/>
    <cellStyle name="Percent 3 2 2 3 2 2 4 3 2 2" xfId="50361"/>
    <cellStyle name="Percent 3 2 2 3 2 2 4 3 3" xfId="18638"/>
    <cellStyle name="Percent 3 2 2 3 2 2 4 3 4" xfId="39789"/>
    <cellStyle name="Percent 3 2 2 3 2 2 4 4" xfId="10623"/>
    <cellStyle name="Percent 3 2 2 3 2 2 4 4 2" xfId="31772"/>
    <cellStyle name="Percent 3 2 2 3 2 2 4 4 2 2" xfId="52923"/>
    <cellStyle name="Percent 3 2 2 3 2 2 4 4 3" xfId="21200"/>
    <cellStyle name="Percent 3 2 2 3 2 2 4 4 4" xfId="42351"/>
    <cellStyle name="Percent 3 2 2 3 2 2 4 5" xfId="23757"/>
    <cellStyle name="Percent 3 2 2 3 2 2 4 5 2" xfId="44908"/>
    <cellStyle name="Percent 3 2 2 3 2 2 4 6" xfId="13185"/>
    <cellStyle name="Percent 3 2 2 3 2 2 4 7" xfId="34336"/>
    <cellStyle name="Percent 3 2 2 3 2 2 5" xfId="2905"/>
    <cellStyle name="Percent 3 2 2 3 2 2 5 2" xfId="25041"/>
    <cellStyle name="Percent 3 2 2 3 2 2 5 2 2" xfId="46192"/>
    <cellStyle name="Percent 3 2 2 3 2 2 5 3" xfId="14469"/>
    <cellStyle name="Percent 3 2 2 3 2 2 5 4" xfId="35620"/>
    <cellStyle name="Percent 3 2 2 3 2 2 6" xfId="6781"/>
    <cellStyle name="Percent 3 2 2 3 2 2 6 2" xfId="27930"/>
    <cellStyle name="Percent 3 2 2 3 2 2 6 2 2" xfId="49081"/>
    <cellStyle name="Percent 3 2 2 3 2 2 6 3" xfId="17358"/>
    <cellStyle name="Percent 3 2 2 3 2 2 6 4" xfId="38509"/>
    <cellStyle name="Percent 3 2 2 3 2 2 7" xfId="9343"/>
    <cellStyle name="Percent 3 2 2 3 2 2 7 2" xfId="30492"/>
    <cellStyle name="Percent 3 2 2 3 2 2 7 2 2" xfId="51643"/>
    <cellStyle name="Percent 3 2 2 3 2 2 7 3" xfId="19920"/>
    <cellStyle name="Percent 3 2 2 3 2 2 7 4" xfId="41071"/>
    <cellStyle name="Percent 3 2 2 3 2 2 8" xfId="22477"/>
    <cellStyle name="Percent 3 2 2 3 2 2 8 2" xfId="43628"/>
    <cellStyle name="Percent 3 2 2 3 2 2 9" xfId="11905"/>
    <cellStyle name="Percent 3 2 2 3 2 3" xfId="498"/>
    <cellStyle name="Percent 3 2 2 3 2 3 2" xfId="1138"/>
    <cellStyle name="Percent 3 2 2 3 2 3 2 2" xfId="2418"/>
    <cellStyle name="Percent 3 2 2 3 2 3 2 2 2" xfId="4985"/>
    <cellStyle name="Percent 3 2 2 3 2 3 2 2 2 2" xfId="27121"/>
    <cellStyle name="Percent 3 2 2 3 2 3 2 2 2 2 2" xfId="48272"/>
    <cellStyle name="Percent 3 2 2 3 2 3 2 2 2 3" xfId="16549"/>
    <cellStyle name="Percent 3 2 2 3 2 3 2 2 2 4" xfId="37700"/>
    <cellStyle name="Percent 3 2 2 3 2 3 2 2 3" xfId="8861"/>
    <cellStyle name="Percent 3 2 2 3 2 3 2 2 3 2" xfId="30010"/>
    <cellStyle name="Percent 3 2 2 3 2 3 2 2 3 2 2" xfId="51161"/>
    <cellStyle name="Percent 3 2 2 3 2 3 2 2 3 3" xfId="19438"/>
    <cellStyle name="Percent 3 2 2 3 2 3 2 2 3 4" xfId="40589"/>
    <cellStyle name="Percent 3 2 2 3 2 3 2 2 4" xfId="11423"/>
    <cellStyle name="Percent 3 2 2 3 2 3 2 2 4 2" xfId="32572"/>
    <cellStyle name="Percent 3 2 2 3 2 3 2 2 4 2 2" xfId="53723"/>
    <cellStyle name="Percent 3 2 2 3 2 3 2 2 4 3" xfId="22000"/>
    <cellStyle name="Percent 3 2 2 3 2 3 2 2 4 4" xfId="43151"/>
    <cellStyle name="Percent 3 2 2 3 2 3 2 2 5" xfId="24557"/>
    <cellStyle name="Percent 3 2 2 3 2 3 2 2 5 2" xfId="45708"/>
    <cellStyle name="Percent 3 2 2 3 2 3 2 2 6" xfId="13985"/>
    <cellStyle name="Percent 3 2 2 3 2 3 2 2 7" xfId="35136"/>
    <cellStyle name="Percent 3 2 2 3 2 3 2 3" xfId="3705"/>
    <cellStyle name="Percent 3 2 2 3 2 3 2 3 2" xfId="25841"/>
    <cellStyle name="Percent 3 2 2 3 2 3 2 3 2 2" xfId="46992"/>
    <cellStyle name="Percent 3 2 2 3 2 3 2 3 3" xfId="15269"/>
    <cellStyle name="Percent 3 2 2 3 2 3 2 3 4" xfId="36420"/>
    <cellStyle name="Percent 3 2 2 3 2 3 2 4" xfId="7581"/>
    <cellStyle name="Percent 3 2 2 3 2 3 2 4 2" xfId="28730"/>
    <cellStyle name="Percent 3 2 2 3 2 3 2 4 2 2" xfId="49881"/>
    <cellStyle name="Percent 3 2 2 3 2 3 2 4 3" xfId="18158"/>
    <cellStyle name="Percent 3 2 2 3 2 3 2 4 4" xfId="39309"/>
    <cellStyle name="Percent 3 2 2 3 2 3 2 5" xfId="10143"/>
    <cellStyle name="Percent 3 2 2 3 2 3 2 5 2" xfId="31292"/>
    <cellStyle name="Percent 3 2 2 3 2 3 2 5 2 2" xfId="52443"/>
    <cellStyle name="Percent 3 2 2 3 2 3 2 5 3" xfId="20720"/>
    <cellStyle name="Percent 3 2 2 3 2 3 2 5 4" xfId="41871"/>
    <cellStyle name="Percent 3 2 2 3 2 3 2 6" xfId="23277"/>
    <cellStyle name="Percent 3 2 2 3 2 3 2 6 2" xfId="44428"/>
    <cellStyle name="Percent 3 2 2 3 2 3 2 7" xfId="12705"/>
    <cellStyle name="Percent 3 2 2 3 2 3 2 8" xfId="33856"/>
    <cellStyle name="Percent 3 2 2 3 2 3 3" xfId="1778"/>
    <cellStyle name="Percent 3 2 2 3 2 3 3 2" xfId="4345"/>
    <cellStyle name="Percent 3 2 2 3 2 3 3 2 2" xfId="26481"/>
    <cellStyle name="Percent 3 2 2 3 2 3 3 2 2 2" xfId="47632"/>
    <cellStyle name="Percent 3 2 2 3 2 3 3 2 3" xfId="15909"/>
    <cellStyle name="Percent 3 2 2 3 2 3 3 2 4" xfId="37060"/>
    <cellStyle name="Percent 3 2 2 3 2 3 3 3" xfId="8221"/>
    <cellStyle name="Percent 3 2 2 3 2 3 3 3 2" xfId="29370"/>
    <cellStyle name="Percent 3 2 2 3 2 3 3 3 2 2" xfId="50521"/>
    <cellStyle name="Percent 3 2 2 3 2 3 3 3 3" xfId="18798"/>
    <cellStyle name="Percent 3 2 2 3 2 3 3 3 4" xfId="39949"/>
    <cellStyle name="Percent 3 2 2 3 2 3 3 4" xfId="10783"/>
    <cellStyle name="Percent 3 2 2 3 2 3 3 4 2" xfId="31932"/>
    <cellStyle name="Percent 3 2 2 3 2 3 3 4 2 2" xfId="53083"/>
    <cellStyle name="Percent 3 2 2 3 2 3 3 4 3" xfId="21360"/>
    <cellStyle name="Percent 3 2 2 3 2 3 3 4 4" xfId="42511"/>
    <cellStyle name="Percent 3 2 2 3 2 3 3 5" xfId="23917"/>
    <cellStyle name="Percent 3 2 2 3 2 3 3 5 2" xfId="45068"/>
    <cellStyle name="Percent 3 2 2 3 2 3 3 6" xfId="13345"/>
    <cellStyle name="Percent 3 2 2 3 2 3 3 7" xfId="34496"/>
    <cellStyle name="Percent 3 2 2 3 2 3 4" xfId="3065"/>
    <cellStyle name="Percent 3 2 2 3 2 3 4 2" xfId="25201"/>
    <cellStyle name="Percent 3 2 2 3 2 3 4 2 2" xfId="46352"/>
    <cellStyle name="Percent 3 2 2 3 2 3 4 3" xfId="14629"/>
    <cellStyle name="Percent 3 2 2 3 2 3 4 4" xfId="35780"/>
    <cellStyle name="Percent 3 2 2 3 2 3 5" xfId="6941"/>
    <cellStyle name="Percent 3 2 2 3 2 3 5 2" xfId="28090"/>
    <cellStyle name="Percent 3 2 2 3 2 3 5 2 2" xfId="49241"/>
    <cellStyle name="Percent 3 2 2 3 2 3 5 3" xfId="17518"/>
    <cellStyle name="Percent 3 2 2 3 2 3 5 4" xfId="38669"/>
    <cellStyle name="Percent 3 2 2 3 2 3 6" xfId="9503"/>
    <cellStyle name="Percent 3 2 2 3 2 3 6 2" xfId="30652"/>
    <cellStyle name="Percent 3 2 2 3 2 3 6 2 2" xfId="51803"/>
    <cellStyle name="Percent 3 2 2 3 2 3 6 3" xfId="20080"/>
    <cellStyle name="Percent 3 2 2 3 2 3 6 4" xfId="41231"/>
    <cellStyle name="Percent 3 2 2 3 2 3 7" xfId="22637"/>
    <cellStyle name="Percent 3 2 2 3 2 3 7 2" xfId="43788"/>
    <cellStyle name="Percent 3 2 2 3 2 3 8" xfId="12065"/>
    <cellStyle name="Percent 3 2 2 3 2 3 9" xfId="33216"/>
    <cellStyle name="Percent 3 2 2 3 2 4" xfId="818"/>
    <cellStyle name="Percent 3 2 2 3 2 4 2" xfId="2098"/>
    <cellStyle name="Percent 3 2 2 3 2 4 2 2" xfId="4665"/>
    <cellStyle name="Percent 3 2 2 3 2 4 2 2 2" xfId="26801"/>
    <cellStyle name="Percent 3 2 2 3 2 4 2 2 2 2" xfId="47952"/>
    <cellStyle name="Percent 3 2 2 3 2 4 2 2 3" xfId="16229"/>
    <cellStyle name="Percent 3 2 2 3 2 4 2 2 4" xfId="37380"/>
    <cellStyle name="Percent 3 2 2 3 2 4 2 3" xfId="8541"/>
    <cellStyle name="Percent 3 2 2 3 2 4 2 3 2" xfId="29690"/>
    <cellStyle name="Percent 3 2 2 3 2 4 2 3 2 2" xfId="50841"/>
    <cellStyle name="Percent 3 2 2 3 2 4 2 3 3" xfId="19118"/>
    <cellStyle name="Percent 3 2 2 3 2 4 2 3 4" xfId="40269"/>
    <cellStyle name="Percent 3 2 2 3 2 4 2 4" xfId="11103"/>
    <cellStyle name="Percent 3 2 2 3 2 4 2 4 2" xfId="32252"/>
    <cellStyle name="Percent 3 2 2 3 2 4 2 4 2 2" xfId="53403"/>
    <cellStyle name="Percent 3 2 2 3 2 4 2 4 3" xfId="21680"/>
    <cellStyle name="Percent 3 2 2 3 2 4 2 4 4" xfId="42831"/>
    <cellStyle name="Percent 3 2 2 3 2 4 2 5" xfId="24237"/>
    <cellStyle name="Percent 3 2 2 3 2 4 2 5 2" xfId="45388"/>
    <cellStyle name="Percent 3 2 2 3 2 4 2 6" xfId="13665"/>
    <cellStyle name="Percent 3 2 2 3 2 4 2 7" xfId="34816"/>
    <cellStyle name="Percent 3 2 2 3 2 4 3" xfId="3385"/>
    <cellStyle name="Percent 3 2 2 3 2 4 3 2" xfId="25521"/>
    <cellStyle name="Percent 3 2 2 3 2 4 3 2 2" xfId="46672"/>
    <cellStyle name="Percent 3 2 2 3 2 4 3 3" xfId="14949"/>
    <cellStyle name="Percent 3 2 2 3 2 4 3 4" xfId="36100"/>
    <cellStyle name="Percent 3 2 2 3 2 4 4" xfId="7261"/>
    <cellStyle name="Percent 3 2 2 3 2 4 4 2" xfId="28410"/>
    <cellStyle name="Percent 3 2 2 3 2 4 4 2 2" xfId="49561"/>
    <cellStyle name="Percent 3 2 2 3 2 4 4 3" xfId="17838"/>
    <cellStyle name="Percent 3 2 2 3 2 4 4 4" xfId="38989"/>
    <cellStyle name="Percent 3 2 2 3 2 4 5" xfId="9823"/>
    <cellStyle name="Percent 3 2 2 3 2 4 5 2" xfId="30972"/>
    <cellStyle name="Percent 3 2 2 3 2 4 5 2 2" xfId="52123"/>
    <cellStyle name="Percent 3 2 2 3 2 4 5 3" xfId="20400"/>
    <cellStyle name="Percent 3 2 2 3 2 4 5 4" xfId="41551"/>
    <cellStyle name="Percent 3 2 2 3 2 4 6" xfId="22957"/>
    <cellStyle name="Percent 3 2 2 3 2 4 6 2" xfId="44108"/>
    <cellStyle name="Percent 3 2 2 3 2 4 7" xfId="12385"/>
    <cellStyle name="Percent 3 2 2 3 2 4 8" xfId="33536"/>
    <cellStyle name="Percent 3 2 2 3 2 5" xfId="1458"/>
    <cellStyle name="Percent 3 2 2 3 2 5 2" xfId="4025"/>
    <cellStyle name="Percent 3 2 2 3 2 5 2 2" xfId="26161"/>
    <cellStyle name="Percent 3 2 2 3 2 5 2 2 2" xfId="47312"/>
    <cellStyle name="Percent 3 2 2 3 2 5 2 3" xfId="15589"/>
    <cellStyle name="Percent 3 2 2 3 2 5 2 4" xfId="36740"/>
    <cellStyle name="Percent 3 2 2 3 2 5 3" xfId="7901"/>
    <cellStyle name="Percent 3 2 2 3 2 5 3 2" xfId="29050"/>
    <cellStyle name="Percent 3 2 2 3 2 5 3 2 2" xfId="50201"/>
    <cellStyle name="Percent 3 2 2 3 2 5 3 3" xfId="18478"/>
    <cellStyle name="Percent 3 2 2 3 2 5 3 4" xfId="39629"/>
    <cellStyle name="Percent 3 2 2 3 2 5 4" xfId="10463"/>
    <cellStyle name="Percent 3 2 2 3 2 5 4 2" xfId="31612"/>
    <cellStyle name="Percent 3 2 2 3 2 5 4 2 2" xfId="52763"/>
    <cellStyle name="Percent 3 2 2 3 2 5 4 3" xfId="21040"/>
    <cellStyle name="Percent 3 2 2 3 2 5 4 4" xfId="42191"/>
    <cellStyle name="Percent 3 2 2 3 2 5 5" xfId="23597"/>
    <cellStyle name="Percent 3 2 2 3 2 5 5 2" xfId="44748"/>
    <cellStyle name="Percent 3 2 2 3 2 5 6" xfId="13025"/>
    <cellStyle name="Percent 3 2 2 3 2 5 7" xfId="34176"/>
    <cellStyle name="Percent 3 2 2 3 2 6" xfId="2744"/>
    <cellStyle name="Percent 3 2 2 3 2 6 2" xfId="24880"/>
    <cellStyle name="Percent 3 2 2 3 2 6 2 2" xfId="46031"/>
    <cellStyle name="Percent 3 2 2 3 2 6 3" xfId="14308"/>
    <cellStyle name="Percent 3 2 2 3 2 6 4" xfId="35459"/>
    <cellStyle name="Percent 3 2 2 3 2 7" xfId="6621"/>
    <cellStyle name="Percent 3 2 2 3 2 7 2" xfId="27770"/>
    <cellStyle name="Percent 3 2 2 3 2 7 2 2" xfId="48921"/>
    <cellStyle name="Percent 3 2 2 3 2 7 3" xfId="17198"/>
    <cellStyle name="Percent 3 2 2 3 2 7 4" xfId="38349"/>
    <cellStyle name="Percent 3 2 2 3 2 8" xfId="9183"/>
    <cellStyle name="Percent 3 2 2 3 2 8 2" xfId="30332"/>
    <cellStyle name="Percent 3 2 2 3 2 8 2 2" xfId="51483"/>
    <cellStyle name="Percent 3 2 2 3 2 8 3" xfId="19760"/>
    <cellStyle name="Percent 3 2 2 3 2 8 4" xfId="40911"/>
    <cellStyle name="Percent 3 2 2 3 2 9" xfId="22317"/>
    <cellStyle name="Percent 3 2 2 3 2 9 2" xfId="43468"/>
    <cellStyle name="Percent 3 2 2 3 3" xfId="256"/>
    <cellStyle name="Percent 3 2 2 3 3 10" xfId="32976"/>
    <cellStyle name="Percent 3 2 2 3 3 2" xfId="578"/>
    <cellStyle name="Percent 3 2 2 3 3 2 2" xfId="1218"/>
    <cellStyle name="Percent 3 2 2 3 3 2 2 2" xfId="2498"/>
    <cellStyle name="Percent 3 2 2 3 3 2 2 2 2" xfId="5065"/>
    <cellStyle name="Percent 3 2 2 3 3 2 2 2 2 2" xfId="27201"/>
    <cellStyle name="Percent 3 2 2 3 3 2 2 2 2 2 2" xfId="48352"/>
    <cellStyle name="Percent 3 2 2 3 3 2 2 2 2 3" xfId="16629"/>
    <cellStyle name="Percent 3 2 2 3 3 2 2 2 2 4" xfId="37780"/>
    <cellStyle name="Percent 3 2 2 3 3 2 2 2 3" xfId="8941"/>
    <cellStyle name="Percent 3 2 2 3 3 2 2 2 3 2" xfId="30090"/>
    <cellStyle name="Percent 3 2 2 3 3 2 2 2 3 2 2" xfId="51241"/>
    <cellStyle name="Percent 3 2 2 3 3 2 2 2 3 3" xfId="19518"/>
    <cellStyle name="Percent 3 2 2 3 3 2 2 2 3 4" xfId="40669"/>
    <cellStyle name="Percent 3 2 2 3 3 2 2 2 4" xfId="11503"/>
    <cellStyle name="Percent 3 2 2 3 3 2 2 2 4 2" xfId="32652"/>
    <cellStyle name="Percent 3 2 2 3 3 2 2 2 4 2 2" xfId="53803"/>
    <cellStyle name="Percent 3 2 2 3 3 2 2 2 4 3" xfId="22080"/>
    <cellStyle name="Percent 3 2 2 3 3 2 2 2 4 4" xfId="43231"/>
    <cellStyle name="Percent 3 2 2 3 3 2 2 2 5" xfId="24637"/>
    <cellStyle name="Percent 3 2 2 3 3 2 2 2 5 2" xfId="45788"/>
    <cellStyle name="Percent 3 2 2 3 3 2 2 2 6" xfId="14065"/>
    <cellStyle name="Percent 3 2 2 3 3 2 2 2 7" xfId="35216"/>
    <cellStyle name="Percent 3 2 2 3 3 2 2 3" xfId="3785"/>
    <cellStyle name="Percent 3 2 2 3 3 2 2 3 2" xfId="25921"/>
    <cellStyle name="Percent 3 2 2 3 3 2 2 3 2 2" xfId="47072"/>
    <cellStyle name="Percent 3 2 2 3 3 2 2 3 3" xfId="15349"/>
    <cellStyle name="Percent 3 2 2 3 3 2 2 3 4" xfId="36500"/>
    <cellStyle name="Percent 3 2 2 3 3 2 2 4" xfId="7661"/>
    <cellStyle name="Percent 3 2 2 3 3 2 2 4 2" xfId="28810"/>
    <cellStyle name="Percent 3 2 2 3 3 2 2 4 2 2" xfId="49961"/>
    <cellStyle name="Percent 3 2 2 3 3 2 2 4 3" xfId="18238"/>
    <cellStyle name="Percent 3 2 2 3 3 2 2 4 4" xfId="39389"/>
    <cellStyle name="Percent 3 2 2 3 3 2 2 5" xfId="10223"/>
    <cellStyle name="Percent 3 2 2 3 3 2 2 5 2" xfId="31372"/>
    <cellStyle name="Percent 3 2 2 3 3 2 2 5 2 2" xfId="52523"/>
    <cellStyle name="Percent 3 2 2 3 3 2 2 5 3" xfId="20800"/>
    <cellStyle name="Percent 3 2 2 3 3 2 2 5 4" xfId="41951"/>
    <cellStyle name="Percent 3 2 2 3 3 2 2 6" xfId="23357"/>
    <cellStyle name="Percent 3 2 2 3 3 2 2 6 2" xfId="44508"/>
    <cellStyle name="Percent 3 2 2 3 3 2 2 7" xfId="12785"/>
    <cellStyle name="Percent 3 2 2 3 3 2 2 8" xfId="33936"/>
    <cellStyle name="Percent 3 2 2 3 3 2 3" xfId="1858"/>
    <cellStyle name="Percent 3 2 2 3 3 2 3 2" xfId="4425"/>
    <cellStyle name="Percent 3 2 2 3 3 2 3 2 2" xfId="26561"/>
    <cellStyle name="Percent 3 2 2 3 3 2 3 2 2 2" xfId="47712"/>
    <cellStyle name="Percent 3 2 2 3 3 2 3 2 3" xfId="15989"/>
    <cellStyle name="Percent 3 2 2 3 3 2 3 2 4" xfId="37140"/>
    <cellStyle name="Percent 3 2 2 3 3 2 3 3" xfId="8301"/>
    <cellStyle name="Percent 3 2 2 3 3 2 3 3 2" xfId="29450"/>
    <cellStyle name="Percent 3 2 2 3 3 2 3 3 2 2" xfId="50601"/>
    <cellStyle name="Percent 3 2 2 3 3 2 3 3 3" xfId="18878"/>
    <cellStyle name="Percent 3 2 2 3 3 2 3 3 4" xfId="40029"/>
    <cellStyle name="Percent 3 2 2 3 3 2 3 4" xfId="10863"/>
    <cellStyle name="Percent 3 2 2 3 3 2 3 4 2" xfId="32012"/>
    <cellStyle name="Percent 3 2 2 3 3 2 3 4 2 2" xfId="53163"/>
    <cellStyle name="Percent 3 2 2 3 3 2 3 4 3" xfId="21440"/>
    <cellStyle name="Percent 3 2 2 3 3 2 3 4 4" xfId="42591"/>
    <cellStyle name="Percent 3 2 2 3 3 2 3 5" xfId="23997"/>
    <cellStyle name="Percent 3 2 2 3 3 2 3 5 2" xfId="45148"/>
    <cellStyle name="Percent 3 2 2 3 3 2 3 6" xfId="13425"/>
    <cellStyle name="Percent 3 2 2 3 3 2 3 7" xfId="34576"/>
    <cellStyle name="Percent 3 2 2 3 3 2 4" xfId="3145"/>
    <cellStyle name="Percent 3 2 2 3 3 2 4 2" xfId="25281"/>
    <cellStyle name="Percent 3 2 2 3 3 2 4 2 2" xfId="46432"/>
    <cellStyle name="Percent 3 2 2 3 3 2 4 3" xfId="14709"/>
    <cellStyle name="Percent 3 2 2 3 3 2 4 4" xfId="35860"/>
    <cellStyle name="Percent 3 2 2 3 3 2 5" xfId="7021"/>
    <cellStyle name="Percent 3 2 2 3 3 2 5 2" xfId="28170"/>
    <cellStyle name="Percent 3 2 2 3 3 2 5 2 2" xfId="49321"/>
    <cellStyle name="Percent 3 2 2 3 3 2 5 3" xfId="17598"/>
    <cellStyle name="Percent 3 2 2 3 3 2 5 4" xfId="38749"/>
    <cellStyle name="Percent 3 2 2 3 3 2 6" xfId="9583"/>
    <cellStyle name="Percent 3 2 2 3 3 2 6 2" xfId="30732"/>
    <cellStyle name="Percent 3 2 2 3 3 2 6 2 2" xfId="51883"/>
    <cellStyle name="Percent 3 2 2 3 3 2 6 3" xfId="20160"/>
    <cellStyle name="Percent 3 2 2 3 3 2 6 4" xfId="41311"/>
    <cellStyle name="Percent 3 2 2 3 3 2 7" xfId="22717"/>
    <cellStyle name="Percent 3 2 2 3 3 2 7 2" xfId="43868"/>
    <cellStyle name="Percent 3 2 2 3 3 2 8" xfId="12145"/>
    <cellStyle name="Percent 3 2 2 3 3 2 9" xfId="33296"/>
    <cellStyle name="Percent 3 2 2 3 3 3" xfId="898"/>
    <cellStyle name="Percent 3 2 2 3 3 3 2" xfId="2178"/>
    <cellStyle name="Percent 3 2 2 3 3 3 2 2" xfId="4745"/>
    <cellStyle name="Percent 3 2 2 3 3 3 2 2 2" xfId="26881"/>
    <cellStyle name="Percent 3 2 2 3 3 3 2 2 2 2" xfId="48032"/>
    <cellStyle name="Percent 3 2 2 3 3 3 2 2 3" xfId="16309"/>
    <cellStyle name="Percent 3 2 2 3 3 3 2 2 4" xfId="37460"/>
    <cellStyle name="Percent 3 2 2 3 3 3 2 3" xfId="8621"/>
    <cellStyle name="Percent 3 2 2 3 3 3 2 3 2" xfId="29770"/>
    <cellStyle name="Percent 3 2 2 3 3 3 2 3 2 2" xfId="50921"/>
    <cellStyle name="Percent 3 2 2 3 3 3 2 3 3" xfId="19198"/>
    <cellStyle name="Percent 3 2 2 3 3 3 2 3 4" xfId="40349"/>
    <cellStyle name="Percent 3 2 2 3 3 3 2 4" xfId="11183"/>
    <cellStyle name="Percent 3 2 2 3 3 3 2 4 2" xfId="32332"/>
    <cellStyle name="Percent 3 2 2 3 3 3 2 4 2 2" xfId="53483"/>
    <cellStyle name="Percent 3 2 2 3 3 3 2 4 3" xfId="21760"/>
    <cellStyle name="Percent 3 2 2 3 3 3 2 4 4" xfId="42911"/>
    <cellStyle name="Percent 3 2 2 3 3 3 2 5" xfId="24317"/>
    <cellStyle name="Percent 3 2 2 3 3 3 2 5 2" xfId="45468"/>
    <cellStyle name="Percent 3 2 2 3 3 3 2 6" xfId="13745"/>
    <cellStyle name="Percent 3 2 2 3 3 3 2 7" xfId="34896"/>
    <cellStyle name="Percent 3 2 2 3 3 3 3" xfId="3465"/>
    <cellStyle name="Percent 3 2 2 3 3 3 3 2" xfId="25601"/>
    <cellStyle name="Percent 3 2 2 3 3 3 3 2 2" xfId="46752"/>
    <cellStyle name="Percent 3 2 2 3 3 3 3 3" xfId="15029"/>
    <cellStyle name="Percent 3 2 2 3 3 3 3 4" xfId="36180"/>
    <cellStyle name="Percent 3 2 2 3 3 3 4" xfId="7341"/>
    <cellStyle name="Percent 3 2 2 3 3 3 4 2" xfId="28490"/>
    <cellStyle name="Percent 3 2 2 3 3 3 4 2 2" xfId="49641"/>
    <cellStyle name="Percent 3 2 2 3 3 3 4 3" xfId="17918"/>
    <cellStyle name="Percent 3 2 2 3 3 3 4 4" xfId="39069"/>
    <cellStyle name="Percent 3 2 2 3 3 3 5" xfId="9903"/>
    <cellStyle name="Percent 3 2 2 3 3 3 5 2" xfId="31052"/>
    <cellStyle name="Percent 3 2 2 3 3 3 5 2 2" xfId="52203"/>
    <cellStyle name="Percent 3 2 2 3 3 3 5 3" xfId="20480"/>
    <cellStyle name="Percent 3 2 2 3 3 3 5 4" xfId="41631"/>
    <cellStyle name="Percent 3 2 2 3 3 3 6" xfId="23037"/>
    <cellStyle name="Percent 3 2 2 3 3 3 6 2" xfId="44188"/>
    <cellStyle name="Percent 3 2 2 3 3 3 7" xfId="12465"/>
    <cellStyle name="Percent 3 2 2 3 3 3 8" xfId="33616"/>
    <cellStyle name="Percent 3 2 2 3 3 4" xfId="1538"/>
    <cellStyle name="Percent 3 2 2 3 3 4 2" xfId="4105"/>
    <cellStyle name="Percent 3 2 2 3 3 4 2 2" xfId="26241"/>
    <cellStyle name="Percent 3 2 2 3 3 4 2 2 2" xfId="47392"/>
    <cellStyle name="Percent 3 2 2 3 3 4 2 3" xfId="15669"/>
    <cellStyle name="Percent 3 2 2 3 3 4 2 4" xfId="36820"/>
    <cellStyle name="Percent 3 2 2 3 3 4 3" xfId="7981"/>
    <cellStyle name="Percent 3 2 2 3 3 4 3 2" xfId="29130"/>
    <cellStyle name="Percent 3 2 2 3 3 4 3 2 2" xfId="50281"/>
    <cellStyle name="Percent 3 2 2 3 3 4 3 3" xfId="18558"/>
    <cellStyle name="Percent 3 2 2 3 3 4 3 4" xfId="39709"/>
    <cellStyle name="Percent 3 2 2 3 3 4 4" xfId="10543"/>
    <cellStyle name="Percent 3 2 2 3 3 4 4 2" xfId="31692"/>
    <cellStyle name="Percent 3 2 2 3 3 4 4 2 2" xfId="52843"/>
    <cellStyle name="Percent 3 2 2 3 3 4 4 3" xfId="21120"/>
    <cellStyle name="Percent 3 2 2 3 3 4 4 4" xfId="42271"/>
    <cellStyle name="Percent 3 2 2 3 3 4 5" xfId="23677"/>
    <cellStyle name="Percent 3 2 2 3 3 4 5 2" xfId="44828"/>
    <cellStyle name="Percent 3 2 2 3 3 4 6" xfId="13105"/>
    <cellStyle name="Percent 3 2 2 3 3 4 7" xfId="34256"/>
    <cellStyle name="Percent 3 2 2 3 3 5" xfId="2824"/>
    <cellStyle name="Percent 3 2 2 3 3 5 2" xfId="24960"/>
    <cellStyle name="Percent 3 2 2 3 3 5 2 2" xfId="46111"/>
    <cellStyle name="Percent 3 2 2 3 3 5 3" xfId="14388"/>
    <cellStyle name="Percent 3 2 2 3 3 5 4" xfId="35539"/>
    <cellStyle name="Percent 3 2 2 3 3 6" xfId="6701"/>
    <cellStyle name="Percent 3 2 2 3 3 6 2" xfId="27850"/>
    <cellStyle name="Percent 3 2 2 3 3 6 2 2" xfId="49001"/>
    <cellStyle name="Percent 3 2 2 3 3 6 3" xfId="17278"/>
    <cellStyle name="Percent 3 2 2 3 3 6 4" xfId="38429"/>
    <cellStyle name="Percent 3 2 2 3 3 7" xfId="9263"/>
    <cellStyle name="Percent 3 2 2 3 3 7 2" xfId="30412"/>
    <cellStyle name="Percent 3 2 2 3 3 7 2 2" xfId="51563"/>
    <cellStyle name="Percent 3 2 2 3 3 7 3" xfId="19840"/>
    <cellStyle name="Percent 3 2 2 3 3 7 4" xfId="40991"/>
    <cellStyle name="Percent 3 2 2 3 3 8" xfId="22397"/>
    <cellStyle name="Percent 3 2 2 3 3 8 2" xfId="43548"/>
    <cellStyle name="Percent 3 2 2 3 3 9" xfId="11825"/>
    <cellStyle name="Percent 3 2 2 3 4" xfId="418"/>
    <cellStyle name="Percent 3 2 2 3 4 2" xfId="1058"/>
    <cellStyle name="Percent 3 2 2 3 4 2 2" xfId="2338"/>
    <cellStyle name="Percent 3 2 2 3 4 2 2 2" xfId="4905"/>
    <cellStyle name="Percent 3 2 2 3 4 2 2 2 2" xfId="27041"/>
    <cellStyle name="Percent 3 2 2 3 4 2 2 2 2 2" xfId="48192"/>
    <cellStyle name="Percent 3 2 2 3 4 2 2 2 3" xfId="16469"/>
    <cellStyle name="Percent 3 2 2 3 4 2 2 2 4" xfId="37620"/>
    <cellStyle name="Percent 3 2 2 3 4 2 2 3" xfId="8781"/>
    <cellStyle name="Percent 3 2 2 3 4 2 2 3 2" xfId="29930"/>
    <cellStyle name="Percent 3 2 2 3 4 2 2 3 2 2" xfId="51081"/>
    <cellStyle name="Percent 3 2 2 3 4 2 2 3 3" xfId="19358"/>
    <cellStyle name="Percent 3 2 2 3 4 2 2 3 4" xfId="40509"/>
    <cellStyle name="Percent 3 2 2 3 4 2 2 4" xfId="11343"/>
    <cellStyle name="Percent 3 2 2 3 4 2 2 4 2" xfId="32492"/>
    <cellStyle name="Percent 3 2 2 3 4 2 2 4 2 2" xfId="53643"/>
    <cellStyle name="Percent 3 2 2 3 4 2 2 4 3" xfId="21920"/>
    <cellStyle name="Percent 3 2 2 3 4 2 2 4 4" xfId="43071"/>
    <cellStyle name="Percent 3 2 2 3 4 2 2 5" xfId="24477"/>
    <cellStyle name="Percent 3 2 2 3 4 2 2 5 2" xfId="45628"/>
    <cellStyle name="Percent 3 2 2 3 4 2 2 6" xfId="13905"/>
    <cellStyle name="Percent 3 2 2 3 4 2 2 7" xfId="35056"/>
    <cellStyle name="Percent 3 2 2 3 4 2 3" xfId="3625"/>
    <cellStyle name="Percent 3 2 2 3 4 2 3 2" xfId="25761"/>
    <cellStyle name="Percent 3 2 2 3 4 2 3 2 2" xfId="46912"/>
    <cellStyle name="Percent 3 2 2 3 4 2 3 3" xfId="15189"/>
    <cellStyle name="Percent 3 2 2 3 4 2 3 4" xfId="36340"/>
    <cellStyle name="Percent 3 2 2 3 4 2 4" xfId="7501"/>
    <cellStyle name="Percent 3 2 2 3 4 2 4 2" xfId="28650"/>
    <cellStyle name="Percent 3 2 2 3 4 2 4 2 2" xfId="49801"/>
    <cellStyle name="Percent 3 2 2 3 4 2 4 3" xfId="18078"/>
    <cellStyle name="Percent 3 2 2 3 4 2 4 4" xfId="39229"/>
    <cellStyle name="Percent 3 2 2 3 4 2 5" xfId="10063"/>
    <cellStyle name="Percent 3 2 2 3 4 2 5 2" xfId="31212"/>
    <cellStyle name="Percent 3 2 2 3 4 2 5 2 2" xfId="52363"/>
    <cellStyle name="Percent 3 2 2 3 4 2 5 3" xfId="20640"/>
    <cellStyle name="Percent 3 2 2 3 4 2 5 4" xfId="41791"/>
    <cellStyle name="Percent 3 2 2 3 4 2 6" xfId="23197"/>
    <cellStyle name="Percent 3 2 2 3 4 2 6 2" xfId="44348"/>
    <cellStyle name="Percent 3 2 2 3 4 2 7" xfId="12625"/>
    <cellStyle name="Percent 3 2 2 3 4 2 8" xfId="33776"/>
    <cellStyle name="Percent 3 2 2 3 4 3" xfId="1698"/>
    <cellStyle name="Percent 3 2 2 3 4 3 2" xfId="4265"/>
    <cellStyle name="Percent 3 2 2 3 4 3 2 2" xfId="26401"/>
    <cellStyle name="Percent 3 2 2 3 4 3 2 2 2" xfId="47552"/>
    <cellStyle name="Percent 3 2 2 3 4 3 2 3" xfId="15829"/>
    <cellStyle name="Percent 3 2 2 3 4 3 2 4" xfId="36980"/>
    <cellStyle name="Percent 3 2 2 3 4 3 3" xfId="8141"/>
    <cellStyle name="Percent 3 2 2 3 4 3 3 2" xfId="29290"/>
    <cellStyle name="Percent 3 2 2 3 4 3 3 2 2" xfId="50441"/>
    <cellStyle name="Percent 3 2 2 3 4 3 3 3" xfId="18718"/>
    <cellStyle name="Percent 3 2 2 3 4 3 3 4" xfId="39869"/>
    <cellStyle name="Percent 3 2 2 3 4 3 4" xfId="10703"/>
    <cellStyle name="Percent 3 2 2 3 4 3 4 2" xfId="31852"/>
    <cellStyle name="Percent 3 2 2 3 4 3 4 2 2" xfId="53003"/>
    <cellStyle name="Percent 3 2 2 3 4 3 4 3" xfId="21280"/>
    <cellStyle name="Percent 3 2 2 3 4 3 4 4" xfId="42431"/>
    <cellStyle name="Percent 3 2 2 3 4 3 5" xfId="23837"/>
    <cellStyle name="Percent 3 2 2 3 4 3 5 2" xfId="44988"/>
    <cellStyle name="Percent 3 2 2 3 4 3 6" xfId="13265"/>
    <cellStyle name="Percent 3 2 2 3 4 3 7" xfId="34416"/>
    <cellStyle name="Percent 3 2 2 3 4 4" xfId="2985"/>
    <cellStyle name="Percent 3 2 2 3 4 4 2" xfId="25121"/>
    <cellStyle name="Percent 3 2 2 3 4 4 2 2" xfId="46272"/>
    <cellStyle name="Percent 3 2 2 3 4 4 3" xfId="14549"/>
    <cellStyle name="Percent 3 2 2 3 4 4 4" xfId="35700"/>
    <cellStyle name="Percent 3 2 2 3 4 5" xfId="6861"/>
    <cellStyle name="Percent 3 2 2 3 4 5 2" xfId="28010"/>
    <cellStyle name="Percent 3 2 2 3 4 5 2 2" xfId="49161"/>
    <cellStyle name="Percent 3 2 2 3 4 5 3" xfId="17438"/>
    <cellStyle name="Percent 3 2 2 3 4 5 4" xfId="38589"/>
    <cellStyle name="Percent 3 2 2 3 4 6" xfId="9423"/>
    <cellStyle name="Percent 3 2 2 3 4 6 2" xfId="30572"/>
    <cellStyle name="Percent 3 2 2 3 4 6 2 2" xfId="51723"/>
    <cellStyle name="Percent 3 2 2 3 4 6 3" xfId="20000"/>
    <cellStyle name="Percent 3 2 2 3 4 6 4" xfId="41151"/>
    <cellStyle name="Percent 3 2 2 3 4 7" xfId="22557"/>
    <cellStyle name="Percent 3 2 2 3 4 7 2" xfId="43708"/>
    <cellStyle name="Percent 3 2 2 3 4 8" xfId="11985"/>
    <cellStyle name="Percent 3 2 2 3 4 9" xfId="33136"/>
    <cellStyle name="Percent 3 2 2 3 5" xfId="738"/>
    <cellStyle name="Percent 3 2 2 3 5 2" xfId="2018"/>
    <cellStyle name="Percent 3 2 2 3 5 2 2" xfId="4585"/>
    <cellStyle name="Percent 3 2 2 3 5 2 2 2" xfId="26721"/>
    <cellStyle name="Percent 3 2 2 3 5 2 2 2 2" xfId="47872"/>
    <cellStyle name="Percent 3 2 2 3 5 2 2 3" xfId="16149"/>
    <cellStyle name="Percent 3 2 2 3 5 2 2 4" xfId="37300"/>
    <cellStyle name="Percent 3 2 2 3 5 2 3" xfId="8461"/>
    <cellStyle name="Percent 3 2 2 3 5 2 3 2" xfId="29610"/>
    <cellStyle name="Percent 3 2 2 3 5 2 3 2 2" xfId="50761"/>
    <cellStyle name="Percent 3 2 2 3 5 2 3 3" xfId="19038"/>
    <cellStyle name="Percent 3 2 2 3 5 2 3 4" xfId="40189"/>
    <cellStyle name="Percent 3 2 2 3 5 2 4" xfId="11023"/>
    <cellStyle name="Percent 3 2 2 3 5 2 4 2" xfId="32172"/>
    <cellStyle name="Percent 3 2 2 3 5 2 4 2 2" xfId="53323"/>
    <cellStyle name="Percent 3 2 2 3 5 2 4 3" xfId="21600"/>
    <cellStyle name="Percent 3 2 2 3 5 2 4 4" xfId="42751"/>
    <cellStyle name="Percent 3 2 2 3 5 2 5" xfId="24157"/>
    <cellStyle name="Percent 3 2 2 3 5 2 5 2" xfId="45308"/>
    <cellStyle name="Percent 3 2 2 3 5 2 6" xfId="13585"/>
    <cellStyle name="Percent 3 2 2 3 5 2 7" xfId="34736"/>
    <cellStyle name="Percent 3 2 2 3 5 3" xfId="3305"/>
    <cellStyle name="Percent 3 2 2 3 5 3 2" xfId="25441"/>
    <cellStyle name="Percent 3 2 2 3 5 3 2 2" xfId="46592"/>
    <cellStyle name="Percent 3 2 2 3 5 3 3" xfId="14869"/>
    <cellStyle name="Percent 3 2 2 3 5 3 4" xfId="36020"/>
    <cellStyle name="Percent 3 2 2 3 5 4" xfId="7181"/>
    <cellStyle name="Percent 3 2 2 3 5 4 2" xfId="28330"/>
    <cellStyle name="Percent 3 2 2 3 5 4 2 2" xfId="49481"/>
    <cellStyle name="Percent 3 2 2 3 5 4 3" xfId="17758"/>
    <cellStyle name="Percent 3 2 2 3 5 4 4" xfId="38909"/>
    <cellStyle name="Percent 3 2 2 3 5 5" xfId="9743"/>
    <cellStyle name="Percent 3 2 2 3 5 5 2" xfId="30892"/>
    <cellStyle name="Percent 3 2 2 3 5 5 2 2" xfId="52043"/>
    <cellStyle name="Percent 3 2 2 3 5 5 3" xfId="20320"/>
    <cellStyle name="Percent 3 2 2 3 5 5 4" xfId="41471"/>
    <cellStyle name="Percent 3 2 2 3 5 6" xfId="22877"/>
    <cellStyle name="Percent 3 2 2 3 5 6 2" xfId="44028"/>
    <cellStyle name="Percent 3 2 2 3 5 7" xfId="12305"/>
    <cellStyle name="Percent 3 2 2 3 5 8" xfId="33456"/>
    <cellStyle name="Percent 3 2 2 3 6" xfId="1378"/>
    <cellStyle name="Percent 3 2 2 3 6 2" xfId="3945"/>
    <cellStyle name="Percent 3 2 2 3 6 2 2" xfId="26081"/>
    <cellStyle name="Percent 3 2 2 3 6 2 2 2" xfId="47232"/>
    <cellStyle name="Percent 3 2 2 3 6 2 3" xfId="15509"/>
    <cellStyle name="Percent 3 2 2 3 6 2 4" xfId="36660"/>
    <cellStyle name="Percent 3 2 2 3 6 3" xfId="7821"/>
    <cellStyle name="Percent 3 2 2 3 6 3 2" xfId="28970"/>
    <cellStyle name="Percent 3 2 2 3 6 3 2 2" xfId="50121"/>
    <cellStyle name="Percent 3 2 2 3 6 3 3" xfId="18398"/>
    <cellStyle name="Percent 3 2 2 3 6 3 4" xfId="39549"/>
    <cellStyle name="Percent 3 2 2 3 6 4" xfId="10383"/>
    <cellStyle name="Percent 3 2 2 3 6 4 2" xfId="31532"/>
    <cellStyle name="Percent 3 2 2 3 6 4 2 2" xfId="52683"/>
    <cellStyle name="Percent 3 2 2 3 6 4 3" xfId="20960"/>
    <cellStyle name="Percent 3 2 2 3 6 4 4" xfId="42111"/>
    <cellStyle name="Percent 3 2 2 3 6 5" xfId="23517"/>
    <cellStyle name="Percent 3 2 2 3 6 5 2" xfId="44668"/>
    <cellStyle name="Percent 3 2 2 3 6 6" xfId="12945"/>
    <cellStyle name="Percent 3 2 2 3 6 7" xfId="34096"/>
    <cellStyle name="Percent 3 2 2 3 7" xfId="2663"/>
    <cellStyle name="Percent 3 2 2 3 7 2" xfId="24799"/>
    <cellStyle name="Percent 3 2 2 3 7 2 2" xfId="45950"/>
    <cellStyle name="Percent 3 2 2 3 7 3" xfId="14227"/>
    <cellStyle name="Percent 3 2 2 3 7 4" xfId="35378"/>
    <cellStyle name="Percent 3 2 2 3 8" xfId="6541"/>
    <cellStyle name="Percent 3 2 2 3 8 2" xfId="27690"/>
    <cellStyle name="Percent 3 2 2 3 8 2 2" xfId="48841"/>
    <cellStyle name="Percent 3 2 2 3 8 3" xfId="17118"/>
    <cellStyle name="Percent 3 2 2 3 8 4" xfId="38269"/>
    <cellStyle name="Percent 3 2 2 3 9" xfId="9103"/>
    <cellStyle name="Percent 3 2 2 3 9 2" xfId="30252"/>
    <cellStyle name="Percent 3 2 2 3 9 2 2" xfId="51403"/>
    <cellStyle name="Percent 3 2 2 3 9 3" xfId="19680"/>
    <cellStyle name="Percent 3 2 2 3 9 4" xfId="40831"/>
    <cellStyle name="Percent 3 2 2 4" xfId="132"/>
    <cellStyle name="Percent 3 2 2 4 10" xfId="11701"/>
    <cellStyle name="Percent 3 2 2 4 11" xfId="32852"/>
    <cellStyle name="Percent 3 2 2 4 2" xfId="293"/>
    <cellStyle name="Percent 3 2 2 4 2 10" xfId="33012"/>
    <cellStyle name="Percent 3 2 2 4 2 2" xfId="614"/>
    <cellStyle name="Percent 3 2 2 4 2 2 2" xfId="1254"/>
    <cellStyle name="Percent 3 2 2 4 2 2 2 2" xfId="2534"/>
    <cellStyle name="Percent 3 2 2 4 2 2 2 2 2" xfId="5101"/>
    <cellStyle name="Percent 3 2 2 4 2 2 2 2 2 2" xfId="27237"/>
    <cellStyle name="Percent 3 2 2 4 2 2 2 2 2 2 2" xfId="48388"/>
    <cellStyle name="Percent 3 2 2 4 2 2 2 2 2 3" xfId="16665"/>
    <cellStyle name="Percent 3 2 2 4 2 2 2 2 2 4" xfId="37816"/>
    <cellStyle name="Percent 3 2 2 4 2 2 2 2 3" xfId="8977"/>
    <cellStyle name="Percent 3 2 2 4 2 2 2 2 3 2" xfId="30126"/>
    <cellStyle name="Percent 3 2 2 4 2 2 2 2 3 2 2" xfId="51277"/>
    <cellStyle name="Percent 3 2 2 4 2 2 2 2 3 3" xfId="19554"/>
    <cellStyle name="Percent 3 2 2 4 2 2 2 2 3 4" xfId="40705"/>
    <cellStyle name="Percent 3 2 2 4 2 2 2 2 4" xfId="11539"/>
    <cellStyle name="Percent 3 2 2 4 2 2 2 2 4 2" xfId="32688"/>
    <cellStyle name="Percent 3 2 2 4 2 2 2 2 4 2 2" xfId="53839"/>
    <cellStyle name="Percent 3 2 2 4 2 2 2 2 4 3" xfId="22116"/>
    <cellStyle name="Percent 3 2 2 4 2 2 2 2 4 4" xfId="43267"/>
    <cellStyle name="Percent 3 2 2 4 2 2 2 2 5" xfId="24673"/>
    <cellStyle name="Percent 3 2 2 4 2 2 2 2 5 2" xfId="45824"/>
    <cellStyle name="Percent 3 2 2 4 2 2 2 2 6" xfId="14101"/>
    <cellStyle name="Percent 3 2 2 4 2 2 2 2 7" xfId="35252"/>
    <cellStyle name="Percent 3 2 2 4 2 2 2 3" xfId="3821"/>
    <cellStyle name="Percent 3 2 2 4 2 2 2 3 2" xfId="25957"/>
    <cellStyle name="Percent 3 2 2 4 2 2 2 3 2 2" xfId="47108"/>
    <cellStyle name="Percent 3 2 2 4 2 2 2 3 3" xfId="15385"/>
    <cellStyle name="Percent 3 2 2 4 2 2 2 3 4" xfId="36536"/>
    <cellStyle name="Percent 3 2 2 4 2 2 2 4" xfId="7697"/>
    <cellStyle name="Percent 3 2 2 4 2 2 2 4 2" xfId="28846"/>
    <cellStyle name="Percent 3 2 2 4 2 2 2 4 2 2" xfId="49997"/>
    <cellStyle name="Percent 3 2 2 4 2 2 2 4 3" xfId="18274"/>
    <cellStyle name="Percent 3 2 2 4 2 2 2 4 4" xfId="39425"/>
    <cellStyle name="Percent 3 2 2 4 2 2 2 5" xfId="10259"/>
    <cellStyle name="Percent 3 2 2 4 2 2 2 5 2" xfId="31408"/>
    <cellStyle name="Percent 3 2 2 4 2 2 2 5 2 2" xfId="52559"/>
    <cellStyle name="Percent 3 2 2 4 2 2 2 5 3" xfId="20836"/>
    <cellStyle name="Percent 3 2 2 4 2 2 2 5 4" xfId="41987"/>
    <cellStyle name="Percent 3 2 2 4 2 2 2 6" xfId="23393"/>
    <cellStyle name="Percent 3 2 2 4 2 2 2 6 2" xfId="44544"/>
    <cellStyle name="Percent 3 2 2 4 2 2 2 7" xfId="12821"/>
    <cellStyle name="Percent 3 2 2 4 2 2 2 8" xfId="33972"/>
    <cellStyle name="Percent 3 2 2 4 2 2 3" xfId="1894"/>
    <cellStyle name="Percent 3 2 2 4 2 2 3 2" xfId="4461"/>
    <cellStyle name="Percent 3 2 2 4 2 2 3 2 2" xfId="26597"/>
    <cellStyle name="Percent 3 2 2 4 2 2 3 2 2 2" xfId="47748"/>
    <cellStyle name="Percent 3 2 2 4 2 2 3 2 3" xfId="16025"/>
    <cellStyle name="Percent 3 2 2 4 2 2 3 2 4" xfId="37176"/>
    <cellStyle name="Percent 3 2 2 4 2 2 3 3" xfId="8337"/>
    <cellStyle name="Percent 3 2 2 4 2 2 3 3 2" xfId="29486"/>
    <cellStyle name="Percent 3 2 2 4 2 2 3 3 2 2" xfId="50637"/>
    <cellStyle name="Percent 3 2 2 4 2 2 3 3 3" xfId="18914"/>
    <cellStyle name="Percent 3 2 2 4 2 2 3 3 4" xfId="40065"/>
    <cellStyle name="Percent 3 2 2 4 2 2 3 4" xfId="10899"/>
    <cellStyle name="Percent 3 2 2 4 2 2 3 4 2" xfId="32048"/>
    <cellStyle name="Percent 3 2 2 4 2 2 3 4 2 2" xfId="53199"/>
    <cellStyle name="Percent 3 2 2 4 2 2 3 4 3" xfId="21476"/>
    <cellStyle name="Percent 3 2 2 4 2 2 3 4 4" xfId="42627"/>
    <cellStyle name="Percent 3 2 2 4 2 2 3 5" xfId="24033"/>
    <cellStyle name="Percent 3 2 2 4 2 2 3 5 2" xfId="45184"/>
    <cellStyle name="Percent 3 2 2 4 2 2 3 6" xfId="13461"/>
    <cellStyle name="Percent 3 2 2 4 2 2 3 7" xfId="34612"/>
    <cellStyle name="Percent 3 2 2 4 2 2 4" xfId="3181"/>
    <cellStyle name="Percent 3 2 2 4 2 2 4 2" xfId="25317"/>
    <cellStyle name="Percent 3 2 2 4 2 2 4 2 2" xfId="46468"/>
    <cellStyle name="Percent 3 2 2 4 2 2 4 3" xfId="14745"/>
    <cellStyle name="Percent 3 2 2 4 2 2 4 4" xfId="35896"/>
    <cellStyle name="Percent 3 2 2 4 2 2 5" xfId="7057"/>
    <cellStyle name="Percent 3 2 2 4 2 2 5 2" xfId="28206"/>
    <cellStyle name="Percent 3 2 2 4 2 2 5 2 2" xfId="49357"/>
    <cellStyle name="Percent 3 2 2 4 2 2 5 3" xfId="17634"/>
    <cellStyle name="Percent 3 2 2 4 2 2 5 4" xfId="38785"/>
    <cellStyle name="Percent 3 2 2 4 2 2 6" xfId="9619"/>
    <cellStyle name="Percent 3 2 2 4 2 2 6 2" xfId="30768"/>
    <cellStyle name="Percent 3 2 2 4 2 2 6 2 2" xfId="51919"/>
    <cellStyle name="Percent 3 2 2 4 2 2 6 3" xfId="20196"/>
    <cellStyle name="Percent 3 2 2 4 2 2 6 4" xfId="41347"/>
    <cellStyle name="Percent 3 2 2 4 2 2 7" xfId="22753"/>
    <cellStyle name="Percent 3 2 2 4 2 2 7 2" xfId="43904"/>
    <cellStyle name="Percent 3 2 2 4 2 2 8" xfId="12181"/>
    <cellStyle name="Percent 3 2 2 4 2 2 9" xfId="33332"/>
    <cellStyle name="Percent 3 2 2 4 2 3" xfId="934"/>
    <cellStyle name="Percent 3 2 2 4 2 3 2" xfId="2214"/>
    <cellStyle name="Percent 3 2 2 4 2 3 2 2" xfId="4781"/>
    <cellStyle name="Percent 3 2 2 4 2 3 2 2 2" xfId="26917"/>
    <cellStyle name="Percent 3 2 2 4 2 3 2 2 2 2" xfId="48068"/>
    <cellStyle name="Percent 3 2 2 4 2 3 2 2 3" xfId="16345"/>
    <cellStyle name="Percent 3 2 2 4 2 3 2 2 4" xfId="37496"/>
    <cellStyle name="Percent 3 2 2 4 2 3 2 3" xfId="8657"/>
    <cellStyle name="Percent 3 2 2 4 2 3 2 3 2" xfId="29806"/>
    <cellStyle name="Percent 3 2 2 4 2 3 2 3 2 2" xfId="50957"/>
    <cellStyle name="Percent 3 2 2 4 2 3 2 3 3" xfId="19234"/>
    <cellStyle name="Percent 3 2 2 4 2 3 2 3 4" xfId="40385"/>
    <cellStyle name="Percent 3 2 2 4 2 3 2 4" xfId="11219"/>
    <cellStyle name="Percent 3 2 2 4 2 3 2 4 2" xfId="32368"/>
    <cellStyle name="Percent 3 2 2 4 2 3 2 4 2 2" xfId="53519"/>
    <cellStyle name="Percent 3 2 2 4 2 3 2 4 3" xfId="21796"/>
    <cellStyle name="Percent 3 2 2 4 2 3 2 4 4" xfId="42947"/>
    <cellStyle name="Percent 3 2 2 4 2 3 2 5" xfId="24353"/>
    <cellStyle name="Percent 3 2 2 4 2 3 2 5 2" xfId="45504"/>
    <cellStyle name="Percent 3 2 2 4 2 3 2 6" xfId="13781"/>
    <cellStyle name="Percent 3 2 2 4 2 3 2 7" xfId="34932"/>
    <cellStyle name="Percent 3 2 2 4 2 3 3" xfId="3501"/>
    <cellStyle name="Percent 3 2 2 4 2 3 3 2" xfId="25637"/>
    <cellStyle name="Percent 3 2 2 4 2 3 3 2 2" xfId="46788"/>
    <cellStyle name="Percent 3 2 2 4 2 3 3 3" xfId="15065"/>
    <cellStyle name="Percent 3 2 2 4 2 3 3 4" xfId="36216"/>
    <cellStyle name="Percent 3 2 2 4 2 3 4" xfId="7377"/>
    <cellStyle name="Percent 3 2 2 4 2 3 4 2" xfId="28526"/>
    <cellStyle name="Percent 3 2 2 4 2 3 4 2 2" xfId="49677"/>
    <cellStyle name="Percent 3 2 2 4 2 3 4 3" xfId="17954"/>
    <cellStyle name="Percent 3 2 2 4 2 3 4 4" xfId="39105"/>
    <cellStyle name="Percent 3 2 2 4 2 3 5" xfId="9939"/>
    <cellStyle name="Percent 3 2 2 4 2 3 5 2" xfId="31088"/>
    <cellStyle name="Percent 3 2 2 4 2 3 5 2 2" xfId="52239"/>
    <cellStyle name="Percent 3 2 2 4 2 3 5 3" xfId="20516"/>
    <cellStyle name="Percent 3 2 2 4 2 3 5 4" xfId="41667"/>
    <cellStyle name="Percent 3 2 2 4 2 3 6" xfId="23073"/>
    <cellStyle name="Percent 3 2 2 4 2 3 6 2" xfId="44224"/>
    <cellStyle name="Percent 3 2 2 4 2 3 7" xfId="12501"/>
    <cellStyle name="Percent 3 2 2 4 2 3 8" xfId="33652"/>
    <cellStyle name="Percent 3 2 2 4 2 4" xfId="1574"/>
    <cellStyle name="Percent 3 2 2 4 2 4 2" xfId="4141"/>
    <cellStyle name="Percent 3 2 2 4 2 4 2 2" xfId="26277"/>
    <cellStyle name="Percent 3 2 2 4 2 4 2 2 2" xfId="47428"/>
    <cellStyle name="Percent 3 2 2 4 2 4 2 3" xfId="15705"/>
    <cellStyle name="Percent 3 2 2 4 2 4 2 4" xfId="36856"/>
    <cellStyle name="Percent 3 2 2 4 2 4 3" xfId="8017"/>
    <cellStyle name="Percent 3 2 2 4 2 4 3 2" xfId="29166"/>
    <cellStyle name="Percent 3 2 2 4 2 4 3 2 2" xfId="50317"/>
    <cellStyle name="Percent 3 2 2 4 2 4 3 3" xfId="18594"/>
    <cellStyle name="Percent 3 2 2 4 2 4 3 4" xfId="39745"/>
    <cellStyle name="Percent 3 2 2 4 2 4 4" xfId="10579"/>
    <cellStyle name="Percent 3 2 2 4 2 4 4 2" xfId="31728"/>
    <cellStyle name="Percent 3 2 2 4 2 4 4 2 2" xfId="52879"/>
    <cellStyle name="Percent 3 2 2 4 2 4 4 3" xfId="21156"/>
    <cellStyle name="Percent 3 2 2 4 2 4 4 4" xfId="42307"/>
    <cellStyle name="Percent 3 2 2 4 2 4 5" xfId="23713"/>
    <cellStyle name="Percent 3 2 2 4 2 4 5 2" xfId="44864"/>
    <cellStyle name="Percent 3 2 2 4 2 4 6" xfId="13141"/>
    <cellStyle name="Percent 3 2 2 4 2 4 7" xfId="34292"/>
    <cellStyle name="Percent 3 2 2 4 2 5" xfId="2861"/>
    <cellStyle name="Percent 3 2 2 4 2 5 2" xfId="24997"/>
    <cellStyle name="Percent 3 2 2 4 2 5 2 2" xfId="46148"/>
    <cellStyle name="Percent 3 2 2 4 2 5 3" xfId="14425"/>
    <cellStyle name="Percent 3 2 2 4 2 5 4" xfId="35576"/>
    <cellStyle name="Percent 3 2 2 4 2 6" xfId="6737"/>
    <cellStyle name="Percent 3 2 2 4 2 6 2" xfId="27886"/>
    <cellStyle name="Percent 3 2 2 4 2 6 2 2" xfId="49037"/>
    <cellStyle name="Percent 3 2 2 4 2 6 3" xfId="17314"/>
    <cellStyle name="Percent 3 2 2 4 2 6 4" xfId="38465"/>
    <cellStyle name="Percent 3 2 2 4 2 7" xfId="9299"/>
    <cellStyle name="Percent 3 2 2 4 2 7 2" xfId="30448"/>
    <cellStyle name="Percent 3 2 2 4 2 7 2 2" xfId="51599"/>
    <cellStyle name="Percent 3 2 2 4 2 7 3" xfId="19876"/>
    <cellStyle name="Percent 3 2 2 4 2 7 4" xfId="41027"/>
    <cellStyle name="Percent 3 2 2 4 2 8" xfId="22433"/>
    <cellStyle name="Percent 3 2 2 4 2 8 2" xfId="43584"/>
    <cellStyle name="Percent 3 2 2 4 2 9" xfId="11861"/>
    <cellStyle name="Percent 3 2 2 4 3" xfId="454"/>
    <cellStyle name="Percent 3 2 2 4 3 2" xfId="1094"/>
    <cellStyle name="Percent 3 2 2 4 3 2 2" xfId="2374"/>
    <cellStyle name="Percent 3 2 2 4 3 2 2 2" xfId="4941"/>
    <cellStyle name="Percent 3 2 2 4 3 2 2 2 2" xfId="27077"/>
    <cellStyle name="Percent 3 2 2 4 3 2 2 2 2 2" xfId="48228"/>
    <cellStyle name="Percent 3 2 2 4 3 2 2 2 3" xfId="16505"/>
    <cellStyle name="Percent 3 2 2 4 3 2 2 2 4" xfId="37656"/>
    <cellStyle name="Percent 3 2 2 4 3 2 2 3" xfId="8817"/>
    <cellStyle name="Percent 3 2 2 4 3 2 2 3 2" xfId="29966"/>
    <cellStyle name="Percent 3 2 2 4 3 2 2 3 2 2" xfId="51117"/>
    <cellStyle name="Percent 3 2 2 4 3 2 2 3 3" xfId="19394"/>
    <cellStyle name="Percent 3 2 2 4 3 2 2 3 4" xfId="40545"/>
    <cellStyle name="Percent 3 2 2 4 3 2 2 4" xfId="11379"/>
    <cellStyle name="Percent 3 2 2 4 3 2 2 4 2" xfId="32528"/>
    <cellStyle name="Percent 3 2 2 4 3 2 2 4 2 2" xfId="53679"/>
    <cellStyle name="Percent 3 2 2 4 3 2 2 4 3" xfId="21956"/>
    <cellStyle name="Percent 3 2 2 4 3 2 2 4 4" xfId="43107"/>
    <cellStyle name="Percent 3 2 2 4 3 2 2 5" xfId="24513"/>
    <cellStyle name="Percent 3 2 2 4 3 2 2 5 2" xfId="45664"/>
    <cellStyle name="Percent 3 2 2 4 3 2 2 6" xfId="13941"/>
    <cellStyle name="Percent 3 2 2 4 3 2 2 7" xfId="35092"/>
    <cellStyle name="Percent 3 2 2 4 3 2 3" xfId="3661"/>
    <cellStyle name="Percent 3 2 2 4 3 2 3 2" xfId="25797"/>
    <cellStyle name="Percent 3 2 2 4 3 2 3 2 2" xfId="46948"/>
    <cellStyle name="Percent 3 2 2 4 3 2 3 3" xfId="15225"/>
    <cellStyle name="Percent 3 2 2 4 3 2 3 4" xfId="36376"/>
    <cellStyle name="Percent 3 2 2 4 3 2 4" xfId="7537"/>
    <cellStyle name="Percent 3 2 2 4 3 2 4 2" xfId="28686"/>
    <cellStyle name="Percent 3 2 2 4 3 2 4 2 2" xfId="49837"/>
    <cellStyle name="Percent 3 2 2 4 3 2 4 3" xfId="18114"/>
    <cellStyle name="Percent 3 2 2 4 3 2 4 4" xfId="39265"/>
    <cellStyle name="Percent 3 2 2 4 3 2 5" xfId="10099"/>
    <cellStyle name="Percent 3 2 2 4 3 2 5 2" xfId="31248"/>
    <cellStyle name="Percent 3 2 2 4 3 2 5 2 2" xfId="52399"/>
    <cellStyle name="Percent 3 2 2 4 3 2 5 3" xfId="20676"/>
    <cellStyle name="Percent 3 2 2 4 3 2 5 4" xfId="41827"/>
    <cellStyle name="Percent 3 2 2 4 3 2 6" xfId="23233"/>
    <cellStyle name="Percent 3 2 2 4 3 2 6 2" xfId="44384"/>
    <cellStyle name="Percent 3 2 2 4 3 2 7" xfId="12661"/>
    <cellStyle name="Percent 3 2 2 4 3 2 8" xfId="33812"/>
    <cellStyle name="Percent 3 2 2 4 3 3" xfId="1734"/>
    <cellStyle name="Percent 3 2 2 4 3 3 2" xfId="4301"/>
    <cellStyle name="Percent 3 2 2 4 3 3 2 2" xfId="26437"/>
    <cellStyle name="Percent 3 2 2 4 3 3 2 2 2" xfId="47588"/>
    <cellStyle name="Percent 3 2 2 4 3 3 2 3" xfId="15865"/>
    <cellStyle name="Percent 3 2 2 4 3 3 2 4" xfId="37016"/>
    <cellStyle name="Percent 3 2 2 4 3 3 3" xfId="8177"/>
    <cellStyle name="Percent 3 2 2 4 3 3 3 2" xfId="29326"/>
    <cellStyle name="Percent 3 2 2 4 3 3 3 2 2" xfId="50477"/>
    <cellStyle name="Percent 3 2 2 4 3 3 3 3" xfId="18754"/>
    <cellStyle name="Percent 3 2 2 4 3 3 3 4" xfId="39905"/>
    <cellStyle name="Percent 3 2 2 4 3 3 4" xfId="10739"/>
    <cellStyle name="Percent 3 2 2 4 3 3 4 2" xfId="31888"/>
    <cellStyle name="Percent 3 2 2 4 3 3 4 2 2" xfId="53039"/>
    <cellStyle name="Percent 3 2 2 4 3 3 4 3" xfId="21316"/>
    <cellStyle name="Percent 3 2 2 4 3 3 4 4" xfId="42467"/>
    <cellStyle name="Percent 3 2 2 4 3 3 5" xfId="23873"/>
    <cellStyle name="Percent 3 2 2 4 3 3 5 2" xfId="45024"/>
    <cellStyle name="Percent 3 2 2 4 3 3 6" xfId="13301"/>
    <cellStyle name="Percent 3 2 2 4 3 3 7" xfId="34452"/>
    <cellStyle name="Percent 3 2 2 4 3 4" xfId="3021"/>
    <cellStyle name="Percent 3 2 2 4 3 4 2" xfId="25157"/>
    <cellStyle name="Percent 3 2 2 4 3 4 2 2" xfId="46308"/>
    <cellStyle name="Percent 3 2 2 4 3 4 3" xfId="14585"/>
    <cellStyle name="Percent 3 2 2 4 3 4 4" xfId="35736"/>
    <cellStyle name="Percent 3 2 2 4 3 5" xfId="6897"/>
    <cellStyle name="Percent 3 2 2 4 3 5 2" xfId="28046"/>
    <cellStyle name="Percent 3 2 2 4 3 5 2 2" xfId="49197"/>
    <cellStyle name="Percent 3 2 2 4 3 5 3" xfId="17474"/>
    <cellStyle name="Percent 3 2 2 4 3 5 4" xfId="38625"/>
    <cellStyle name="Percent 3 2 2 4 3 6" xfId="9459"/>
    <cellStyle name="Percent 3 2 2 4 3 6 2" xfId="30608"/>
    <cellStyle name="Percent 3 2 2 4 3 6 2 2" xfId="51759"/>
    <cellStyle name="Percent 3 2 2 4 3 6 3" xfId="20036"/>
    <cellStyle name="Percent 3 2 2 4 3 6 4" xfId="41187"/>
    <cellStyle name="Percent 3 2 2 4 3 7" xfId="22593"/>
    <cellStyle name="Percent 3 2 2 4 3 7 2" xfId="43744"/>
    <cellStyle name="Percent 3 2 2 4 3 8" xfId="12021"/>
    <cellStyle name="Percent 3 2 2 4 3 9" xfId="33172"/>
    <cellStyle name="Percent 3 2 2 4 4" xfId="774"/>
    <cellStyle name="Percent 3 2 2 4 4 2" xfId="2054"/>
    <cellStyle name="Percent 3 2 2 4 4 2 2" xfId="4621"/>
    <cellStyle name="Percent 3 2 2 4 4 2 2 2" xfId="26757"/>
    <cellStyle name="Percent 3 2 2 4 4 2 2 2 2" xfId="47908"/>
    <cellStyle name="Percent 3 2 2 4 4 2 2 3" xfId="16185"/>
    <cellStyle name="Percent 3 2 2 4 4 2 2 4" xfId="37336"/>
    <cellStyle name="Percent 3 2 2 4 4 2 3" xfId="8497"/>
    <cellStyle name="Percent 3 2 2 4 4 2 3 2" xfId="29646"/>
    <cellStyle name="Percent 3 2 2 4 4 2 3 2 2" xfId="50797"/>
    <cellStyle name="Percent 3 2 2 4 4 2 3 3" xfId="19074"/>
    <cellStyle name="Percent 3 2 2 4 4 2 3 4" xfId="40225"/>
    <cellStyle name="Percent 3 2 2 4 4 2 4" xfId="11059"/>
    <cellStyle name="Percent 3 2 2 4 4 2 4 2" xfId="32208"/>
    <cellStyle name="Percent 3 2 2 4 4 2 4 2 2" xfId="53359"/>
    <cellStyle name="Percent 3 2 2 4 4 2 4 3" xfId="21636"/>
    <cellStyle name="Percent 3 2 2 4 4 2 4 4" xfId="42787"/>
    <cellStyle name="Percent 3 2 2 4 4 2 5" xfId="24193"/>
    <cellStyle name="Percent 3 2 2 4 4 2 5 2" xfId="45344"/>
    <cellStyle name="Percent 3 2 2 4 4 2 6" xfId="13621"/>
    <cellStyle name="Percent 3 2 2 4 4 2 7" xfId="34772"/>
    <cellStyle name="Percent 3 2 2 4 4 3" xfId="3341"/>
    <cellStyle name="Percent 3 2 2 4 4 3 2" xfId="25477"/>
    <cellStyle name="Percent 3 2 2 4 4 3 2 2" xfId="46628"/>
    <cellStyle name="Percent 3 2 2 4 4 3 3" xfId="14905"/>
    <cellStyle name="Percent 3 2 2 4 4 3 4" xfId="36056"/>
    <cellStyle name="Percent 3 2 2 4 4 4" xfId="7217"/>
    <cellStyle name="Percent 3 2 2 4 4 4 2" xfId="28366"/>
    <cellStyle name="Percent 3 2 2 4 4 4 2 2" xfId="49517"/>
    <cellStyle name="Percent 3 2 2 4 4 4 3" xfId="17794"/>
    <cellStyle name="Percent 3 2 2 4 4 4 4" xfId="38945"/>
    <cellStyle name="Percent 3 2 2 4 4 5" xfId="9779"/>
    <cellStyle name="Percent 3 2 2 4 4 5 2" xfId="30928"/>
    <cellStyle name="Percent 3 2 2 4 4 5 2 2" xfId="52079"/>
    <cellStyle name="Percent 3 2 2 4 4 5 3" xfId="20356"/>
    <cellStyle name="Percent 3 2 2 4 4 5 4" xfId="41507"/>
    <cellStyle name="Percent 3 2 2 4 4 6" xfId="22913"/>
    <cellStyle name="Percent 3 2 2 4 4 6 2" xfId="44064"/>
    <cellStyle name="Percent 3 2 2 4 4 7" xfId="12341"/>
    <cellStyle name="Percent 3 2 2 4 4 8" xfId="33492"/>
    <cellStyle name="Percent 3 2 2 4 5" xfId="1414"/>
    <cellStyle name="Percent 3 2 2 4 5 2" xfId="3981"/>
    <cellStyle name="Percent 3 2 2 4 5 2 2" xfId="26117"/>
    <cellStyle name="Percent 3 2 2 4 5 2 2 2" xfId="47268"/>
    <cellStyle name="Percent 3 2 2 4 5 2 3" xfId="15545"/>
    <cellStyle name="Percent 3 2 2 4 5 2 4" xfId="36696"/>
    <cellStyle name="Percent 3 2 2 4 5 3" xfId="7857"/>
    <cellStyle name="Percent 3 2 2 4 5 3 2" xfId="29006"/>
    <cellStyle name="Percent 3 2 2 4 5 3 2 2" xfId="50157"/>
    <cellStyle name="Percent 3 2 2 4 5 3 3" xfId="18434"/>
    <cellStyle name="Percent 3 2 2 4 5 3 4" xfId="39585"/>
    <cellStyle name="Percent 3 2 2 4 5 4" xfId="10419"/>
    <cellStyle name="Percent 3 2 2 4 5 4 2" xfId="31568"/>
    <cellStyle name="Percent 3 2 2 4 5 4 2 2" xfId="52719"/>
    <cellStyle name="Percent 3 2 2 4 5 4 3" xfId="20996"/>
    <cellStyle name="Percent 3 2 2 4 5 4 4" xfId="42147"/>
    <cellStyle name="Percent 3 2 2 4 5 5" xfId="23553"/>
    <cellStyle name="Percent 3 2 2 4 5 5 2" xfId="44704"/>
    <cellStyle name="Percent 3 2 2 4 5 6" xfId="12981"/>
    <cellStyle name="Percent 3 2 2 4 5 7" xfId="34132"/>
    <cellStyle name="Percent 3 2 2 4 6" xfId="2700"/>
    <cellStyle name="Percent 3 2 2 4 6 2" xfId="24836"/>
    <cellStyle name="Percent 3 2 2 4 6 2 2" xfId="45987"/>
    <cellStyle name="Percent 3 2 2 4 6 3" xfId="14264"/>
    <cellStyle name="Percent 3 2 2 4 6 4" xfId="35415"/>
    <cellStyle name="Percent 3 2 2 4 7" xfId="6577"/>
    <cellStyle name="Percent 3 2 2 4 7 2" xfId="27726"/>
    <cellStyle name="Percent 3 2 2 4 7 2 2" xfId="48877"/>
    <cellStyle name="Percent 3 2 2 4 7 3" xfId="17154"/>
    <cellStyle name="Percent 3 2 2 4 7 4" xfId="38305"/>
    <cellStyle name="Percent 3 2 2 4 8" xfId="9139"/>
    <cellStyle name="Percent 3 2 2 4 8 2" xfId="30288"/>
    <cellStyle name="Percent 3 2 2 4 8 2 2" xfId="51439"/>
    <cellStyle name="Percent 3 2 2 4 8 3" xfId="19716"/>
    <cellStyle name="Percent 3 2 2 4 8 4" xfId="40867"/>
    <cellStyle name="Percent 3 2 2 4 9" xfId="22273"/>
    <cellStyle name="Percent 3 2 2 4 9 2" xfId="43424"/>
    <cellStyle name="Percent 3 2 2 5" xfId="212"/>
    <cellStyle name="Percent 3 2 2 5 10" xfId="32932"/>
    <cellStyle name="Percent 3 2 2 5 2" xfId="534"/>
    <cellStyle name="Percent 3 2 2 5 2 2" xfId="1174"/>
    <cellStyle name="Percent 3 2 2 5 2 2 2" xfId="2454"/>
    <cellStyle name="Percent 3 2 2 5 2 2 2 2" xfId="5021"/>
    <cellStyle name="Percent 3 2 2 5 2 2 2 2 2" xfId="27157"/>
    <cellStyle name="Percent 3 2 2 5 2 2 2 2 2 2" xfId="48308"/>
    <cellStyle name="Percent 3 2 2 5 2 2 2 2 3" xfId="16585"/>
    <cellStyle name="Percent 3 2 2 5 2 2 2 2 4" xfId="37736"/>
    <cellStyle name="Percent 3 2 2 5 2 2 2 3" xfId="8897"/>
    <cellStyle name="Percent 3 2 2 5 2 2 2 3 2" xfId="30046"/>
    <cellStyle name="Percent 3 2 2 5 2 2 2 3 2 2" xfId="51197"/>
    <cellStyle name="Percent 3 2 2 5 2 2 2 3 3" xfId="19474"/>
    <cellStyle name="Percent 3 2 2 5 2 2 2 3 4" xfId="40625"/>
    <cellStyle name="Percent 3 2 2 5 2 2 2 4" xfId="11459"/>
    <cellStyle name="Percent 3 2 2 5 2 2 2 4 2" xfId="32608"/>
    <cellStyle name="Percent 3 2 2 5 2 2 2 4 2 2" xfId="53759"/>
    <cellStyle name="Percent 3 2 2 5 2 2 2 4 3" xfId="22036"/>
    <cellStyle name="Percent 3 2 2 5 2 2 2 4 4" xfId="43187"/>
    <cellStyle name="Percent 3 2 2 5 2 2 2 5" xfId="24593"/>
    <cellStyle name="Percent 3 2 2 5 2 2 2 5 2" xfId="45744"/>
    <cellStyle name="Percent 3 2 2 5 2 2 2 6" xfId="14021"/>
    <cellStyle name="Percent 3 2 2 5 2 2 2 7" xfId="35172"/>
    <cellStyle name="Percent 3 2 2 5 2 2 3" xfId="3741"/>
    <cellStyle name="Percent 3 2 2 5 2 2 3 2" xfId="25877"/>
    <cellStyle name="Percent 3 2 2 5 2 2 3 2 2" xfId="47028"/>
    <cellStyle name="Percent 3 2 2 5 2 2 3 3" xfId="15305"/>
    <cellStyle name="Percent 3 2 2 5 2 2 3 4" xfId="36456"/>
    <cellStyle name="Percent 3 2 2 5 2 2 4" xfId="7617"/>
    <cellStyle name="Percent 3 2 2 5 2 2 4 2" xfId="28766"/>
    <cellStyle name="Percent 3 2 2 5 2 2 4 2 2" xfId="49917"/>
    <cellStyle name="Percent 3 2 2 5 2 2 4 3" xfId="18194"/>
    <cellStyle name="Percent 3 2 2 5 2 2 4 4" xfId="39345"/>
    <cellStyle name="Percent 3 2 2 5 2 2 5" xfId="10179"/>
    <cellStyle name="Percent 3 2 2 5 2 2 5 2" xfId="31328"/>
    <cellStyle name="Percent 3 2 2 5 2 2 5 2 2" xfId="52479"/>
    <cellStyle name="Percent 3 2 2 5 2 2 5 3" xfId="20756"/>
    <cellStyle name="Percent 3 2 2 5 2 2 5 4" xfId="41907"/>
    <cellStyle name="Percent 3 2 2 5 2 2 6" xfId="23313"/>
    <cellStyle name="Percent 3 2 2 5 2 2 6 2" xfId="44464"/>
    <cellStyle name="Percent 3 2 2 5 2 2 7" xfId="12741"/>
    <cellStyle name="Percent 3 2 2 5 2 2 8" xfId="33892"/>
    <cellStyle name="Percent 3 2 2 5 2 3" xfId="1814"/>
    <cellStyle name="Percent 3 2 2 5 2 3 2" xfId="4381"/>
    <cellStyle name="Percent 3 2 2 5 2 3 2 2" xfId="26517"/>
    <cellStyle name="Percent 3 2 2 5 2 3 2 2 2" xfId="47668"/>
    <cellStyle name="Percent 3 2 2 5 2 3 2 3" xfId="15945"/>
    <cellStyle name="Percent 3 2 2 5 2 3 2 4" xfId="37096"/>
    <cellStyle name="Percent 3 2 2 5 2 3 3" xfId="8257"/>
    <cellStyle name="Percent 3 2 2 5 2 3 3 2" xfId="29406"/>
    <cellStyle name="Percent 3 2 2 5 2 3 3 2 2" xfId="50557"/>
    <cellStyle name="Percent 3 2 2 5 2 3 3 3" xfId="18834"/>
    <cellStyle name="Percent 3 2 2 5 2 3 3 4" xfId="39985"/>
    <cellStyle name="Percent 3 2 2 5 2 3 4" xfId="10819"/>
    <cellStyle name="Percent 3 2 2 5 2 3 4 2" xfId="31968"/>
    <cellStyle name="Percent 3 2 2 5 2 3 4 2 2" xfId="53119"/>
    <cellStyle name="Percent 3 2 2 5 2 3 4 3" xfId="21396"/>
    <cellStyle name="Percent 3 2 2 5 2 3 4 4" xfId="42547"/>
    <cellStyle name="Percent 3 2 2 5 2 3 5" xfId="23953"/>
    <cellStyle name="Percent 3 2 2 5 2 3 5 2" xfId="45104"/>
    <cellStyle name="Percent 3 2 2 5 2 3 6" xfId="13381"/>
    <cellStyle name="Percent 3 2 2 5 2 3 7" xfId="34532"/>
    <cellStyle name="Percent 3 2 2 5 2 4" xfId="3101"/>
    <cellStyle name="Percent 3 2 2 5 2 4 2" xfId="25237"/>
    <cellStyle name="Percent 3 2 2 5 2 4 2 2" xfId="46388"/>
    <cellStyle name="Percent 3 2 2 5 2 4 3" xfId="14665"/>
    <cellStyle name="Percent 3 2 2 5 2 4 4" xfId="35816"/>
    <cellStyle name="Percent 3 2 2 5 2 5" xfId="6977"/>
    <cellStyle name="Percent 3 2 2 5 2 5 2" xfId="28126"/>
    <cellStyle name="Percent 3 2 2 5 2 5 2 2" xfId="49277"/>
    <cellStyle name="Percent 3 2 2 5 2 5 3" xfId="17554"/>
    <cellStyle name="Percent 3 2 2 5 2 5 4" xfId="38705"/>
    <cellStyle name="Percent 3 2 2 5 2 6" xfId="9539"/>
    <cellStyle name="Percent 3 2 2 5 2 6 2" xfId="30688"/>
    <cellStyle name="Percent 3 2 2 5 2 6 2 2" xfId="51839"/>
    <cellStyle name="Percent 3 2 2 5 2 6 3" xfId="20116"/>
    <cellStyle name="Percent 3 2 2 5 2 6 4" xfId="41267"/>
    <cellStyle name="Percent 3 2 2 5 2 7" xfId="22673"/>
    <cellStyle name="Percent 3 2 2 5 2 7 2" xfId="43824"/>
    <cellStyle name="Percent 3 2 2 5 2 8" xfId="12101"/>
    <cellStyle name="Percent 3 2 2 5 2 9" xfId="33252"/>
    <cellStyle name="Percent 3 2 2 5 3" xfId="854"/>
    <cellStyle name="Percent 3 2 2 5 3 2" xfId="2134"/>
    <cellStyle name="Percent 3 2 2 5 3 2 2" xfId="4701"/>
    <cellStyle name="Percent 3 2 2 5 3 2 2 2" xfId="26837"/>
    <cellStyle name="Percent 3 2 2 5 3 2 2 2 2" xfId="47988"/>
    <cellStyle name="Percent 3 2 2 5 3 2 2 3" xfId="16265"/>
    <cellStyle name="Percent 3 2 2 5 3 2 2 4" xfId="37416"/>
    <cellStyle name="Percent 3 2 2 5 3 2 3" xfId="8577"/>
    <cellStyle name="Percent 3 2 2 5 3 2 3 2" xfId="29726"/>
    <cellStyle name="Percent 3 2 2 5 3 2 3 2 2" xfId="50877"/>
    <cellStyle name="Percent 3 2 2 5 3 2 3 3" xfId="19154"/>
    <cellStyle name="Percent 3 2 2 5 3 2 3 4" xfId="40305"/>
    <cellStyle name="Percent 3 2 2 5 3 2 4" xfId="11139"/>
    <cellStyle name="Percent 3 2 2 5 3 2 4 2" xfId="32288"/>
    <cellStyle name="Percent 3 2 2 5 3 2 4 2 2" xfId="53439"/>
    <cellStyle name="Percent 3 2 2 5 3 2 4 3" xfId="21716"/>
    <cellStyle name="Percent 3 2 2 5 3 2 4 4" xfId="42867"/>
    <cellStyle name="Percent 3 2 2 5 3 2 5" xfId="24273"/>
    <cellStyle name="Percent 3 2 2 5 3 2 5 2" xfId="45424"/>
    <cellStyle name="Percent 3 2 2 5 3 2 6" xfId="13701"/>
    <cellStyle name="Percent 3 2 2 5 3 2 7" xfId="34852"/>
    <cellStyle name="Percent 3 2 2 5 3 3" xfId="3421"/>
    <cellStyle name="Percent 3 2 2 5 3 3 2" xfId="25557"/>
    <cellStyle name="Percent 3 2 2 5 3 3 2 2" xfId="46708"/>
    <cellStyle name="Percent 3 2 2 5 3 3 3" xfId="14985"/>
    <cellStyle name="Percent 3 2 2 5 3 3 4" xfId="36136"/>
    <cellStyle name="Percent 3 2 2 5 3 4" xfId="7297"/>
    <cellStyle name="Percent 3 2 2 5 3 4 2" xfId="28446"/>
    <cellStyle name="Percent 3 2 2 5 3 4 2 2" xfId="49597"/>
    <cellStyle name="Percent 3 2 2 5 3 4 3" xfId="17874"/>
    <cellStyle name="Percent 3 2 2 5 3 4 4" xfId="39025"/>
    <cellStyle name="Percent 3 2 2 5 3 5" xfId="9859"/>
    <cellStyle name="Percent 3 2 2 5 3 5 2" xfId="31008"/>
    <cellStyle name="Percent 3 2 2 5 3 5 2 2" xfId="52159"/>
    <cellStyle name="Percent 3 2 2 5 3 5 3" xfId="20436"/>
    <cellStyle name="Percent 3 2 2 5 3 5 4" xfId="41587"/>
    <cellStyle name="Percent 3 2 2 5 3 6" xfId="22993"/>
    <cellStyle name="Percent 3 2 2 5 3 6 2" xfId="44144"/>
    <cellStyle name="Percent 3 2 2 5 3 7" xfId="12421"/>
    <cellStyle name="Percent 3 2 2 5 3 8" xfId="33572"/>
    <cellStyle name="Percent 3 2 2 5 4" xfId="1494"/>
    <cellStyle name="Percent 3 2 2 5 4 2" xfId="4061"/>
    <cellStyle name="Percent 3 2 2 5 4 2 2" xfId="26197"/>
    <cellStyle name="Percent 3 2 2 5 4 2 2 2" xfId="47348"/>
    <cellStyle name="Percent 3 2 2 5 4 2 3" xfId="15625"/>
    <cellStyle name="Percent 3 2 2 5 4 2 4" xfId="36776"/>
    <cellStyle name="Percent 3 2 2 5 4 3" xfId="7937"/>
    <cellStyle name="Percent 3 2 2 5 4 3 2" xfId="29086"/>
    <cellStyle name="Percent 3 2 2 5 4 3 2 2" xfId="50237"/>
    <cellStyle name="Percent 3 2 2 5 4 3 3" xfId="18514"/>
    <cellStyle name="Percent 3 2 2 5 4 3 4" xfId="39665"/>
    <cellStyle name="Percent 3 2 2 5 4 4" xfId="10499"/>
    <cellStyle name="Percent 3 2 2 5 4 4 2" xfId="31648"/>
    <cellStyle name="Percent 3 2 2 5 4 4 2 2" xfId="52799"/>
    <cellStyle name="Percent 3 2 2 5 4 4 3" xfId="21076"/>
    <cellStyle name="Percent 3 2 2 5 4 4 4" xfId="42227"/>
    <cellStyle name="Percent 3 2 2 5 4 5" xfId="23633"/>
    <cellStyle name="Percent 3 2 2 5 4 5 2" xfId="44784"/>
    <cellStyle name="Percent 3 2 2 5 4 6" xfId="13061"/>
    <cellStyle name="Percent 3 2 2 5 4 7" xfId="34212"/>
    <cellStyle name="Percent 3 2 2 5 5" xfId="2780"/>
    <cellStyle name="Percent 3 2 2 5 5 2" xfId="24916"/>
    <cellStyle name="Percent 3 2 2 5 5 2 2" xfId="46067"/>
    <cellStyle name="Percent 3 2 2 5 5 3" xfId="14344"/>
    <cellStyle name="Percent 3 2 2 5 5 4" xfId="35495"/>
    <cellStyle name="Percent 3 2 2 5 6" xfId="6657"/>
    <cellStyle name="Percent 3 2 2 5 6 2" xfId="27806"/>
    <cellStyle name="Percent 3 2 2 5 6 2 2" xfId="48957"/>
    <cellStyle name="Percent 3 2 2 5 6 3" xfId="17234"/>
    <cellStyle name="Percent 3 2 2 5 6 4" xfId="38385"/>
    <cellStyle name="Percent 3 2 2 5 7" xfId="9219"/>
    <cellStyle name="Percent 3 2 2 5 7 2" xfId="30368"/>
    <cellStyle name="Percent 3 2 2 5 7 2 2" xfId="51519"/>
    <cellStyle name="Percent 3 2 2 5 7 3" xfId="19796"/>
    <cellStyle name="Percent 3 2 2 5 7 4" xfId="40947"/>
    <cellStyle name="Percent 3 2 2 5 8" xfId="22353"/>
    <cellStyle name="Percent 3 2 2 5 8 2" xfId="43504"/>
    <cellStyle name="Percent 3 2 2 5 9" xfId="11781"/>
    <cellStyle name="Percent 3 2 2 6" xfId="374"/>
    <cellStyle name="Percent 3 2 2 6 2" xfId="1014"/>
    <cellStyle name="Percent 3 2 2 6 2 2" xfId="2294"/>
    <cellStyle name="Percent 3 2 2 6 2 2 2" xfId="4861"/>
    <cellStyle name="Percent 3 2 2 6 2 2 2 2" xfId="26997"/>
    <cellStyle name="Percent 3 2 2 6 2 2 2 2 2" xfId="48148"/>
    <cellStyle name="Percent 3 2 2 6 2 2 2 3" xfId="16425"/>
    <cellStyle name="Percent 3 2 2 6 2 2 2 4" xfId="37576"/>
    <cellStyle name="Percent 3 2 2 6 2 2 3" xfId="8737"/>
    <cellStyle name="Percent 3 2 2 6 2 2 3 2" xfId="29886"/>
    <cellStyle name="Percent 3 2 2 6 2 2 3 2 2" xfId="51037"/>
    <cellStyle name="Percent 3 2 2 6 2 2 3 3" xfId="19314"/>
    <cellStyle name="Percent 3 2 2 6 2 2 3 4" xfId="40465"/>
    <cellStyle name="Percent 3 2 2 6 2 2 4" xfId="11299"/>
    <cellStyle name="Percent 3 2 2 6 2 2 4 2" xfId="32448"/>
    <cellStyle name="Percent 3 2 2 6 2 2 4 2 2" xfId="53599"/>
    <cellStyle name="Percent 3 2 2 6 2 2 4 3" xfId="21876"/>
    <cellStyle name="Percent 3 2 2 6 2 2 4 4" xfId="43027"/>
    <cellStyle name="Percent 3 2 2 6 2 2 5" xfId="24433"/>
    <cellStyle name="Percent 3 2 2 6 2 2 5 2" xfId="45584"/>
    <cellStyle name="Percent 3 2 2 6 2 2 6" xfId="13861"/>
    <cellStyle name="Percent 3 2 2 6 2 2 7" xfId="35012"/>
    <cellStyle name="Percent 3 2 2 6 2 3" xfId="3581"/>
    <cellStyle name="Percent 3 2 2 6 2 3 2" xfId="25717"/>
    <cellStyle name="Percent 3 2 2 6 2 3 2 2" xfId="46868"/>
    <cellStyle name="Percent 3 2 2 6 2 3 3" xfId="15145"/>
    <cellStyle name="Percent 3 2 2 6 2 3 4" xfId="36296"/>
    <cellStyle name="Percent 3 2 2 6 2 4" xfId="7457"/>
    <cellStyle name="Percent 3 2 2 6 2 4 2" xfId="28606"/>
    <cellStyle name="Percent 3 2 2 6 2 4 2 2" xfId="49757"/>
    <cellStyle name="Percent 3 2 2 6 2 4 3" xfId="18034"/>
    <cellStyle name="Percent 3 2 2 6 2 4 4" xfId="39185"/>
    <cellStyle name="Percent 3 2 2 6 2 5" xfId="10019"/>
    <cellStyle name="Percent 3 2 2 6 2 5 2" xfId="31168"/>
    <cellStyle name="Percent 3 2 2 6 2 5 2 2" xfId="52319"/>
    <cellStyle name="Percent 3 2 2 6 2 5 3" xfId="20596"/>
    <cellStyle name="Percent 3 2 2 6 2 5 4" xfId="41747"/>
    <cellStyle name="Percent 3 2 2 6 2 6" xfId="23153"/>
    <cellStyle name="Percent 3 2 2 6 2 6 2" xfId="44304"/>
    <cellStyle name="Percent 3 2 2 6 2 7" xfId="12581"/>
    <cellStyle name="Percent 3 2 2 6 2 8" xfId="33732"/>
    <cellStyle name="Percent 3 2 2 6 3" xfId="1654"/>
    <cellStyle name="Percent 3 2 2 6 3 2" xfId="4221"/>
    <cellStyle name="Percent 3 2 2 6 3 2 2" xfId="26357"/>
    <cellStyle name="Percent 3 2 2 6 3 2 2 2" xfId="47508"/>
    <cellStyle name="Percent 3 2 2 6 3 2 3" xfId="15785"/>
    <cellStyle name="Percent 3 2 2 6 3 2 4" xfId="36936"/>
    <cellStyle name="Percent 3 2 2 6 3 3" xfId="8097"/>
    <cellStyle name="Percent 3 2 2 6 3 3 2" xfId="29246"/>
    <cellStyle name="Percent 3 2 2 6 3 3 2 2" xfId="50397"/>
    <cellStyle name="Percent 3 2 2 6 3 3 3" xfId="18674"/>
    <cellStyle name="Percent 3 2 2 6 3 3 4" xfId="39825"/>
    <cellStyle name="Percent 3 2 2 6 3 4" xfId="10659"/>
    <cellStyle name="Percent 3 2 2 6 3 4 2" xfId="31808"/>
    <cellStyle name="Percent 3 2 2 6 3 4 2 2" xfId="52959"/>
    <cellStyle name="Percent 3 2 2 6 3 4 3" xfId="21236"/>
    <cellStyle name="Percent 3 2 2 6 3 4 4" xfId="42387"/>
    <cellStyle name="Percent 3 2 2 6 3 5" xfId="23793"/>
    <cellStyle name="Percent 3 2 2 6 3 5 2" xfId="44944"/>
    <cellStyle name="Percent 3 2 2 6 3 6" xfId="13221"/>
    <cellStyle name="Percent 3 2 2 6 3 7" xfId="34372"/>
    <cellStyle name="Percent 3 2 2 6 4" xfId="2941"/>
    <cellStyle name="Percent 3 2 2 6 4 2" xfId="25077"/>
    <cellStyle name="Percent 3 2 2 6 4 2 2" xfId="46228"/>
    <cellStyle name="Percent 3 2 2 6 4 3" xfId="14505"/>
    <cellStyle name="Percent 3 2 2 6 4 4" xfId="35656"/>
    <cellStyle name="Percent 3 2 2 6 5" xfId="6817"/>
    <cellStyle name="Percent 3 2 2 6 5 2" xfId="27966"/>
    <cellStyle name="Percent 3 2 2 6 5 2 2" xfId="49117"/>
    <cellStyle name="Percent 3 2 2 6 5 3" xfId="17394"/>
    <cellStyle name="Percent 3 2 2 6 5 4" xfId="38545"/>
    <cellStyle name="Percent 3 2 2 6 6" xfId="9379"/>
    <cellStyle name="Percent 3 2 2 6 6 2" xfId="30528"/>
    <cellStyle name="Percent 3 2 2 6 6 2 2" xfId="51679"/>
    <cellStyle name="Percent 3 2 2 6 6 3" xfId="19956"/>
    <cellStyle name="Percent 3 2 2 6 6 4" xfId="41107"/>
    <cellStyle name="Percent 3 2 2 6 7" xfId="22513"/>
    <cellStyle name="Percent 3 2 2 6 7 2" xfId="43664"/>
    <cellStyle name="Percent 3 2 2 6 8" xfId="11941"/>
    <cellStyle name="Percent 3 2 2 6 9" xfId="33092"/>
    <cellStyle name="Percent 3 2 2 7" xfId="694"/>
    <cellStyle name="Percent 3 2 2 7 2" xfId="1974"/>
    <cellStyle name="Percent 3 2 2 7 2 2" xfId="4541"/>
    <cellStyle name="Percent 3 2 2 7 2 2 2" xfId="26677"/>
    <cellStyle name="Percent 3 2 2 7 2 2 2 2" xfId="47828"/>
    <cellStyle name="Percent 3 2 2 7 2 2 3" xfId="16105"/>
    <cellStyle name="Percent 3 2 2 7 2 2 4" xfId="37256"/>
    <cellStyle name="Percent 3 2 2 7 2 3" xfId="8417"/>
    <cellStyle name="Percent 3 2 2 7 2 3 2" xfId="29566"/>
    <cellStyle name="Percent 3 2 2 7 2 3 2 2" xfId="50717"/>
    <cellStyle name="Percent 3 2 2 7 2 3 3" xfId="18994"/>
    <cellStyle name="Percent 3 2 2 7 2 3 4" xfId="40145"/>
    <cellStyle name="Percent 3 2 2 7 2 4" xfId="10979"/>
    <cellStyle name="Percent 3 2 2 7 2 4 2" xfId="32128"/>
    <cellStyle name="Percent 3 2 2 7 2 4 2 2" xfId="53279"/>
    <cellStyle name="Percent 3 2 2 7 2 4 3" xfId="21556"/>
    <cellStyle name="Percent 3 2 2 7 2 4 4" xfId="42707"/>
    <cellStyle name="Percent 3 2 2 7 2 5" xfId="24113"/>
    <cellStyle name="Percent 3 2 2 7 2 5 2" xfId="45264"/>
    <cellStyle name="Percent 3 2 2 7 2 6" xfId="13541"/>
    <cellStyle name="Percent 3 2 2 7 2 7" xfId="34692"/>
    <cellStyle name="Percent 3 2 2 7 3" xfId="3261"/>
    <cellStyle name="Percent 3 2 2 7 3 2" xfId="25397"/>
    <cellStyle name="Percent 3 2 2 7 3 2 2" xfId="46548"/>
    <cellStyle name="Percent 3 2 2 7 3 3" xfId="14825"/>
    <cellStyle name="Percent 3 2 2 7 3 4" xfId="35976"/>
    <cellStyle name="Percent 3 2 2 7 4" xfId="7137"/>
    <cellStyle name="Percent 3 2 2 7 4 2" xfId="28286"/>
    <cellStyle name="Percent 3 2 2 7 4 2 2" xfId="49437"/>
    <cellStyle name="Percent 3 2 2 7 4 3" xfId="17714"/>
    <cellStyle name="Percent 3 2 2 7 4 4" xfId="38865"/>
    <cellStyle name="Percent 3 2 2 7 5" xfId="9699"/>
    <cellStyle name="Percent 3 2 2 7 5 2" xfId="30848"/>
    <cellStyle name="Percent 3 2 2 7 5 2 2" xfId="51999"/>
    <cellStyle name="Percent 3 2 2 7 5 3" xfId="20276"/>
    <cellStyle name="Percent 3 2 2 7 5 4" xfId="41427"/>
    <cellStyle name="Percent 3 2 2 7 6" xfId="22833"/>
    <cellStyle name="Percent 3 2 2 7 6 2" xfId="43984"/>
    <cellStyle name="Percent 3 2 2 7 7" xfId="12261"/>
    <cellStyle name="Percent 3 2 2 7 8" xfId="33412"/>
    <cellStyle name="Percent 3 2 2 8" xfId="1334"/>
    <cellStyle name="Percent 3 2 2 8 2" xfId="3901"/>
    <cellStyle name="Percent 3 2 2 8 2 2" xfId="26037"/>
    <cellStyle name="Percent 3 2 2 8 2 2 2" xfId="47188"/>
    <cellStyle name="Percent 3 2 2 8 2 3" xfId="15465"/>
    <cellStyle name="Percent 3 2 2 8 2 4" xfId="36616"/>
    <cellStyle name="Percent 3 2 2 8 3" xfId="7777"/>
    <cellStyle name="Percent 3 2 2 8 3 2" xfId="28926"/>
    <cellStyle name="Percent 3 2 2 8 3 2 2" xfId="50077"/>
    <cellStyle name="Percent 3 2 2 8 3 3" xfId="18354"/>
    <cellStyle name="Percent 3 2 2 8 3 4" xfId="39505"/>
    <cellStyle name="Percent 3 2 2 8 4" xfId="10339"/>
    <cellStyle name="Percent 3 2 2 8 4 2" xfId="31488"/>
    <cellStyle name="Percent 3 2 2 8 4 2 2" xfId="52639"/>
    <cellStyle name="Percent 3 2 2 8 4 3" xfId="20916"/>
    <cellStyle name="Percent 3 2 2 8 4 4" xfId="42067"/>
    <cellStyle name="Percent 3 2 2 8 5" xfId="23473"/>
    <cellStyle name="Percent 3 2 2 8 5 2" xfId="44624"/>
    <cellStyle name="Percent 3 2 2 8 6" xfId="12901"/>
    <cellStyle name="Percent 3 2 2 8 7" xfId="34052"/>
    <cellStyle name="Percent 3 2 2 9" xfId="2619"/>
    <cellStyle name="Percent 3 2 2 9 2" xfId="24755"/>
    <cellStyle name="Percent 3 2 2 9 2 2" xfId="45906"/>
    <cellStyle name="Percent 3 2 2 9 3" xfId="14183"/>
    <cellStyle name="Percent 3 2 2 9 4" xfId="35334"/>
    <cellStyle name="Percent 3 2 3" xfId="37"/>
    <cellStyle name="Percent 3 2 3 10" xfId="22182"/>
    <cellStyle name="Percent 3 2 3 10 2" xfId="43333"/>
    <cellStyle name="Percent 3 2 3 11" xfId="11610"/>
    <cellStyle name="Percent 3 2 3 12" xfId="32761"/>
    <cellStyle name="Percent 3 2 3 2" xfId="121"/>
    <cellStyle name="Percent 3 2 3 2 10" xfId="11690"/>
    <cellStyle name="Percent 3 2 3 2 11" xfId="32841"/>
    <cellStyle name="Percent 3 2 3 2 2" xfId="282"/>
    <cellStyle name="Percent 3 2 3 2 2 10" xfId="33001"/>
    <cellStyle name="Percent 3 2 3 2 2 2" xfId="603"/>
    <cellStyle name="Percent 3 2 3 2 2 2 2" xfId="1243"/>
    <cellStyle name="Percent 3 2 3 2 2 2 2 2" xfId="2523"/>
    <cellStyle name="Percent 3 2 3 2 2 2 2 2 2" xfId="5090"/>
    <cellStyle name="Percent 3 2 3 2 2 2 2 2 2 2" xfId="27226"/>
    <cellStyle name="Percent 3 2 3 2 2 2 2 2 2 2 2" xfId="48377"/>
    <cellStyle name="Percent 3 2 3 2 2 2 2 2 2 3" xfId="16654"/>
    <cellStyle name="Percent 3 2 3 2 2 2 2 2 2 4" xfId="37805"/>
    <cellStyle name="Percent 3 2 3 2 2 2 2 2 3" xfId="8966"/>
    <cellStyle name="Percent 3 2 3 2 2 2 2 2 3 2" xfId="30115"/>
    <cellStyle name="Percent 3 2 3 2 2 2 2 2 3 2 2" xfId="51266"/>
    <cellStyle name="Percent 3 2 3 2 2 2 2 2 3 3" xfId="19543"/>
    <cellStyle name="Percent 3 2 3 2 2 2 2 2 3 4" xfId="40694"/>
    <cellStyle name="Percent 3 2 3 2 2 2 2 2 4" xfId="11528"/>
    <cellStyle name="Percent 3 2 3 2 2 2 2 2 4 2" xfId="32677"/>
    <cellStyle name="Percent 3 2 3 2 2 2 2 2 4 2 2" xfId="53828"/>
    <cellStyle name="Percent 3 2 3 2 2 2 2 2 4 3" xfId="22105"/>
    <cellStyle name="Percent 3 2 3 2 2 2 2 2 4 4" xfId="43256"/>
    <cellStyle name="Percent 3 2 3 2 2 2 2 2 5" xfId="24662"/>
    <cellStyle name="Percent 3 2 3 2 2 2 2 2 5 2" xfId="45813"/>
    <cellStyle name="Percent 3 2 3 2 2 2 2 2 6" xfId="14090"/>
    <cellStyle name="Percent 3 2 3 2 2 2 2 2 7" xfId="35241"/>
    <cellStyle name="Percent 3 2 3 2 2 2 2 3" xfId="3810"/>
    <cellStyle name="Percent 3 2 3 2 2 2 2 3 2" xfId="25946"/>
    <cellStyle name="Percent 3 2 3 2 2 2 2 3 2 2" xfId="47097"/>
    <cellStyle name="Percent 3 2 3 2 2 2 2 3 3" xfId="15374"/>
    <cellStyle name="Percent 3 2 3 2 2 2 2 3 4" xfId="36525"/>
    <cellStyle name="Percent 3 2 3 2 2 2 2 4" xfId="7686"/>
    <cellStyle name="Percent 3 2 3 2 2 2 2 4 2" xfId="28835"/>
    <cellStyle name="Percent 3 2 3 2 2 2 2 4 2 2" xfId="49986"/>
    <cellStyle name="Percent 3 2 3 2 2 2 2 4 3" xfId="18263"/>
    <cellStyle name="Percent 3 2 3 2 2 2 2 4 4" xfId="39414"/>
    <cellStyle name="Percent 3 2 3 2 2 2 2 5" xfId="10248"/>
    <cellStyle name="Percent 3 2 3 2 2 2 2 5 2" xfId="31397"/>
    <cellStyle name="Percent 3 2 3 2 2 2 2 5 2 2" xfId="52548"/>
    <cellStyle name="Percent 3 2 3 2 2 2 2 5 3" xfId="20825"/>
    <cellStyle name="Percent 3 2 3 2 2 2 2 5 4" xfId="41976"/>
    <cellStyle name="Percent 3 2 3 2 2 2 2 6" xfId="23382"/>
    <cellStyle name="Percent 3 2 3 2 2 2 2 6 2" xfId="44533"/>
    <cellStyle name="Percent 3 2 3 2 2 2 2 7" xfId="12810"/>
    <cellStyle name="Percent 3 2 3 2 2 2 2 8" xfId="33961"/>
    <cellStyle name="Percent 3 2 3 2 2 2 3" xfId="1883"/>
    <cellStyle name="Percent 3 2 3 2 2 2 3 2" xfId="4450"/>
    <cellStyle name="Percent 3 2 3 2 2 2 3 2 2" xfId="26586"/>
    <cellStyle name="Percent 3 2 3 2 2 2 3 2 2 2" xfId="47737"/>
    <cellStyle name="Percent 3 2 3 2 2 2 3 2 3" xfId="16014"/>
    <cellStyle name="Percent 3 2 3 2 2 2 3 2 4" xfId="37165"/>
    <cellStyle name="Percent 3 2 3 2 2 2 3 3" xfId="8326"/>
    <cellStyle name="Percent 3 2 3 2 2 2 3 3 2" xfId="29475"/>
    <cellStyle name="Percent 3 2 3 2 2 2 3 3 2 2" xfId="50626"/>
    <cellStyle name="Percent 3 2 3 2 2 2 3 3 3" xfId="18903"/>
    <cellStyle name="Percent 3 2 3 2 2 2 3 3 4" xfId="40054"/>
    <cellStyle name="Percent 3 2 3 2 2 2 3 4" xfId="10888"/>
    <cellStyle name="Percent 3 2 3 2 2 2 3 4 2" xfId="32037"/>
    <cellStyle name="Percent 3 2 3 2 2 2 3 4 2 2" xfId="53188"/>
    <cellStyle name="Percent 3 2 3 2 2 2 3 4 3" xfId="21465"/>
    <cellStyle name="Percent 3 2 3 2 2 2 3 4 4" xfId="42616"/>
    <cellStyle name="Percent 3 2 3 2 2 2 3 5" xfId="24022"/>
    <cellStyle name="Percent 3 2 3 2 2 2 3 5 2" xfId="45173"/>
    <cellStyle name="Percent 3 2 3 2 2 2 3 6" xfId="13450"/>
    <cellStyle name="Percent 3 2 3 2 2 2 3 7" xfId="34601"/>
    <cellStyle name="Percent 3 2 3 2 2 2 4" xfId="3170"/>
    <cellStyle name="Percent 3 2 3 2 2 2 4 2" xfId="25306"/>
    <cellStyle name="Percent 3 2 3 2 2 2 4 2 2" xfId="46457"/>
    <cellStyle name="Percent 3 2 3 2 2 2 4 3" xfId="14734"/>
    <cellStyle name="Percent 3 2 3 2 2 2 4 4" xfId="35885"/>
    <cellStyle name="Percent 3 2 3 2 2 2 5" xfId="7046"/>
    <cellStyle name="Percent 3 2 3 2 2 2 5 2" xfId="28195"/>
    <cellStyle name="Percent 3 2 3 2 2 2 5 2 2" xfId="49346"/>
    <cellStyle name="Percent 3 2 3 2 2 2 5 3" xfId="17623"/>
    <cellStyle name="Percent 3 2 3 2 2 2 5 4" xfId="38774"/>
    <cellStyle name="Percent 3 2 3 2 2 2 6" xfId="9608"/>
    <cellStyle name="Percent 3 2 3 2 2 2 6 2" xfId="30757"/>
    <cellStyle name="Percent 3 2 3 2 2 2 6 2 2" xfId="51908"/>
    <cellStyle name="Percent 3 2 3 2 2 2 6 3" xfId="20185"/>
    <cellStyle name="Percent 3 2 3 2 2 2 6 4" xfId="41336"/>
    <cellStyle name="Percent 3 2 3 2 2 2 7" xfId="22742"/>
    <cellStyle name="Percent 3 2 3 2 2 2 7 2" xfId="43893"/>
    <cellStyle name="Percent 3 2 3 2 2 2 8" xfId="12170"/>
    <cellStyle name="Percent 3 2 3 2 2 2 9" xfId="33321"/>
    <cellStyle name="Percent 3 2 3 2 2 3" xfId="923"/>
    <cellStyle name="Percent 3 2 3 2 2 3 2" xfId="2203"/>
    <cellStyle name="Percent 3 2 3 2 2 3 2 2" xfId="4770"/>
    <cellStyle name="Percent 3 2 3 2 2 3 2 2 2" xfId="26906"/>
    <cellStyle name="Percent 3 2 3 2 2 3 2 2 2 2" xfId="48057"/>
    <cellStyle name="Percent 3 2 3 2 2 3 2 2 3" xfId="16334"/>
    <cellStyle name="Percent 3 2 3 2 2 3 2 2 4" xfId="37485"/>
    <cellStyle name="Percent 3 2 3 2 2 3 2 3" xfId="8646"/>
    <cellStyle name="Percent 3 2 3 2 2 3 2 3 2" xfId="29795"/>
    <cellStyle name="Percent 3 2 3 2 2 3 2 3 2 2" xfId="50946"/>
    <cellStyle name="Percent 3 2 3 2 2 3 2 3 3" xfId="19223"/>
    <cellStyle name="Percent 3 2 3 2 2 3 2 3 4" xfId="40374"/>
    <cellStyle name="Percent 3 2 3 2 2 3 2 4" xfId="11208"/>
    <cellStyle name="Percent 3 2 3 2 2 3 2 4 2" xfId="32357"/>
    <cellStyle name="Percent 3 2 3 2 2 3 2 4 2 2" xfId="53508"/>
    <cellStyle name="Percent 3 2 3 2 2 3 2 4 3" xfId="21785"/>
    <cellStyle name="Percent 3 2 3 2 2 3 2 4 4" xfId="42936"/>
    <cellStyle name="Percent 3 2 3 2 2 3 2 5" xfId="24342"/>
    <cellStyle name="Percent 3 2 3 2 2 3 2 5 2" xfId="45493"/>
    <cellStyle name="Percent 3 2 3 2 2 3 2 6" xfId="13770"/>
    <cellStyle name="Percent 3 2 3 2 2 3 2 7" xfId="34921"/>
    <cellStyle name="Percent 3 2 3 2 2 3 3" xfId="3490"/>
    <cellStyle name="Percent 3 2 3 2 2 3 3 2" xfId="25626"/>
    <cellStyle name="Percent 3 2 3 2 2 3 3 2 2" xfId="46777"/>
    <cellStyle name="Percent 3 2 3 2 2 3 3 3" xfId="15054"/>
    <cellStyle name="Percent 3 2 3 2 2 3 3 4" xfId="36205"/>
    <cellStyle name="Percent 3 2 3 2 2 3 4" xfId="7366"/>
    <cellStyle name="Percent 3 2 3 2 2 3 4 2" xfId="28515"/>
    <cellStyle name="Percent 3 2 3 2 2 3 4 2 2" xfId="49666"/>
    <cellStyle name="Percent 3 2 3 2 2 3 4 3" xfId="17943"/>
    <cellStyle name="Percent 3 2 3 2 2 3 4 4" xfId="39094"/>
    <cellStyle name="Percent 3 2 3 2 2 3 5" xfId="9928"/>
    <cellStyle name="Percent 3 2 3 2 2 3 5 2" xfId="31077"/>
    <cellStyle name="Percent 3 2 3 2 2 3 5 2 2" xfId="52228"/>
    <cellStyle name="Percent 3 2 3 2 2 3 5 3" xfId="20505"/>
    <cellStyle name="Percent 3 2 3 2 2 3 5 4" xfId="41656"/>
    <cellStyle name="Percent 3 2 3 2 2 3 6" xfId="23062"/>
    <cellStyle name="Percent 3 2 3 2 2 3 6 2" xfId="44213"/>
    <cellStyle name="Percent 3 2 3 2 2 3 7" xfId="12490"/>
    <cellStyle name="Percent 3 2 3 2 2 3 8" xfId="33641"/>
    <cellStyle name="Percent 3 2 3 2 2 4" xfId="1563"/>
    <cellStyle name="Percent 3 2 3 2 2 4 2" xfId="4130"/>
    <cellStyle name="Percent 3 2 3 2 2 4 2 2" xfId="26266"/>
    <cellStyle name="Percent 3 2 3 2 2 4 2 2 2" xfId="47417"/>
    <cellStyle name="Percent 3 2 3 2 2 4 2 3" xfId="15694"/>
    <cellStyle name="Percent 3 2 3 2 2 4 2 4" xfId="36845"/>
    <cellStyle name="Percent 3 2 3 2 2 4 3" xfId="8006"/>
    <cellStyle name="Percent 3 2 3 2 2 4 3 2" xfId="29155"/>
    <cellStyle name="Percent 3 2 3 2 2 4 3 2 2" xfId="50306"/>
    <cellStyle name="Percent 3 2 3 2 2 4 3 3" xfId="18583"/>
    <cellStyle name="Percent 3 2 3 2 2 4 3 4" xfId="39734"/>
    <cellStyle name="Percent 3 2 3 2 2 4 4" xfId="10568"/>
    <cellStyle name="Percent 3 2 3 2 2 4 4 2" xfId="31717"/>
    <cellStyle name="Percent 3 2 3 2 2 4 4 2 2" xfId="52868"/>
    <cellStyle name="Percent 3 2 3 2 2 4 4 3" xfId="21145"/>
    <cellStyle name="Percent 3 2 3 2 2 4 4 4" xfId="42296"/>
    <cellStyle name="Percent 3 2 3 2 2 4 5" xfId="23702"/>
    <cellStyle name="Percent 3 2 3 2 2 4 5 2" xfId="44853"/>
    <cellStyle name="Percent 3 2 3 2 2 4 6" xfId="13130"/>
    <cellStyle name="Percent 3 2 3 2 2 4 7" xfId="34281"/>
    <cellStyle name="Percent 3 2 3 2 2 5" xfId="2850"/>
    <cellStyle name="Percent 3 2 3 2 2 5 2" xfId="24986"/>
    <cellStyle name="Percent 3 2 3 2 2 5 2 2" xfId="46137"/>
    <cellStyle name="Percent 3 2 3 2 2 5 3" xfId="14414"/>
    <cellStyle name="Percent 3 2 3 2 2 5 4" xfId="35565"/>
    <cellStyle name="Percent 3 2 3 2 2 6" xfId="6726"/>
    <cellStyle name="Percent 3 2 3 2 2 6 2" xfId="27875"/>
    <cellStyle name="Percent 3 2 3 2 2 6 2 2" xfId="49026"/>
    <cellStyle name="Percent 3 2 3 2 2 6 3" xfId="17303"/>
    <cellStyle name="Percent 3 2 3 2 2 6 4" xfId="38454"/>
    <cellStyle name="Percent 3 2 3 2 2 7" xfId="9288"/>
    <cellStyle name="Percent 3 2 3 2 2 7 2" xfId="30437"/>
    <cellStyle name="Percent 3 2 3 2 2 7 2 2" xfId="51588"/>
    <cellStyle name="Percent 3 2 3 2 2 7 3" xfId="19865"/>
    <cellStyle name="Percent 3 2 3 2 2 7 4" xfId="41016"/>
    <cellStyle name="Percent 3 2 3 2 2 8" xfId="22422"/>
    <cellStyle name="Percent 3 2 3 2 2 8 2" xfId="43573"/>
    <cellStyle name="Percent 3 2 3 2 2 9" xfId="11850"/>
    <cellStyle name="Percent 3 2 3 2 3" xfId="443"/>
    <cellStyle name="Percent 3 2 3 2 3 2" xfId="1083"/>
    <cellStyle name="Percent 3 2 3 2 3 2 2" xfId="2363"/>
    <cellStyle name="Percent 3 2 3 2 3 2 2 2" xfId="4930"/>
    <cellStyle name="Percent 3 2 3 2 3 2 2 2 2" xfId="27066"/>
    <cellStyle name="Percent 3 2 3 2 3 2 2 2 2 2" xfId="48217"/>
    <cellStyle name="Percent 3 2 3 2 3 2 2 2 3" xfId="16494"/>
    <cellStyle name="Percent 3 2 3 2 3 2 2 2 4" xfId="37645"/>
    <cellStyle name="Percent 3 2 3 2 3 2 2 3" xfId="8806"/>
    <cellStyle name="Percent 3 2 3 2 3 2 2 3 2" xfId="29955"/>
    <cellStyle name="Percent 3 2 3 2 3 2 2 3 2 2" xfId="51106"/>
    <cellStyle name="Percent 3 2 3 2 3 2 2 3 3" xfId="19383"/>
    <cellStyle name="Percent 3 2 3 2 3 2 2 3 4" xfId="40534"/>
    <cellStyle name="Percent 3 2 3 2 3 2 2 4" xfId="11368"/>
    <cellStyle name="Percent 3 2 3 2 3 2 2 4 2" xfId="32517"/>
    <cellStyle name="Percent 3 2 3 2 3 2 2 4 2 2" xfId="53668"/>
    <cellStyle name="Percent 3 2 3 2 3 2 2 4 3" xfId="21945"/>
    <cellStyle name="Percent 3 2 3 2 3 2 2 4 4" xfId="43096"/>
    <cellStyle name="Percent 3 2 3 2 3 2 2 5" xfId="24502"/>
    <cellStyle name="Percent 3 2 3 2 3 2 2 5 2" xfId="45653"/>
    <cellStyle name="Percent 3 2 3 2 3 2 2 6" xfId="13930"/>
    <cellStyle name="Percent 3 2 3 2 3 2 2 7" xfId="35081"/>
    <cellStyle name="Percent 3 2 3 2 3 2 3" xfId="3650"/>
    <cellStyle name="Percent 3 2 3 2 3 2 3 2" xfId="25786"/>
    <cellStyle name="Percent 3 2 3 2 3 2 3 2 2" xfId="46937"/>
    <cellStyle name="Percent 3 2 3 2 3 2 3 3" xfId="15214"/>
    <cellStyle name="Percent 3 2 3 2 3 2 3 4" xfId="36365"/>
    <cellStyle name="Percent 3 2 3 2 3 2 4" xfId="7526"/>
    <cellStyle name="Percent 3 2 3 2 3 2 4 2" xfId="28675"/>
    <cellStyle name="Percent 3 2 3 2 3 2 4 2 2" xfId="49826"/>
    <cellStyle name="Percent 3 2 3 2 3 2 4 3" xfId="18103"/>
    <cellStyle name="Percent 3 2 3 2 3 2 4 4" xfId="39254"/>
    <cellStyle name="Percent 3 2 3 2 3 2 5" xfId="10088"/>
    <cellStyle name="Percent 3 2 3 2 3 2 5 2" xfId="31237"/>
    <cellStyle name="Percent 3 2 3 2 3 2 5 2 2" xfId="52388"/>
    <cellStyle name="Percent 3 2 3 2 3 2 5 3" xfId="20665"/>
    <cellStyle name="Percent 3 2 3 2 3 2 5 4" xfId="41816"/>
    <cellStyle name="Percent 3 2 3 2 3 2 6" xfId="23222"/>
    <cellStyle name="Percent 3 2 3 2 3 2 6 2" xfId="44373"/>
    <cellStyle name="Percent 3 2 3 2 3 2 7" xfId="12650"/>
    <cellStyle name="Percent 3 2 3 2 3 2 8" xfId="33801"/>
    <cellStyle name="Percent 3 2 3 2 3 3" xfId="1723"/>
    <cellStyle name="Percent 3 2 3 2 3 3 2" xfId="4290"/>
    <cellStyle name="Percent 3 2 3 2 3 3 2 2" xfId="26426"/>
    <cellStyle name="Percent 3 2 3 2 3 3 2 2 2" xfId="47577"/>
    <cellStyle name="Percent 3 2 3 2 3 3 2 3" xfId="15854"/>
    <cellStyle name="Percent 3 2 3 2 3 3 2 4" xfId="37005"/>
    <cellStyle name="Percent 3 2 3 2 3 3 3" xfId="8166"/>
    <cellStyle name="Percent 3 2 3 2 3 3 3 2" xfId="29315"/>
    <cellStyle name="Percent 3 2 3 2 3 3 3 2 2" xfId="50466"/>
    <cellStyle name="Percent 3 2 3 2 3 3 3 3" xfId="18743"/>
    <cellStyle name="Percent 3 2 3 2 3 3 3 4" xfId="39894"/>
    <cellStyle name="Percent 3 2 3 2 3 3 4" xfId="10728"/>
    <cellStyle name="Percent 3 2 3 2 3 3 4 2" xfId="31877"/>
    <cellStyle name="Percent 3 2 3 2 3 3 4 2 2" xfId="53028"/>
    <cellStyle name="Percent 3 2 3 2 3 3 4 3" xfId="21305"/>
    <cellStyle name="Percent 3 2 3 2 3 3 4 4" xfId="42456"/>
    <cellStyle name="Percent 3 2 3 2 3 3 5" xfId="23862"/>
    <cellStyle name="Percent 3 2 3 2 3 3 5 2" xfId="45013"/>
    <cellStyle name="Percent 3 2 3 2 3 3 6" xfId="13290"/>
    <cellStyle name="Percent 3 2 3 2 3 3 7" xfId="34441"/>
    <cellStyle name="Percent 3 2 3 2 3 4" xfId="3010"/>
    <cellStyle name="Percent 3 2 3 2 3 4 2" xfId="25146"/>
    <cellStyle name="Percent 3 2 3 2 3 4 2 2" xfId="46297"/>
    <cellStyle name="Percent 3 2 3 2 3 4 3" xfId="14574"/>
    <cellStyle name="Percent 3 2 3 2 3 4 4" xfId="35725"/>
    <cellStyle name="Percent 3 2 3 2 3 5" xfId="6886"/>
    <cellStyle name="Percent 3 2 3 2 3 5 2" xfId="28035"/>
    <cellStyle name="Percent 3 2 3 2 3 5 2 2" xfId="49186"/>
    <cellStyle name="Percent 3 2 3 2 3 5 3" xfId="17463"/>
    <cellStyle name="Percent 3 2 3 2 3 5 4" xfId="38614"/>
    <cellStyle name="Percent 3 2 3 2 3 6" xfId="9448"/>
    <cellStyle name="Percent 3 2 3 2 3 6 2" xfId="30597"/>
    <cellStyle name="Percent 3 2 3 2 3 6 2 2" xfId="51748"/>
    <cellStyle name="Percent 3 2 3 2 3 6 3" xfId="20025"/>
    <cellStyle name="Percent 3 2 3 2 3 6 4" xfId="41176"/>
    <cellStyle name="Percent 3 2 3 2 3 7" xfId="22582"/>
    <cellStyle name="Percent 3 2 3 2 3 7 2" xfId="43733"/>
    <cellStyle name="Percent 3 2 3 2 3 8" xfId="12010"/>
    <cellStyle name="Percent 3 2 3 2 3 9" xfId="33161"/>
    <cellStyle name="Percent 3 2 3 2 4" xfId="763"/>
    <cellStyle name="Percent 3 2 3 2 4 2" xfId="2043"/>
    <cellStyle name="Percent 3 2 3 2 4 2 2" xfId="4610"/>
    <cellStyle name="Percent 3 2 3 2 4 2 2 2" xfId="26746"/>
    <cellStyle name="Percent 3 2 3 2 4 2 2 2 2" xfId="47897"/>
    <cellStyle name="Percent 3 2 3 2 4 2 2 3" xfId="16174"/>
    <cellStyle name="Percent 3 2 3 2 4 2 2 4" xfId="37325"/>
    <cellStyle name="Percent 3 2 3 2 4 2 3" xfId="8486"/>
    <cellStyle name="Percent 3 2 3 2 4 2 3 2" xfId="29635"/>
    <cellStyle name="Percent 3 2 3 2 4 2 3 2 2" xfId="50786"/>
    <cellStyle name="Percent 3 2 3 2 4 2 3 3" xfId="19063"/>
    <cellStyle name="Percent 3 2 3 2 4 2 3 4" xfId="40214"/>
    <cellStyle name="Percent 3 2 3 2 4 2 4" xfId="11048"/>
    <cellStyle name="Percent 3 2 3 2 4 2 4 2" xfId="32197"/>
    <cellStyle name="Percent 3 2 3 2 4 2 4 2 2" xfId="53348"/>
    <cellStyle name="Percent 3 2 3 2 4 2 4 3" xfId="21625"/>
    <cellStyle name="Percent 3 2 3 2 4 2 4 4" xfId="42776"/>
    <cellStyle name="Percent 3 2 3 2 4 2 5" xfId="24182"/>
    <cellStyle name="Percent 3 2 3 2 4 2 5 2" xfId="45333"/>
    <cellStyle name="Percent 3 2 3 2 4 2 6" xfId="13610"/>
    <cellStyle name="Percent 3 2 3 2 4 2 7" xfId="34761"/>
    <cellStyle name="Percent 3 2 3 2 4 3" xfId="3330"/>
    <cellStyle name="Percent 3 2 3 2 4 3 2" xfId="25466"/>
    <cellStyle name="Percent 3 2 3 2 4 3 2 2" xfId="46617"/>
    <cellStyle name="Percent 3 2 3 2 4 3 3" xfId="14894"/>
    <cellStyle name="Percent 3 2 3 2 4 3 4" xfId="36045"/>
    <cellStyle name="Percent 3 2 3 2 4 4" xfId="7206"/>
    <cellStyle name="Percent 3 2 3 2 4 4 2" xfId="28355"/>
    <cellStyle name="Percent 3 2 3 2 4 4 2 2" xfId="49506"/>
    <cellStyle name="Percent 3 2 3 2 4 4 3" xfId="17783"/>
    <cellStyle name="Percent 3 2 3 2 4 4 4" xfId="38934"/>
    <cellStyle name="Percent 3 2 3 2 4 5" xfId="9768"/>
    <cellStyle name="Percent 3 2 3 2 4 5 2" xfId="30917"/>
    <cellStyle name="Percent 3 2 3 2 4 5 2 2" xfId="52068"/>
    <cellStyle name="Percent 3 2 3 2 4 5 3" xfId="20345"/>
    <cellStyle name="Percent 3 2 3 2 4 5 4" xfId="41496"/>
    <cellStyle name="Percent 3 2 3 2 4 6" xfId="22902"/>
    <cellStyle name="Percent 3 2 3 2 4 6 2" xfId="44053"/>
    <cellStyle name="Percent 3 2 3 2 4 7" xfId="12330"/>
    <cellStyle name="Percent 3 2 3 2 4 8" xfId="33481"/>
    <cellStyle name="Percent 3 2 3 2 5" xfId="1403"/>
    <cellStyle name="Percent 3 2 3 2 5 2" xfId="3970"/>
    <cellStyle name="Percent 3 2 3 2 5 2 2" xfId="26106"/>
    <cellStyle name="Percent 3 2 3 2 5 2 2 2" xfId="47257"/>
    <cellStyle name="Percent 3 2 3 2 5 2 3" xfId="15534"/>
    <cellStyle name="Percent 3 2 3 2 5 2 4" xfId="36685"/>
    <cellStyle name="Percent 3 2 3 2 5 3" xfId="7846"/>
    <cellStyle name="Percent 3 2 3 2 5 3 2" xfId="28995"/>
    <cellStyle name="Percent 3 2 3 2 5 3 2 2" xfId="50146"/>
    <cellStyle name="Percent 3 2 3 2 5 3 3" xfId="18423"/>
    <cellStyle name="Percent 3 2 3 2 5 3 4" xfId="39574"/>
    <cellStyle name="Percent 3 2 3 2 5 4" xfId="10408"/>
    <cellStyle name="Percent 3 2 3 2 5 4 2" xfId="31557"/>
    <cellStyle name="Percent 3 2 3 2 5 4 2 2" xfId="52708"/>
    <cellStyle name="Percent 3 2 3 2 5 4 3" xfId="20985"/>
    <cellStyle name="Percent 3 2 3 2 5 4 4" xfId="42136"/>
    <cellStyle name="Percent 3 2 3 2 5 5" xfId="23542"/>
    <cellStyle name="Percent 3 2 3 2 5 5 2" xfId="44693"/>
    <cellStyle name="Percent 3 2 3 2 5 6" xfId="12970"/>
    <cellStyle name="Percent 3 2 3 2 5 7" xfId="34121"/>
    <cellStyle name="Percent 3 2 3 2 6" xfId="2689"/>
    <cellStyle name="Percent 3 2 3 2 6 2" xfId="24825"/>
    <cellStyle name="Percent 3 2 3 2 6 2 2" xfId="45976"/>
    <cellStyle name="Percent 3 2 3 2 6 3" xfId="14253"/>
    <cellStyle name="Percent 3 2 3 2 6 4" xfId="35404"/>
    <cellStyle name="Percent 3 2 3 2 7" xfId="6566"/>
    <cellStyle name="Percent 3 2 3 2 7 2" xfId="27715"/>
    <cellStyle name="Percent 3 2 3 2 7 2 2" xfId="48866"/>
    <cellStyle name="Percent 3 2 3 2 7 3" xfId="17143"/>
    <cellStyle name="Percent 3 2 3 2 7 4" xfId="38294"/>
    <cellStyle name="Percent 3 2 3 2 8" xfId="9128"/>
    <cellStyle name="Percent 3 2 3 2 8 2" xfId="30277"/>
    <cellStyle name="Percent 3 2 3 2 8 2 2" xfId="51428"/>
    <cellStyle name="Percent 3 2 3 2 8 3" xfId="19705"/>
    <cellStyle name="Percent 3 2 3 2 8 4" xfId="40856"/>
    <cellStyle name="Percent 3 2 3 2 9" xfId="22262"/>
    <cellStyle name="Percent 3 2 3 2 9 2" xfId="43413"/>
    <cellStyle name="Percent 3 2 3 3" xfId="201"/>
    <cellStyle name="Percent 3 2 3 3 10" xfId="32921"/>
    <cellStyle name="Percent 3 2 3 3 2" xfId="523"/>
    <cellStyle name="Percent 3 2 3 3 2 2" xfId="1163"/>
    <cellStyle name="Percent 3 2 3 3 2 2 2" xfId="2443"/>
    <cellStyle name="Percent 3 2 3 3 2 2 2 2" xfId="5010"/>
    <cellStyle name="Percent 3 2 3 3 2 2 2 2 2" xfId="27146"/>
    <cellStyle name="Percent 3 2 3 3 2 2 2 2 2 2" xfId="48297"/>
    <cellStyle name="Percent 3 2 3 3 2 2 2 2 3" xfId="16574"/>
    <cellStyle name="Percent 3 2 3 3 2 2 2 2 4" xfId="37725"/>
    <cellStyle name="Percent 3 2 3 3 2 2 2 3" xfId="8886"/>
    <cellStyle name="Percent 3 2 3 3 2 2 2 3 2" xfId="30035"/>
    <cellStyle name="Percent 3 2 3 3 2 2 2 3 2 2" xfId="51186"/>
    <cellStyle name="Percent 3 2 3 3 2 2 2 3 3" xfId="19463"/>
    <cellStyle name="Percent 3 2 3 3 2 2 2 3 4" xfId="40614"/>
    <cellStyle name="Percent 3 2 3 3 2 2 2 4" xfId="11448"/>
    <cellStyle name="Percent 3 2 3 3 2 2 2 4 2" xfId="32597"/>
    <cellStyle name="Percent 3 2 3 3 2 2 2 4 2 2" xfId="53748"/>
    <cellStyle name="Percent 3 2 3 3 2 2 2 4 3" xfId="22025"/>
    <cellStyle name="Percent 3 2 3 3 2 2 2 4 4" xfId="43176"/>
    <cellStyle name="Percent 3 2 3 3 2 2 2 5" xfId="24582"/>
    <cellStyle name="Percent 3 2 3 3 2 2 2 5 2" xfId="45733"/>
    <cellStyle name="Percent 3 2 3 3 2 2 2 6" xfId="14010"/>
    <cellStyle name="Percent 3 2 3 3 2 2 2 7" xfId="35161"/>
    <cellStyle name="Percent 3 2 3 3 2 2 3" xfId="3730"/>
    <cellStyle name="Percent 3 2 3 3 2 2 3 2" xfId="25866"/>
    <cellStyle name="Percent 3 2 3 3 2 2 3 2 2" xfId="47017"/>
    <cellStyle name="Percent 3 2 3 3 2 2 3 3" xfId="15294"/>
    <cellStyle name="Percent 3 2 3 3 2 2 3 4" xfId="36445"/>
    <cellStyle name="Percent 3 2 3 3 2 2 4" xfId="7606"/>
    <cellStyle name="Percent 3 2 3 3 2 2 4 2" xfId="28755"/>
    <cellStyle name="Percent 3 2 3 3 2 2 4 2 2" xfId="49906"/>
    <cellStyle name="Percent 3 2 3 3 2 2 4 3" xfId="18183"/>
    <cellStyle name="Percent 3 2 3 3 2 2 4 4" xfId="39334"/>
    <cellStyle name="Percent 3 2 3 3 2 2 5" xfId="10168"/>
    <cellStyle name="Percent 3 2 3 3 2 2 5 2" xfId="31317"/>
    <cellStyle name="Percent 3 2 3 3 2 2 5 2 2" xfId="52468"/>
    <cellStyle name="Percent 3 2 3 3 2 2 5 3" xfId="20745"/>
    <cellStyle name="Percent 3 2 3 3 2 2 5 4" xfId="41896"/>
    <cellStyle name="Percent 3 2 3 3 2 2 6" xfId="23302"/>
    <cellStyle name="Percent 3 2 3 3 2 2 6 2" xfId="44453"/>
    <cellStyle name="Percent 3 2 3 3 2 2 7" xfId="12730"/>
    <cellStyle name="Percent 3 2 3 3 2 2 8" xfId="33881"/>
    <cellStyle name="Percent 3 2 3 3 2 3" xfId="1803"/>
    <cellStyle name="Percent 3 2 3 3 2 3 2" xfId="4370"/>
    <cellStyle name="Percent 3 2 3 3 2 3 2 2" xfId="26506"/>
    <cellStyle name="Percent 3 2 3 3 2 3 2 2 2" xfId="47657"/>
    <cellStyle name="Percent 3 2 3 3 2 3 2 3" xfId="15934"/>
    <cellStyle name="Percent 3 2 3 3 2 3 2 4" xfId="37085"/>
    <cellStyle name="Percent 3 2 3 3 2 3 3" xfId="8246"/>
    <cellStyle name="Percent 3 2 3 3 2 3 3 2" xfId="29395"/>
    <cellStyle name="Percent 3 2 3 3 2 3 3 2 2" xfId="50546"/>
    <cellStyle name="Percent 3 2 3 3 2 3 3 3" xfId="18823"/>
    <cellStyle name="Percent 3 2 3 3 2 3 3 4" xfId="39974"/>
    <cellStyle name="Percent 3 2 3 3 2 3 4" xfId="10808"/>
    <cellStyle name="Percent 3 2 3 3 2 3 4 2" xfId="31957"/>
    <cellStyle name="Percent 3 2 3 3 2 3 4 2 2" xfId="53108"/>
    <cellStyle name="Percent 3 2 3 3 2 3 4 3" xfId="21385"/>
    <cellStyle name="Percent 3 2 3 3 2 3 4 4" xfId="42536"/>
    <cellStyle name="Percent 3 2 3 3 2 3 5" xfId="23942"/>
    <cellStyle name="Percent 3 2 3 3 2 3 5 2" xfId="45093"/>
    <cellStyle name="Percent 3 2 3 3 2 3 6" xfId="13370"/>
    <cellStyle name="Percent 3 2 3 3 2 3 7" xfId="34521"/>
    <cellStyle name="Percent 3 2 3 3 2 4" xfId="3090"/>
    <cellStyle name="Percent 3 2 3 3 2 4 2" xfId="25226"/>
    <cellStyle name="Percent 3 2 3 3 2 4 2 2" xfId="46377"/>
    <cellStyle name="Percent 3 2 3 3 2 4 3" xfId="14654"/>
    <cellStyle name="Percent 3 2 3 3 2 4 4" xfId="35805"/>
    <cellStyle name="Percent 3 2 3 3 2 5" xfId="6966"/>
    <cellStyle name="Percent 3 2 3 3 2 5 2" xfId="28115"/>
    <cellStyle name="Percent 3 2 3 3 2 5 2 2" xfId="49266"/>
    <cellStyle name="Percent 3 2 3 3 2 5 3" xfId="17543"/>
    <cellStyle name="Percent 3 2 3 3 2 5 4" xfId="38694"/>
    <cellStyle name="Percent 3 2 3 3 2 6" xfId="9528"/>
    <cellStyle name="Percent 3 2 3 3 2 6 2" xfId="30677"/>
    <cellStyle name="Percent 3 2 3 3 2 6 2 2" xfId="51828"/>
    <cellStyle name="Percent 3 2 3 3 2 6 3" xfId="20105"/>
    <cellStyle name="Percent 3 2 3 3 2 6 4" xfId="41256"/>
    <cellStyle name="Percent 3 2 3 3 2 7" xfId="22662"/>
    <cellStyle name="Percent 3 2 3 3 2 7 2" xfId="43813"/>
    <cellStyle name="Percent 3 2 3 3 2 8" xfId="12090"/>
    <cellStyle name="Percent 3 2 3 3 2 9" xfId="33241"/>
    <cellStyle name="Percent 3 2 3 3 3" xfId="843"/>
    <cellStyle name="Percent 3 2 3 3 3 2" xfId="2123"/>
    <cellStyle name="Percent 3 2 3 3 3 2 2" xfId="4690"/>
    <cellStyle name="Percent 3 2 3 3 3 2 2 2" xfId="26826"/>
    <cellStyle name="Percent 3 2 3 3 3 2 2 2 2" xfId="47977"/>
    <cellStyle name="Percent 3 2 3 3 3 2 2 3" xfId="16254"/>
    <cellStyle name="Percent 3 2 3 3 3 2 2 4" xfId="37405"/>
    <cellStyle name="Percent 3 2 3 3 3 2 3" xfId="8566"/>
    <cellStyle name="Percent 3 2 3 3 3 2 3 2" xfId="29715"/>
    <cellStyle name="Percent 3 2 3 3 3 2 3 2 2" xfId="50866"/>
    <cellStyle name="Percent 3 2 3 3 3 2 3 3" xfId="19143"/>
    <cellStyle name="Percent 3 2 3 3 3 2 3 4" xfId="40294"/>
    <cellStyle name="Percent 3 2 3 3 3 2 4" xfId="11128"/>
    <cellStyle name="Percent 3 2 3 3 3 2 4 2" xfId="32277"/>
    <cellStyle name="Percent 3 2 3 3 3 2 4 2 2" xfId="53428"/>
    <cellStyle name="Percent 3 2 3 3 3 2 4 3" xfId="21705"/>
    <cellStyle name="Percent 3 2 3 3 3 2 4 4" xfId="42856"/>
    <cellStyle name="Percent 3 2 3 3 3 2 5" xfId="24262"/>
    <cellStyle name="Percent 3 2 3 3 3 2 5 2" xfId="45413"/>
    <cellStyle name="Percent 3 2 3 3 3 2 6" xfId="13690"/>
    <cellStyle name="Percent 3 2 3 3 3 2 7" xfId="34841"/>
    <cellStyle name="Percent 3 2 3 3 3 3" xfId="3410"/>
    <cellStyle name="Percent 3 2 3 3 3 3 2" xfId="25546"/>
    <cellStyle name="Percent 3 2 3 3 3 3 2 2" xfId="46697"/>
    <cellStyle name="Percent 3 2 3 3 3 3 3" xfId="14974"/>
    <cellStyle name="Percent 3 2 3 3 3 3 4" xfId="36125"/>
    <cellStyle name="Percent 3 2 3 3 3 4" xfId="7286"/>
    <cellStyle name="Percent 3 2 3 3 3 4 2" xfId="28435"/>
    <cellStyle name="Percent 3 2 3 3 3 4 2 2" xfId="49586"/>
    <cellStyle name="Percent 3 2 3 3 3 4 3" xfId="17863"/>
    <cellStyle name="Percent 3 2 3 3 3 4 4" xfId="39014"/>
    <cellStyle name="Percent 3 2 3 3 3 5" xfId="9848"/>
    <cellStyle name="Percent 3 2 3 3 3 5 2" xfId="30997"/>
    <cellStyle name="Percent 3 2 3 3 3 5 2 2" xfId="52148"/>
    <cellStyle name="Percent 3 2 3 3 3 5 3" xfId="20425"/>
    <cellStyle name="Percent 3 2 3 3 3 5 4" xfId="41576"/>
    <cellStyle name="Percent 3 2 3 3 3 6" xfId="22982"/>
    <cellStyle name="Percent 3 2 3 3 3 6 2" xfId="44133"/>
    <cellStyle name="Percent 3 2 3 3 3 7" xfId="12410"/>
    <cellStyle name="Percent 3 2 3 3 3 8" xfId="33561"/>
    <cellStyle name="Percent 3 2 3 3 4" xfId="1483"/>
    <cellStyle name="Percent 3 2 3 3 4 2" xfId="4050"/>
    <cellStyle name="Percent 3 2 3 3 4 2 2" xfId="26186"/>
    <cellStyle name="Percent 3 2 3 3 4 2 2 2" xfId="47337"/>
    <cellStyle name="Percent 3 2 3 3 4 2 3" xfId="15614"/>
    <cellStyle name="Percent 3 2 3 3 4 2 4" xfId="36765"/>
    <cellStyle name="Percent 3 2 3 3 4 3" xfId="7926"/>
    <cellStyle name="Percent 3 2 3 3 4 3 2" xfId="29075"/>
    <cellStyle name="Percent 3 2 3 3 4 3 2 2" xfId="50226"/>
    <cellStyle name="Percent 3 2 3 3 4 3 3" xfId="18503"/>
    <cellStyle name="Percent 3 2 3 3 4 3 4" xfId="39654"/>
    <cellStyle name="Percent 3 2 3 3 4 4" xfId="10488"/>
    <cellStyle name="Percent 3 2 3 3 4 4 2" xfId="31637"/>
    <cellStyle name="Percent 3 2 3 3 4 4 2 2" xfId="52788"/>
    <cellStyle name="Percent 3 2 3 3 4 4 3" xfId="21065"/>
    <cellStyle name="Percent 3 2 3 3 4 4 4" xfId="42216"/>
    <cellStyle name="Percent 3 2 3 3 4 5" xfId="23622"/>
    <cellStyle name="Percent 3 2 3 3 4 5 2" xfId="44773"/>
    <cellStyle name="Percent 3 2 3 3 4 6" xfId="13050"/>
    <cellStyle name="Percent 3 2 3 3 4 7" xfId="34201"/>
    <cellStyle name="Percent 3 2 3 3 5" xfId="2769"/>
    <cellStyle name="Percent 3 2 3 3 5 2" xfId="24905"/>
    <cellStyle name="Percent 3 2 3 3 5 2 2" xfId="46056"/>
    <cellStyle name="Percent 3 2 3 3 5 3" xfId="14333"/>
    <cellStyle name="Percent 3 2 3 3 5 4" xfId="35484"/>
    <cellStyle name="Percent 3 2 3 3 6" xfId="6646"/>
    <cellStyle name="Percent 3 2 3 3 6 2" xfId="27795"/>
    <cellStyle name="Percent 3 2 3 3 6 2 2" xfId="48946"/>
    <cellStyle name="Percent 3 2 3 3 6 3" xfId="17223"/>
    <cellStyle name="Percent 3 2 3 3 6 4" xfId="38374"/>
    <cellStyle name="Percent 3 2 3 3 7" xfId="9208"/>
    <cellStyle name="Percent 3 2 3 3 7 2" xfId="30357"/>
    <cellStyle name="Percent 3 2 3 3 7 2 2" xfId="51508"/>
    <cellStyle name="Percent 3 2 3 3 7 3" xfId="19785"/>
    <cellStyle name="Percent 3 2 3 3 7 4" xfId="40936"/>
    <cellStyle name="Percent 3 2 3 3 8" xfId="22342"/>
    <cellStyle name="Percent 3 2 3 3 8 2" xfId="43493"/>
    <cellStyle name="Percent 3 2 3 3 9" xfId="11770"/>
    <cellStyle name="Percent 3 2 3 4" xfId="363"/>
    <cellStyle name="Percent 3 2 3 4 2" xfId="1003"/>
    <cellStyle name="Percent 3 2 3 4 2 2" xfId="2283"/>
    <cellStyle name="Percent 3 2 3 4 2 2 2" xfId="4850"/>
    <cellStyle name="Percent 3 2 3 4 2 2 2 2" xfId="26986"/>
    <cellStyle name="Percent 3 2 3 4 2 2 2 2 2" xfId="48137"/>
    <cellStyle name="Percent 3 2 3 4 2 2 2 3" xfId="16414"/>
    <cellStyle name="Percent 3 2 3 4 2 2 2 4" xfId="37565"/>
    <cellStyle name="Percent 3 2 3 4 2 2 3" xfId="8726"/>
    <cellStyle name="Percent 3 2 3 4 2 2 3 2" xfId="29875"/>
    <cellStyle name="Percent 3 2 3 4 2 2 3 2 2" xfId="51026"/>
    <cellStyle name="Percent 3 2 3 4 2 2 3 3" xfId="19303"/>
    <cellStyle name="Percent 3 2 3 4 2 2 3 4" xfId="40454"/>
    <cellStyle name="Percent 3 2 3 4 2 2 4" xfId="11288"/>
    <cellStyle name="Percent 3 2 3 4 2 2 4 2" xfId="32437"/>
    <cellStyle name="Percent 3 2 3 4 2 2 4 2 2" xfId="53588"/>
    <cellStyle name="Percent 3 2 3 4 2 2 4 3" xfId="21865"/>
    <cellStyle name="Percent 3 2 3 4 2 2 4 4" xfId="43016"/>
    <cellStyle name="Percent 3 2 3 4 2 2 5" xfId="24422"/>
    <cellStyle name="Percent 3 2 3 4 2 2 5 2" xfId="45573"/>
    <cellStyle name="Percent 3 2 3 4 2 2 6" xfId="13850"/>
    <cellStyle name="Percent 3 2 3 4 2 2 7" xfId="35001"/>
    <cellStyle name="Percent 3 2 3 4 2 3" xfId="3570"/>
    <cellStyle name="Percent 3 2 3 4 2 3 2" xfId="25706"/>
    <cellStyle name="Percent 3 2 3 4 2 3 2 2" xfId="46857"/>
    <cellStyle name="Percent 3 2 3 4 2 3 3" xfId="15134"/>
    <cellStyle name="Percent 3 2 3 4 2 3 4" xfId="36285"/>
    <cellStyle name="Percent 3 2 3 4 2 4" xfId="7446"/>
    <cellStyle name="Percent 3 2 3 4 2 4 2" xfId="28595"/>
    <cellStyle name="Percent 3 2 3 4 2 4 2 2" xfId="49746"/>
    <cellStyle name="Percent 3 2 3 4 2 4 3" xfId="18023"/>
    <cellStyle name="Percent 3 2 3 4 2 4 4" xfId="39174"/>
    <cellStyle name="Percent 3 2 3 4 2 5" xfId="10008"/>
    <cellStyle name="Percent 3 2 3 4 2 5 2" xfId="31157"/>
    <cellStyle name="Percent 3 2 3 4 2 5 2 2" xfId="52308"/>
    <cellStyle name="Percent 3 2 3 4 2 5 3" xfId="20585"/>
    <cellStyle name="Percent 3 2 3 4 2 5 4" xfId="41736"/>
    <cellStyle name="Percent 3 2 3 4 2 6" xfId="23142"/>
    <cellStyle name="Percent 3 2 3 4 2 6 2" xfId="44293"/>
    <cellStyle name="Percent 3 2 3 4 2 7" xfId="12570"/>
    <cellStyle name="Percent 3 2 3 4 2 8" xfId="33721"/>
    <cellStyle name="Percent 3 2 3 4 3" xfId="1643"/>
    <cellStyle name="Percent 3 2 3 4 3 2" xfId="4210"/>
    <cellStyle name="Percent 3 2 3 4 3 2 2" xfId="26346"/>
    <cellStyle name="Percent 3 2 3 4 3 2 2 2" xfId="47497"/>
    <cellStyle name="Percent 3 2 3 4 3 2 3" xfId="15774"/>
    <cellStyle name="Percent 3 2 3 4 3 2 4" xfId="36925"/>
    <cellStyle name="Percent 3 2 3 4 3 3" xfId="8086"/>
    <cellStyle name="Percent 3 2 3 4 3 3 2" xfId="29235"/>
    <cellStyle name="Percent 3 2 3 4 3 3 2 2" xfId="50386"/>
    <cellStyle name="Percent 3 2 3 4 3 3 3" xfId="18663"/>
    <cellStyle name="Percent 3 2 3 4 3 3 4" xfId="39814"/>
    <cellStyle name="Percent 3 2 3 4 3 4" xfId="10648"/>
    <cellStyle name="Percent 3 2 3 4 3 4 2" xfId="31797"/>
    <cellStyle name="Percent 3 2 3 4 3 4 2 2" xfId="52948"/>
    <cellStyle name="Percent 3 2 3 4 3 4 3" xfId="21225"/>
    <cellStyle name="Percent 3 2 3 4 3 4 4" xfId="42376"/>
    <cellStyle name="Percent 3 2 3 4 3 5" xfId="23782"/>
    <cellStyle name="Percent 3 2 3 4 3 5 2" xfId="44933"/>
    <cellStyle name="Percent 3 2 3 4 3 6" xfId="13210"/>
    <cellStyle name="Percent 3 2 3 4 3 7" xfId="34361"/>
    <cellStyle name="Percent 3 2 3 4 4" xfId="2930"/>
    <cellStyle name="Percent 3 2 3 4 4 2" xfId="25066"/>
    <cellStyle name="Percent 3 2 3 4 4 2 2" xfId="46217"/>
    <cellStyle name="Percent 3 2 3 4 4 3" xfId="14494"/>
    <cellStyle name="Percent 3 2 3 4 4 4" xfId="35645"/>
    <cellStyle name="Percent 3 2 3 4 5" xfId="6806"/>
    <cellStyle name="Percent 3 2 3 4 5 2" xfId="27955"/>
    <cellStyle name="Percent 3 2 3 4 5 2 2" xfId="49106"/>
    <cellStyle name="Percent 3 2 3 4 5 3" xfId="17383"/>
    <cellStyle name="Percent 3 2 3 4 5 4" xfId="38534"/>
    <cellStyle name="Percent 3 2 3 4 6" xfId="9368"/>
    <cellStyle name="Percent 3 2 3 4 6 2" xfId="30517"/>
    <cellStyle name="Percent 3 2 3 4 6 2 2" xfId="51668"/>
    <cellStyle name="Percent 3 2 3 4 6 3" xfId="19945"/>
    <cellStyle name="Percent 3 2 3 4 6 4" xfId="41096"/>
    <cellStyle name="Percent 3 2 3 4 7" xfId="22502"/>
    <cellStyle name="Percent 3 2 3 4 7 2" xfId="43653"/>
    <cellStyle name="Percent 3 2 3 4 8" xfId="11930"/>
    <cellStyle name="Percent 3 2 3 4 9" xfId="33081"/>
    <cellStyle name="Percent 3 2 3 5" xfId="683"/>
    <cellStyle name="Percent 3 2 3 5 2" xfId="1963"/>
    <cellStyle name="Percent 3 2 3 5 2 2" xfId="4530"/>
    <cellStyle name="Percent 3 2 3 5 2 2 2" xfId="26666"/>
    <cellStyle name="Percent 3 2 3 5 2 2 2 2" xfId="47817"/>
    <cellStyle name="Percent 3 2 3 5 2 2 3" xfId="16094"/>
    <cellStyle name="Percent 3 2 3 5 2 2 4" xfId="37245"/>
    <cellStyle name="Percent 3 2 3 5 2 3" xfId="8406"/>
    <cellStyle name="Percent 3 2 3 5 2 3 2" xfId="29555"/>
    <cellStyle name="Percent 3 2 3 5 2 3 2 2" xfId="50706"/>
    <cellStyle name="Percent 3 2 3 5 2 3 3" xfId="18983"/>
    <cellStyle name="Percent 3 2 3 5 2 3 4" xfId="40134"/>
    <cellStyle name="Percent 3 2 3 5 2 4" xfId="10968"/>
    <cellStyle name="Percent 3 2 3 5 2 4 2" xfId="32117"/>
    <cellStyle name="Percent 3 2 3 5 2 4 2 2" xfId="53268"/>
    <cellStyle name="Percent 3 2 3 5 2 4 3" xfId="21545"/>
    <cellStyle name="Percent 3 2 3 5 2 4 4" xfId="42696"/>
    <cellStyle name="Percent 3 2 3 5 2 5" xfId="24102"/>
    <cellStyle name="Percent 3 2 3 5 2 5 2" xfId="45253"/>
    <cellStyle name="Percent 3 2 3 5 2 6" xfId="13530"/>
    <cellStyle name="Percent 3 2 3 5 2 7" xfId="34681"/>
    <cellStyle name="Percent 3 2 3 5 3" xfId="3250"/>
    <cellStyle name="Percent 3 2 3 5 3 2" xfId="25386"/>
    <cellStyle name="Percent 3 2 3 5 3 2 2" xfId="46537"/>
    <cellStyle name="Percent 3 2 3 5 3 3" xfId="14814"/>
    <cellStyle name="Percent 3 2 3 5 3 4" xfId="35965"/>
    <cellStyle name="Percent 3 2 3 5 4" xfId="7126"/>
    <cellStyle name="Percent 3 2 3 5 4 2" xfId="28275"/>
    <cellStyle name="Percent 3 2 3 5 4 2 2" xfId="49426"/>
    <cellStyle name="Percent 3 2 3 5 4 3" xfId="17703"/>
    <cellStyle name="Percent 3 2 3 5 4 4" xfId="38854"/>
    <cellStyle name="Percent 3 2 3 5 5" xfId="9688"/>
    <cellStyle name="Percent 3 2 3 5 5 2" xfId="30837"/>
    <cellStyle name="Percent 3 2 3 5 5 2 2" xfId="51988"/>
    <cellStyle name="Percent 3 2 3 5 5 3" xfId="20265"/>
    <cellStyle name="Percent 3 2 3 5 5 4" xfId="41416"/>
    <cellStyle name="Percent 3 2 3 5 6" xfId="22822"/>
    <cellStyle name="Percent 3 2 3 5 6 2" xfId="43973"/>
    <cellStyle name="Percent 3 2 3 5 7" xfId="12250"/>
    <cellStyle name="Percent 3 2 3 5 8" xfId="33401"/>
    <cellStyle name="Percent 3 2 3 6" xfId="1323"/>
    <cellStyle name="Percent 3 2 3 6 2" xfId="3890"/>
    <cellStyle name="Percent 3 2 3 6 2 2" xfId="26026"/>
    <cellStyle name="Percent 3 2 3 6 2 2 2" xfId="47177"/>
    <cellStyle name="Percent 3 2 3 6 2 3" xfId="15454"/>
    <cellStyle name="Percent 3 2 3 6 2 4" xfId="36605"/>
    <cellStyle name="Percent 3 2 3 6 3" xfId="7766"/>
    <cellStyle name="Percent 3 2 3 6 3 2" xfId="28915"/>
    <cellStyle name="Percent 3 2 3 6 3 2 2" xfId="50066"/>
    <cellStyle name="Percent 3 2 3 6 3 3" xfId="18343"/>
    <cellStyle name="Percent 3 2 3 6 3 4" xfId="39494"/>
    <cellStyle name="Percent 3 2 3 6 4" xfId="10328"/>
    <cellStyle name="Percent 3 2 3 6 4 2" xfId="31477"/>
    <cellStyle name="Percent 3 2 3 6 4 2 2" xfId="52628"/>
    <cellStyle name="Percent 3 2 3 6 4 3" xfId="20905"/>
    <cellStyle name="Percent 3 2 3 6 4 4" xfId="42056"/>
    <cellStyle name="Percent 3 2 3 6 5" xfId="23462"/>
    <cellStyle name="Percent 3 2 3 6 5 2" xfId="44613"/>
    <cellStyle name="Percent 3 2 3 6 6" xfId="12890"/>
    <cellStyle name="Percent 3 2 3 6 7" xfId="34041"/>
    <cellStyle name="Percent 3 2 3 7" xfId="2608"/>
    <cellStyle name="Percent 3 2 3 7 2" xfId="24744"/>
    <cellStyle name="Percent 3 2 3 7 2 2" xfId="45895"/>
    <cellStyle name="Percent 3 2 3 7 3" xfId="14172"/>
    <cellStyle name="Percent 3 2 3 7 4" xfId="35323"/>
    <cellStyle name="Percent 3 2 3 8" xfId="6486"/>
    <cellStyle name="Percent 3 2 3 8 2" xfId="27635"/>
    <cellStyle name="Percent 3 2 3 8 2 2" xfId="48786"/>
    <cellStyle name="Percent 3 2 3 8 3" xfId="17063"/>
    <cellStyle name="Percent 3 2 3 8 4" xfId="38214"/>
    <cellStyle name="Percent 3 2 3 9" xfId="9048"/>
    <cellStyle name="Percent 3 2 3 9 2" xfId="30197"/>
    <cellStyle name="Percent 3 2 3 9 2 2" xfId="51348"/>
    <cellStyle name="Percent 3 2 3 9 3" xfId="19625"/>
    <cellStyle name="Percent 3 2 3 9 4" xfId="40776"/>
    <cellStyle name="Percent 3 2 4" xfId="59"/>
    <cellStyle name="Percent 3 2 4 10" xfId="22204"/>
    <cellStyle name="Percent 3 2 4 10 2" xfId="43355"/>
    <cellStyle name="Percent 3 2 4 11" xfId="11632"/>
    <cellStyle name="Percent 3 2 4 12" xfId="32783"/>
    <cellStyle name="Percent 3 2 4 2" xfId="143"/>
    <cellStyle name="Percent 3 2 4 2 10" xfId="11712"/>
    <cellStyle name="Percent 3 2 4 2 11" xfId="32863"/>
    <cellStyle name="Percent 3 2 4 2 2" xfId="304"/>
    <cellStyle name="Percent 3 2 4 2 2 10" xfId="33023"/>
    <cellStyle name="Percent 3 2 4 2 2 2" xfId="625"/>
    <cellStyle name="Percent 3 2 4 2 2 2 2" xfId="1265"/>
    <cellStyle name="Percent 3 2 4 2 2 2 2 2" xfId="2545"/>
    <cellStyle name="Percent 3 2 4 2 2 2 2 2 2" xfId="5112"/>
    <cellStyle name="Percent 3 2 4 2 2 2 2 2 2 2" xfId="27248"/>
    <cellStyle name="Percent 3 2 4 2 2 2 2 2 2 2 2" xfId="48399"/>
    <cellStyle name="Percent 3 2 4 2 2 2 2 2 2 3" xfId="16676"/>
    <cellStyle name="Percent 3 2 4 2 2 2 2 2 2 4" xfId="37827"/>
    <cellStyle name="Percent 3 2 4 2 2 2 2 2 3" xfId="8988"/>
    <cellStyle name="Percent 3 2 4 2 2 2 2 2 3 2" xfId="30137"/>
    <cellStyle name="Percent 3 2 4 2 2 2 2 2 3 2 2" xfId="51288"/>
    <cellStyle name="Percent 3 2 4 2 2 2 2 2 3 3" xfId="19565"/>
    <cellStyle name="Percent 3 2 4 2 2 2 2 2 3 4" xfId="40716"/>
    <cellStyle name="Percent 3 2 4 2 2 2 2 2 4" xfId="11550"/>
    <cellStyle name="Percent 3 2 4 2 2 2 2 2 4 2" xfId="32699"/>
    <cellStyle name="Percent 3 2 4 2 2 2 2 2 4 2 2" xfId="53850"/>
    <cellStyle name="Percent 3 2 4 2 2 2 2 2 4 3" xfId="22127"/>
    <cellStyle name="Percent 3 2 4 2 2 2 2 2 4 4" xfId="43278"/>
    <cellStyle name="Percent 3 2 4 2 2 2 2 2 5" xfId="24684"/>
    <cellStyle name="Percent 3 2 4 2 2 2 2 2 5 2" xfId="45835"/>
    <cellStyle name="Percent 3 2 4 2 2 2 2 2 6" xfId="14112"/>
    <cellStyle name="Percent 3 2 4 2 2 2 2 2 7" xfId="35263"/>
    <cellStyle name="Percent 3 2 4 2 2 2 2 3" xfId="3832"/>
    <cellStyle name="Percent 3 2 4 2 2 2 2 3 2" xfId="25968"/>
    <cellStyle name="Percent 3 2 4 2 2 2 2 3 2 2" xfId="47119"/>
    <cellStyle name="Percent 3 2 4 2 2 2 2 3 3" xfId="15396"/>
    <cellStyle name="Percent 3 2 4 2 2 2 2 3 4" xfId="36547"/>
    <cellStyle name="Percent 3 2 4 2 2 2 2 4" xfId="7708"/>
    <cellStyle name="Percent 3 2 4 2 2 2 2 4 2" xfId="28857"/>
    <cellStyle name="Percent 3 2 4 2 2 2 2 4 2 2" xfId="50008"/>
    <cellStyle name="Percent 3 2 4 2 2 2 2 4 3" xfId="18285"/>
    <cellStyle name="Percent 3 2 4 2 2 2 2 4 4" xfId="39436"/>
    <cellStyle name="Percent 3 2 4 2 2 2 2 5" xfId="10270"/>
    <cellStyle name="Percent 3 2 4 2 2 2 2 5 2" xfId="31419"/>
    <cellStyle name="Percent 3 2 4 2 2 2 2 5 2 2" xfId="52570"/>
    <cellStyle name="Percent 3 2 4 2 2 2 2 5 3" xfId="20847"/>
    <cellStyle name="Percent 3 2 4 2 2 2 2 5 4" xfId="41998"/>
    <cellStyle name="Percent 3 2 4 2 2 2 2 6" xfId="23404"/>
    <cellStyle name="Percent 3 2 4 2 2 2 2 6 2" xfId="44555"/>
    <cellStyle name="Percent 3 2 4 2 2 2 2 7" xfId="12832"/>
    <cellStyle name="Percent 3 2 4 2 2 2 2 8" xfId="33983"/>
    <cellStyle name="Percent 3 2 4 2 2 2 3" xfId="1905"/>
    <cellStyle name="Percent 3 2 4 2 2 2 3 2" xfId="4472"/>
    <cellStyle name="Percent 3 2 4 2 2 2 3 2 2" xfId="26608"/>
    <cellStyle name="Percent 3 2 4 2 2 2 3 2 2 2" xfId="47759"/>
    <cellStyle name="Percent 3 2 4 2 2 2 3 2 3" xfId="16036"/>
    <cellStyle name="Percent 3 2 4 2 2 2 3 2 4" xfId="37187"/>
    <cellStyle name="Percent 3 2 4 2 2 2 3 3" xfId="8348"/>
    <cellStyle name="Percent 3 2 4 2 2 2 3 3 2" xfId="29497"/>
    <cellStyle name="Percent 3 2 4 2 2 2 3 3 2 2" xfId="50648"/>
    <cellStyle name="Percent 3 2 4 2 2 2 3 3 3" xfId="18925"/>
    <cellStyle name="Percent 3 2 4 2 2 2 3 3 4" xfId="40076"/>
    <cellStyle name="Percent 3 2 4 2 2 2 3 4" xfId="10910"/>
    <cellStyle name="Percent 3 2 4 2 2 2 3 4 2" xfId="32059"/>
    <cellStyle name="Percent 3 2 4 2 2 2 3 4 2 2" xfId="53210"/>
    <cellStyle name="Percent 3 2 4 2 2 2 3 4 3" xfId="21487"/>
    <cellStyle name="Percent 3 2 4 2 2 2 3 4 4" xfId="42638"/>
    <cellStyle name="Percent 3 2 4 2 2 2 3 5" xfId="24044"/>
    <cellStyle name="Percent 3 2 4 2 2 2 3 5 2" xfId="45195"/>
    <cellStyle name="Percent 3 2 4 2 2 2 3 6" xfId="13472"/>
    <cellStyle name="Percent 3 2 4 2 2 2 3 7" xfId="34623"/>
    <cellStyle name="Percent 3 2 4 2 2 2 4" xfId="3192"/>
    <cellStyle name="Percent 3 2 4 2 2 2 4 2" xfId="25328"/>
    <cellStyle name="Percent 3 2 4 2 2 2 4 2 2" xfId="46479"/>
    <cellStyle name="Percent 3 2 4 2 2 2 4 3" xfId="14756"/>
    <cellStyle name="Percent 3 2 4 2 2 2 4 4" xfId="35907"/>
    <cellStyle name="Percent 3 2 4 2 2 2 5" xfId="7068"/>
    <cellStyle name="Percent 3 2 4 2 2 2 5 2" xfId="28217"/>
    <cellStyle name="Percent 3 2 4 2 2 2 5 2 2" xfId="49368"/>
    <cellStyle name="Percent 3 2 4 2 2 2 5 3" xfId="17645"/>
    <cellStyle name="Percent 3 2 4 2 2 2 5 4" xfId="38796"/>
    <cellStyle name="Percent 3 2 4 2 2 2 6" xfId="9630"/>
    <cellStyle name="Percent 3 2 4 2 2 2 6 2" xfId="30779"/>
    <cellStyle name="Percent 3 2 4 2 2 2 6 2 2" xfId="51930"/>
    <cellStyle name="Percent 3 2 4 2 2 2 6 3" xfId="20207"/>
    <cellStyle name="Percent 3 2 4 2 2 2 6 4" xfId="41358"/>
    <cellStyle name="Percent 3 2 4 2 2 2 7" xfId="22764"/>
    <cellStyle name="Percent 3 2 4 2 2 2 7 2" xfId="43915"/>
    <cellStyle name="Percent 3 2 4 2 2 2 8" xfId="12192"/>
    <cellStyle name="Percent 3 2 4 2 2 2 9" xfId="33343"/>
    <cellStyle name="Percent 3 2 4 2 2 3" xfId="945"/>
    <cellStyle name="Percent 3 2 4 2 2 3 2" xfId="2225"/>
    <cellStyle name="Percent 3 2 4 2 2 3 2 2" xfId="4792"/>
    <cellStyle name="Percent 3 2 4 2 2 3 2 2 2" xfId="26928"/>
    <cellStyle name="Percent 3 2 4 2 2 3 2 2 2 2" xfId="48079"/>
    <cellStyle name="Percent 3 2 4 2 2 3 2 2 3" xfId="16356"/>
    <cellStyle name="Percent 3 2 4 2 2 3 2 2 4" xfId="37507"/>
    <cellStyle name="Percent 3 2 4 2 2 3 2 3" xfId="8668"/>
    <cellStyle name="Percent 3 2 4 2 2 3 2 3 2" xfId="29817"/>
    <cellStyle name="Percent 3 2 4 2 2 3 2 3 2 2" xfId="50968"/>
    <cellStyle name="Percent 3 2 4 2 2 3 2 3 3" xfId="19245"/>
    <cellStyle name="Percent 3 2 4 2 2 3 2 3 4" xfId="40396"/>
    <cellStyle name="Percent 3 2 4 2 2 3 2 4" xfId="11230"/>
    <cellStyle name="Percent 3 2 4 2 2 3 2 4 2" xfId="32379"/>
    <cellStyle name="Percent 3 2 4 2 2 3 2 4 2 2" xfId="53530"/>
    <cellStyle name="Percent 3 2 4 2 2 3 2 4 3" xfId="21807"/>
    <cellStyle name="Percent 3 2 4 2 2 3 2 4 4" xfId="42958"/>
    <cellStyle name="Percent 3 2 4 2 2 3 2 5" xfId="24364"/>
    <cellStyle name="Percent 3 2 4 2 2 3 2 5 2" xfId="45515"/>
    <cellStyle name="Percent 3 2 4 2 2 3 2 6" xfId="13792"/>
    <cellStyle name="Percent 3 2 4 2 2 3 2 7" xfId="34943"/>
    <cellStyle name="Percent 3 2 4 2 2 3 3" xfId="3512"/>
    <cellStyle name="Percent 3 2 4 2 2 3 3 2" xfId="25648"/>
    <cellStyle name="Percent 3 2 4 2 2 3 3 2 2" xfId="46799"/>
    <cellStyle name="Percent 3 2 4 2 2 3 3 3" xfId="15076"/>
    <cellStyle name="Percent 3 2 4 2 2 3 3 4" xfId="36227"/>
    <cellStyle name="Percent 3 2 4 2 2 3 4" xfId="7388"/>
    <cellStyle name="Percent 3 2 4 2 2 3 4 2" xfId="28537"/>
    <cellStyle name="Percent 3 2 4 2 2 3 4 2 2" xfId="49688"/>
    <cellStyle name="Percent 3 2 4 2 2 3 4 3" xfId="17965"/>
    <cellStyle name="Percent 3 2 4 2 2 3 4 4" xfId="39116"/>
    <cellStyle name="Percent 3 2 4 2 2 3 5" xfId="9950"/>
    <cellStyle name="Percent 3 2 4 2 2 3 5 2" xfId="31099"/>
    <cellStyle name="Percent 3 2 4 2 2 3 5 2 2" xfId="52250"/>
    <cellStyle name="Percent 3 2 4 2 2 3 5 3" xfId="20527"/>
    <cellStyle name="Percent 3 2 4 2 2 3 5 4" xfId="41678"/>
    <cellStyle name="Percent 3 2 4 2 2 3 6" xfId="23084"/>
    <cellStyle name="Percent 3 2 4 2 2 3 6 2" xfId="44235"/>
    <cellStyle name="Percent 3 2 4 2 2 3 7" xfId="12512"/>
    <cellStyle name="Percent 3 2 4 2 2 3 8" xfId="33663"/>
    <cellStyle name="Percent 3 2 4 2 2 4" xfId="1585"/>
    <cellStyle name="Percent 3 2 4 2 2 4 2" xfId="4152"/>
    <cellStyle name="Percent 3 2 4 2 2 4 2 2" xfId="26288"/>
    <cellStyle name="Percent 3 2 4 2 2 4 2 2 2" xfId="47439"/>
    <cellStyle name="Percent 3 2 4 2 2 4 2 3" xfId="15716"/>
    <cellStyle name="Percent 3 2 4 2 2 4 2 4" xfId="36867"/>
    <cellStyle name="Percent 3 2 4 2 2 4 3" xfId="8028"/>
    <cellStyle name="Percent 3 2 4 2 2 4 3 2" xfId="29177"/>
    <cellStyle name="Percent 3 2 4 2 2 4 3 2 2" xfId="50328"/>
    <cellStyle name="Percent 3 2 4 2 2 4 3 3" xfId="18605"/>
    <cellStyle name="Percent 3 2 4 2 2 4 3 4" xfId="39756"/>
    <cellStyle name="Percent 3 2 4 2 2 4 4" xfId="10590"/>
    <cellStyle name="Percent 3 2 4 2 2 4 4 2" xfId="31739"/>
    <cellStyle name="Percent 3 2 4 2 2 4 4 2 2" xfId="52890"/>
    <cellStyle name="Percent 3 2 4 2 2 4 4 3" xfId="21167"/>
    <cellStyle name="Percent 3 2 4 2 2 4 4 4" xfId="42318"/>
    <cellStyle name="Percent 3 2 4 2 2 4 5" xfId="23724"/>
    <cellStyle name="Percent 3 2 4 2 2 4 5 2" xfId="44875"/>
    <cellStyle name="Percent 3 2 4 2 2 4 6" xfId="13152"/>
    <cellStyle name="Percent 3 2 4 2 2 4 7" xfId="34303"/>
    <cellStyle name="Percent 3 2 4 2 2 5" xfId="2872"/>
    <cellStyle name="Percent 3 2 4 2 2 5 2" xfId="25008"/>
    <cellStyle name="Percent 3 2 4 2 2 5 2 2" xfId="46159"/>
    <cellStyle name="Percent 3 2 4 2 2 5 3" xfId="14436"/>
    <cellStyle name="Percent 3 2 4 2 2 5 4" xfId="35587"/>
    <cellStyle name="Percent 3 2 4 2 2 6" xfId="6748"/>
    <cellStyle name="Percent 3 2 4 2 2 6 2" xfId="27897"/>
    <cellStyle name="Percent 3 2 4 2 2 6 2 2" xfId="49048"/>
    <cellStyle name="Percent 3 2 4 2 2 6 3" xfId="17325"/>
    <cellStyle name="Percent 3 2 4 2 2 6 4" xfId="38476"/>
    <cellStyle name="Percent 3 2 4 2 2 7" xfId="9310"/>
    <cellStyle name="Percent 3 2 4 2 2 7 2" xfId="30459"/>
    <cellStyle name="Percent 3 2 4 2 2 7 2 2" xfId="51610"/>
    <cellStyle name="Percent 3 2 4 2 2 7 3" xfId="19887"/>
    <cellStyle name="Percent 3 2 4 2 2 7 4" xfId="41038"/>
    <cellStyle name="Percent 3 2 4 2 2 8" xfId="22444"/>
    <cellStyle name="Percent 3 2 4 2 2 8 2" xfId="43595"/>
    <cellStyle name="Percent 3 2 4 2 2 9" xfId="11872"/>
    <cellStyle name="Percent 3 2 4 2 3" xfId="465"/>
    <cellStyle name="Percent 3 2 4 2 3 2" xfId="1105"/>
    <cellStyle name="Percent 3 2 4 2 3 2 2" xfId="2385"/>
    <cellStyle name="Percent 3 2 4 2 3 2 2 2" xfId="4952"/>
    <cellStyle name="Percent 3 2 4 2 3 2 2 2 2" xfId="27088"/>
    <cellStyle name="Percent 3 2 4 2 3 2 2 2 2 2" xfId="48239"/>
    <cellStyle name="Percent 3 2 4 2 3 2 2 2 3" xfId="16516"/>
    <cellStyle name="Percent 3 2 4 2 3 2 2 2 4" xfId="37667"/>
    <cellStyle name="Percent 3 2 4 2 3 2 2 3" xfId="8828"/>
    <cellStyle name="Percent 3 2 4 2 3 2 2 3 2" xfId="29977"/>
    <cellStyle name="Percent 3 2 4 2 3 2 2 3 2 2" xfId="51128"/>
    <cellStyle name="Percent 3 2 4 2 3 2 2 3 3" xfId="19405"/>
    <cellStyle name="Percent 3 2 4 2 3 2 2 3 4" xfId="40556"/>
    <cellStyle name="Percent 3 2 4 2 3 2 2 4" xfId="11390"/>
    <cellStyle name="Percent 3 2 4 2 3 2 2 4 2" xfId="32539"/>
    <cellStyle name="Percent 3 2 4 2 3 2 2 4 2 2" xfId="53690"/>
    <cellStyle name="Percent 3 2 4 2 3 2 2 4 3" xfId="21967"/>
    <cellStyle name="Percent 3 2 4 2 3 2 2 4 4" xfId="43118"/>
    <cellStyle name="Percent 3 2 4 2 3 2 2 5" xfId="24524"/>
    <cellStyle name="Percent 3 2 4 2 3 2 2 5 2" xfId="45675"/>
    <cellStyle name="Percent 3 2 4 2 3 2 2 6" xfId="13952"/>
    <cellStyle name="Percent 3 2 4 2 3 2 2 7" xfId="35103"/>
    <cellStyle name="Percent 3 2 4 2 3 2 3" xfId="3672"/>
    <cellStyle name="Percent 3 2 4 2 3 2 3 2" xfId="25808"/>
    <cellStyle name="Percent 3 2 4 2 3 2 3 2 2" xfId="46959"/>
    <cellStyle name="Percent 3 2 4 2 3 2 3 3" xfId="15236"/>
    <cellStyle name="Percent 3 2 4 2 3 2 3 4" xfId="36387"/>
    <cellStyle name="Percent 3 2 4 2 3 2 4" xfId="7548"/>
    <cellStyle name="Percent 3 2 4 2 3 2 4 2" xfId="28697"/>
    <cellStyle name="Percent 3 2 4 2 3 2 4 2 2" xfId="49848"/>
    <cellStyle name="Percent 3 2 4 2 3 2 4 3" xfId="18125"/>
    <cellStyle name="Percent 3 2 4 2 3 2 4 4" xfId="39276"/>
    <cellStyle name="Percent 3 2 4 2 3 2 5" xfId="10110"/>
    <cellStyle name="Percent 3 2 4 2 3 2 5 2" xfId="31259"/>
    <cellStyle name="Percent 3 2 4 2 3 2 5 2 2" xfId="52410"/>
    <cellStyle name="Percent 3 2 4 2 3 2 5 3" xfId="20687"/>
    <cellStyle name="Percent 3 2 4 2 3 2 5 4" xfId="41838"/>
    <cellStyle name="Percent 3 2 4 2 3 2 6" xfId="23244"/>
    <cellStyle name="Percent 3 2 4 2 3 2 6 2" xfId="44395"/>
    <cellStyle name="Percent 3 2 4 2 3 2 7" xfId="12672"/>
    <cellStyle name="Percent 3 2 4 2 3 2 8" xfId="33823"/>
    <cellStyle name="Percent 3 2 4 2 3 3" xfId="1745"/>
    <cellStyle name="Percent 3 2 4 2 3 3 2" xfId="4312"/>
    <cellStyle name="Percent 3 2 4 2 3 3 2 2" xfId="26448"/>
    <cellStyle name="Percent 3 2 4 2 3 3 2 2 2" xfId="47599"/>
    <cellStyle name="Percent 3 2 4 2 3 3 2 3" xfId="15876"/>
    <cellStyle name="Percent 3 2 4 2 3 3 2 4" xfId="37027"/>
    <cellStyle name="Percent 3 2 4 2 3 3 3" xfId="8188"/>
    <cellStyle name="Percent 3 2 4 2 3 3 3 2" xfId="29337"/>
    <cellStyle name="Percent 3 2 4 2 3 3 3 2 2" xfId="50488"/>
    <cellStyle name="Percent 3 2 4 2 3 3 3 3" xfId="18765"/>
    <cellStyle name="Percent 3 2 4 2 3 3 3 4" xfId="39916"/>
    <cellStyle name="Percent 3 2 4 2 3 3 4" xfId="10750"/>
    <cellStyle name="Percent 3 2 4 2 3 3 4 2" xfId="31899"/>
    <cellStyle name="Percent 3 2 4 2 3 3 4 2 2" xfId="53050"/>
    <cellStyle name="Percent 3 2 4 2 3 3 4 3" xfId="21327"/>
    <cellStyle name="Percent 3 2 4 2 3 3 4 4" xfId="42478"/>
    <cellStyle name="Percent 3 2 4 2 3 3 5" xfId="23884"/>
    <cellStyle name="Percent 3 2 4 2 3 3 5 2" xfId="45035"/>
    <cellStyle name="Percent 3 2 4 2 3 3 6" xfId="13312"/>
    <cellStyle name="Percent 3 2 4 2 3 3 7" xfId="34463"/>
    <cellStyle name="Percent 3 2 4 2 3 4" xfId="3032"/>
    <cellStyle name="Percent 3 2 4 2 3 4 2" xfId="25168"/>
    <cellStyle name="Percent 3 2 4 2 3 4 2 2" xfId="46319"/>
    <cellStyle name="Percent 3 2 4 2 3 4 3" xfId="14596"/>
    <cellStyle name="Percent 3 2 4 2 3 4 4" xfId="35747"/>
    <cellStyle name="Percent 3 2 4 2 3 5" xfId="6908"/>
    <cellStyle name="Percent 3 2 4 2 3 5 2" xfId="28057"/>
    <cellStyle name="Percent 3 2 4 2 3 5 2 2" xfId="49208"/>
    <cellStyle name="Percent 3 2 4 2 3 5 3" xfId="17485"/>
    <cellStyle name="Percent 3 2 4 2 3 5 4" xfId="38636"/>
    <cellStyle name="Percent 3 2 4 2 3 6" xfId="9470"/>
    <cellStyle name="Percent 3 2 4 2 3 6 2" xfId="30619"/>
    <cellStyle name="Percent 3 2 4 2 3 6 2 2" xfId="51770"/>
    <cellStyle name="Percent 3 2 4 2 3 6 3" xfId="20047"/>
    <cellStyle name="Percent 3 2 4 2 3 6 4" xfId="41198"/>
    <cellStyle name="Percent 3 2 4 2 3 7" xfId="22604"/>
    <cellStyle name="Percent 3 2 4 2 3 7 2" xfId="43755"/>
    <cellStyle name="Percent 3 2 4 2 3 8" xfId="12032"/>
    <cellStyle name="Percent 3 2 4 2 3 9" xfId="33183"/>
    <cellStyle name="Percent 3 2 4 2 4" xfId="785"/>
    <cellStyle name="Percent 3 2 4 2 4 2" xfId="2065"/>
    <cellStyle name="Percent 3 2 4 2 4 2 2" xfId="4632"/>
    <cellStyle name="Percent 3 2 4 2 4 2 2 2" xfId="26768"/>
    <cellStyle name="Percent 3 2 4 2 4 2 2 2 2" xfId="47919"/>
    <cellStyle name="Percent 3 2 4 2 4 2 2 3" xfId="16196"/>
    <cellStyle name="Percent 3 2 4 2 4 2 2 4" xfId="37347"/>
    <cellStyle name="Percent 3 2 4 2 4 2 3" xfId="8508"/>
    <cellStyle name="Percent 3 2 4 2 4 2 3 2" xfId="29657"/>
    <cellStyle name="Percent 3 2 4 2 4 2 3 2 2" xfId="50808"/>
    <cellStyle name="Percent 3 2 4 2 4 2 3 3" xfId="19085"/>
    <cellStyle name="Percent 3 2 4 2 4 2 3 4" xfId="40236"/>
    <cellStyle name="Percent 3 2 4 2 4 2 4" xfId="11070"/>
    <cellStyle name="Percent 3 2 4 2 4 2 4 2" xfId="32219"/>
    <cellStyle name="Percent 3 2 4 2 4 2 4 2 2" xfId="53370"/>
    <cellStyle name="Percent 3 2 4 2 4 2 4 3" xfId="21647"/>
    <cellStyle name="Percent 3 2 4 2 4 2 4 4" xfId="42798"/>
    <cellStyle name="Percent 3 2 4 2 4 2 5" xfId="24204"/>
    <cellStyle name="Percent 3 2 4 2 4 2 5 2" xfId="45355"/>
    <cellStyle name="Percent 3 2 4 2 4 2 6" xfId="13632"/>
    <cellStyle name="Percent 3 2 4 2 4 2 7" xfId="34783"/>
    <cellStyle name="Percent 3 2 4 2 4 3" xfId="3352"/>
    <cellStyle name="Percent 3 2 4 2 4 3 2" xfId="25488"/>
    <cellStyle name="Percent 3 2 4 2 4 3 2 2" xfId="46639"/>
    <cellStyle name="Percent 3 2 4 2 4 3 3" xfId="14916"/>
    <cellStyle name="Percent 3 2 4 2 4 3 4" xfId="36067"/>
    <cellStyle name="Percent 3 2 4 2 4 4" xfId="7228"/>
    <cellStyle name="Percent 3 2 4 2 4 4 2" xfId="28377"/>
    <cellStyle name="Percent 3 2 4 2 4 4 2 2" xfId="49528"/>
    <cellStyle name="Percent 3 2 4 2 4 4 3" xfId="17805"/>
    <cellStyle name="Percent 3 2 4 2 4 4 4" xfId="38956"/>
    <cellStyle name="Percent 3 2 4 2 4 5" xfId="9790"/>
    <cellStyle name="Percent 3 2 4 2 4 5 2" xfId="30939"/>
    <cellStyle name="Percent 3 2 4 2 4 5 2 2" xfId="52090"/>
    <cellStyle name="Percent 3 2 4 2 4 5 3" xfId="20367"/>
    <cellStyle name="Percent 3 2 4 2 4 5 4" xfId="41518"/>
    <cellStyle name="Percent 3 2 4 2 4 6" xfId="22924"/>
    <cellStyle name="Percent 3 2 4 2 4 6 2" xfId="44075"/>
    <cellStyle name="Percent 3 2 4 2 4 7" xfId="12352"/>
    <cellStyle name="Percent 3 2 4 2 4 8" xfId="33503"/>
    <cellStyle name="Percent 3 2 4 2 5" xfId="1425"/>
    <cellStyle name="Percent 3 2 4 2 5 2" xfId="3992"/>
    <cellStyle name="Percent 3 2 4 2 5 2 2" xfId="26128"/>
    <cellStyle name="Percent 3 2 4 2 5 2 2 2" xfId="47279"/>
    <cellStyle name="Percent 3 2 4 2 5 2 3" xfId="15556"/>
    <cellStyle name="Percent 3 2 4 2 5 2 4" xfId="36707"/>
    <cellStyle name="Percent 3 2 4 2 5 3" xfId="7868"/>
    <cellStyle name="Percent 3 2 4 2 5 3 2" xfId="29017"/>
    <cellStyle name="Percent 3 2 4 2 5 3 2 2" xfId="50168"/>
    <cellStyle name="Percent 3 2 4 2 5 3 3" xfId="18445"/>
    <cellStyle name="Percent 3 2 4 2 5 3 4" xfId="39596"/>
    <cellStyle name="Percent 3 2 4 2 5 4" xfId="10430"/>
    <cellStyle name="Percent 3 2 4 2 5 4 2" xfId="31579"/>
    <cellStyle name="Percent 3 2 4 2 5 4 2 2" xfId="52730"/>
    <cellStyle name="Percent 3 2 4 2 5 4 3" xfId="21007"/>
    <cellStyle name="Percent 3 2 4 2 5 4 4" xfId="42158"/>
    <cellStyle name="Percent 3 2 4 2 5 5" xfId="23564"/>
    <cellStyle name="Percent 3 2 4 2 5 5 2" xfId="44715"/>
    <cellStyle name="Percent 3 2 4 2 5 6" xfId="12992"/>
    <cellStyle name="Percent 3 2 4 2 5 7" xfId="34143"/>
    <cellStyle name="Percent 3 2 4 2 6" xfId="2711"/>
    <cellStyle name="Percent 3 2 4 2 6 2" xfId="24847"/>
    <cellStyle name="Percent 3 2 4 2 6 2 2" xfId="45998"/>
    <cellStyle name="Percent 3 2 4 2 6 3" xfId="14275"/>
    <cellStyle name="Percent 3 2 4 2 6 4" xfId="35426"/>
    <cellStyle name="Percent 3 2 4 2 7" xfId="6588"/>
    <cellStyle name="Percent 3 2 4 2 7 2" xfId="27737"/>
    <cellStyle name="Percent 3 2 4 2 7 2 2" xfId="48888"/>
    <cellStyle name="Percent 3 2 4 2 7 3" xfId="17165"/>
    <cellStyle name="Percent 3 2 4 2 7 4" xfId="38316"/>
    <cellStyle name="Percent 3 2 4 2 8" xfId="9150"/>
    <cellStyle name="Percent 3 2 4 2 8 2" xfId="30299"/>
    <cellStyle name="Percent 3 2 4 2 8 2 2" xfId="51450"/>
    <cellStyle name="Percent 3 2 4 2 8 3" xfId="19727"/>
    <cellStyle name="Percent 3 2 4 2 8 4" xfId="40878"/>
    <cellStyle name="Percent 3 2 4 2 9" xfId="22284"/>
    <cellStyle name="Percent 3 2 4 2 9 2" xfId="43435"/>
    <cellStyle name="Percent 3 2 4 3" xfId="223"/>
    <cellStyle name="Percent 3 2 4 3 10" xfId="32943"/>
    <cellStyle name="Percent 3 2 4 3 2" xfId="545"/>
    <cellStyle name="Percent 3 2 4 3 2 2" xfId="1185"/>
    <cellStyle name="Percent 3 2 4 3 2 2 2" xfId="2465"/>
    <cellStyle name="Percent 3 2 4 3 2 2 2 2" xfId="5032"/>
    <cellStyle name="Percent 3 2 4 3 2 2 2 2 2" xfId="27168"/>
    <cellStyle name="Percent 3 2 4 3 2 2 2 2 2 2" xfId="48319"/>
    <cellStyle name="Percent 3 2 4 3 2 2 2 2 3" xfId="16596"/>
    <cellStyle name="Percent 3 2 4 3 2 2 2 2 4" xfId="37747"/>
    <cellStyle name="Percent 3 2 4 3 2 2 2 3" xfId="8908"/>
    <cellStyle name="Percent 3 2 4 3 2 2 2 3 2" xfId="30057"/>
    <cellStyle name="Percent 3 2 4 3 2 2 2 3 2 2" xfId="51208"/>
    <cellStyle name="Percent 3 2 4 3 2 2 2 3 3" xfId="19485"/>
    <cellStyle name="Percent 3 2 4 3 2 2 2 3 4" xfId="40636"/>
    <cellStyle name="Percent 3 2 4 3 2 2 2 4" xfId="11470"/>
    <cellStyle name="Percent 3 2 4 3 2 2 2 4 2" xfId="32619"/>
    <cellStyle name="Percent 3 2 4 3 2 2 2 4 2 2" xfId="53770"/>
    <cellStyle name="Percent 3 2 4 3 2 2 2 4 3" xfId="22047"/>
    <cellStyle name="Percent 3 2 4 3 2 2 2 4 4" xfId="43198"/>
    <cellStyle name="Percent 3 2 4 3 2 2 2 5" xfId="24604"/>
    <cellStyle name="Percent 3 2 4 3 2 2 2 5 2" xfId="45755"/>
    <cellStyle name="Percent 3 2 4 3 2 2 2 6" xfId="14032"/>
    <cellStyle name="Percent 3 2 4 3 2 2 2 7" xfId="35183"/>
    <cellStyle name="Percent 3 2 4 3 2 2 3" xfId="3752"/>
    <cellStyle name="Percent 3 2 4 3 2 2 3 2" xfId="25888"/>
    <cellStyle name="Percent 3 2 4 3 2 2 3 2 2" xfId="47039"/>
    <cellStyle name="Percent 3 2 4 3 2 2 3 3" xfId="15316"/>
    <cellStyle name="Percent 3 2 4 3 2 2 3 4" xfId="36467"/>
    <cellStyle name="Percent 3 2 4 3 2 2 4" xfId="7628"/>
    <cellStyle name="Percent 3 2 4 3 2 2 4 2" xfId="28777"/>
    <cellStyle name="Percent 3 2 4 3 2 2 4 2 2" xfId="49928"/>
    <cellStyle name="Percent 3 2 4 3 2 2 4 3" xfId="18205"/>
    <cellStyle name="Percent 3 2 4 3 2 2 4 4" xfId="39356"/>
    <cellStyle name="Percent 3 2 4 3 2 2 5" xfId="10190"/>
    <cellStyle name="Percent 3 2 4 3 2 2 5 2" xfId="31339"/>
    <cellStyle name="Percent 3 2 4 3 2 2 5 2 2" xfId="52490"/>
    <cellStyle name="Percent 3 2 4 3 2 2 5 3" xfId="20767"/>
    <cellStyle name="Percent 3 2 4 3 2 2 5 4" xfId="41918"/>
    <cellStyle name="Percent 3 2 4 3 2 2 6" xfId="23324"/>
    <cellStyle name="Percent 3 2 4 3 2 2 6 2" xfId="44475"/>
    <cellStyle name="Percent 3 2 4 3 2 2 7" xfId="12752"/>
    <cellStyle name="Percent 3 2 4 3 2 2 8" xfId="33903"/>
    <cellStyle name="Percent 3 2 4 3 2 3" xfId="1825"/>
    <cellStyle name="Percent 3 2 4 3 2 3 2" xfId="4392"/>
    <cellStyle name="Percent 3 2 4 3 2 3 2 2" xfId="26528"/>
    <cellStyle name="Percent 3 2 4 3 2 3 2 2 2" xfId="47679"/>
    <cellStyle name="Percent 3 2 4 3 2 3 2 3" xfId="15956"/>
    <cellStyle name="Percent 3 2 4 3 2 3 2 4" xfId="37107"/>
    <cellStyle name="Percent 3 2 4 3 2 3 3" xfId="8268"/>
    <cellStyle name="Percent 3 2 4 3 2 3 3 2" xfId="29417"/>
    <cellStyle name="Percent 3 2 4 3 2 3 3 2 2" xfId="50568"/>
    <cellStyle name="Percent 3 2 4 3 2 3 3 3" xfId="18845"/>
    <cellStyle name="Percent 3 2 4 3 2 3 3 4" xfId="39996"/>
    <cellStyle name="Percent 3 2 4 3 2 3 4" xfId="10830"/>
    <cellStyle name="Percent 3 2 4 3 2 3 4 2" xfId="31979"/>
    <cellStyle name="Percent 3 2 4 3 2 3 4 2 2" xfId="53130"/>
    <cellStyle name="Percent 3 2 4 3 2 3 4 3" xfId="21407"/>
    <cellStyle name="Percent 3 2 4 3 2 3 4 4" xfId="42558"/>
    <cellStyle name="Percent 3 2 4 3 2 3 5" xfId="23964"/>
    <cellStyle name="Percent 3 2 4 3 2 3 5 2" xfId="45115"/>
    <cellStyle name="Percent 3 2 4 3 2 3 6" xfId="13392"/>
    <cellStyle name="Percent 3 2 4 3 2 3 7" xfId="34543"/>
    <cellStyle name="Percent 3 2 4 3 2 4" xfId="3112"/>
    <cellStyle name="Percent 3 2 4 3 2 4 2" xfId="25248"/>
    <cellStyle name="Percent 3 2 4 3 2 4 2 2" xfId="46399"/>
    <cellStyle name="Percent 3 2 4 3 2 4 3" xfId="14676"/>
    <cellStyle name="Percent 3 2 4 3 2 4 4" xfId="35827"/>
    <cellStyle name="Percent 3 2 4 3 2 5" xfId="6988"/>
    <cellStyle name="Percent 3 2 4 3 2 5 2" xfId="28137"/>
    <cellStyle name="Percent 3 2 4 3 2 5 2 2" xfId="49288"/>
    <cellStyle name="Percent 3 2 4 3 2 5 3" xfId="17565"/>
    <cellStyle name="Percent 3 2 4 3 2 5 4" xfId="38716"/>
    <cellStyle name="Percent 3 2 4 3 2 6" xfId="9550"/>
    <cellStyle name="Percent 3 2 4 3 2 6 2" xfId="30699"/>
    <cellStyle name="Percent 3 2 4 3 2 6 2 2" xfId="51850"/>
    <cellStyle name="Percent 3 2 4 3 2 6 3" xfId="20127"/>
    <cellStyle name="Percent 3 2 4 3 2 6 4" xfId="41278"/>
    <cellStyle name="Percent 3 2 4 3 2 7" xfId="22684"/>
    <cellStyle name="Percent 3 2 4 3 2 7 2" xfId="43835"/>
    <cellStyle name="Percent 3 2 4 3 2 8" xfId="12112"/>
    <cellStyle name="Percent 3 2 4 3 2 9" xfId="33263"/>
    <cellStyle name="Percent 3 2 4 3 3" xfId="865"/>
    <cellStyle name="Percent 3 2 4 3 3 2" xfId="2145"/>
    <cellStyle name="Percent 3 2 4 3 3 2 2" xfId="4712"/>
    <cellStyle name="Percent 3 2 4 3 3 2 2 2" xfId="26848"/>
    <cellStyle name="Percent 3 2 4 3 3 2 2 2 2" xfId="47999"/>
    <cellStyle name="Percent 3 2 4 3 3 2 2 3" xfId="16276"/>
    <cellStyle name="Percent 3 2 4 3 3 2 2 4" xfId="37427"/>
    <cellStyle name="Percent 3 2 4 3 3 2 3" xfId="8588"/>
    <cellStyle name="Percent 3 2 4 3 3 2 3 2" xfId="29737"/>
    <cellStyle name="Percent 3 2 4 3 3 2 3 2 2" xfId="50888"/>
    <cellStyle name="Percent 3 2 4 3 3 2 3 3" xfId="19165"/>
    <cellStyle name="Percent 3 2 4 3 3 2 3 4" xfId="40316"/>
    <cellStyle name="Percent 3 2 4 3 3 2 4" xfId="11150"/>
    <cellStyle name="Percent 3 2 4 3 3 2 4 2" xfId="32299"/>
    <cellStyle name="Percent 3 2 4 3 3 2 4 2 2" xfId="53450"/>
    <cellStyle name="Percent 3 2 4 3 3 2 4 3" xfId="21727"/>
    <cellStyle name="Percent 3 2 4 3 3 2 4 4" xfId="42878"/>
    <cellStyle name="Percent 3 2 4 3 3 2 5" xfId="24284"/>
    <cellStyle name="Percent 3 2 4 3 3 2 5 2" xfId="45435"/>
    <cellStyle name="Percent 3 2 4 3 3 2 6" xfId="13712"/>
    <cellStyle name="Percent 3 2 4 3 3 2 7" xfId="34863"/>
    <cellStyle name="Percent 3 2 4 3 3 3" xfId="3432"/>
    <cellStyle name="Percent 3 2 4 3 3 3 2" xfId="25568"/>
    <cellStyle name="Percent 3 2 4 3 3 3 2 2" xfId="46719"/>
    <cellStyle name="Percent 3 2 4 3 3 3 3" xfId="14996"/>
    <cellStyle name="Percent 3 2 4 3 3 3 4" xfId="36147"/>
    <cellStyle name="Percent 3 2 4 3 3 4" xfId="7308"/>
    <cellStyle name="Percent 3 2 4 3 3 4 2" xfId="28457"/>
    <cellStyle name="Percent 3 2 4 3 3 4 2 2" xfId="49608"/>
    <cellStyle name="Percent 3 2 4 3 3 4 3" xfId="17885"/>
    <cellStyle name="Percent 3 2 4 3 3 4 4" xfId="39036"/>
    <cellStyle name="Percent 3 2 4 3 3 5" xfId="9870"/>
    <cellStyle name="Percent 3 2 4 3 3 5 2" xfId="31019"/>
    <cellStyle name="Percent 3 2 4 3 3 5 2 2" xfId="52170"/>
    <cellStyle name="Percent 3 2 4 3 3 5 3" xfId="20447"/>
    <cellStyle name="Percent 3 2 4 3 3 5 4" xfId="41598"/>
    <cellStyle name="Percent 3 2 4 3 3 6" xfId="23004"/>
    <cellStyle name="Percent 3 2 4 3 3 6 2" xfId="44155"/>
    <cellStyle name="Percent 3 2 4 3 3 7" xfId="12432"/>
    <cellStyle name="Percent 3 2 4 3 3 8" xfId="33583"/>
    <cellStyle name="Percent 3 2 4 3 4" xfId="1505"/>
    <cellStyle name="Percent 3 2 4 3 4 2" xfId="4072"/>
    <cellStyle name="Percent 3 2 4 3 4 2 2" xfId="26208"/>
    <cellStyle name="Percent 3 2 4 3 4 2 2 2" xfId="47359"/>
    <cellStyle name="Percent 3 2 4 3 4 2 3" xfId="15636"/>
    <cellStyle name="Percent 3 2 4 3 4 2 4" xfId="36787"/>
    <cellStyle name="Percent 3 2 4 3 4 3" xfId="7948"/>
    <cellStyle name="Percent 3 2 4 3 4 3 2" xfId="29097"/>
    <cellStyle name="Percent 3 2 4 3 4 3 2 2" xfId="50248"/>
    <cellStyle name="Percent 3 2 4 3 4 3 3" xfId="18525"/>
    <cellStyle name="Percent 3 2 4 3 4 3 4" xfId="39676"/>
    <cellStyle name="Percent 3 2 4 3 4 4" xfId="10510"/>
    <cellStyle name="Percent 3 2 4 3 4 4 2" xfId="31659"/>
    <cellStyle name="Percent 3 2 4 3 4 4 2 2" xfId="52810"/>
    <cellStyle name="Percent 3 2 4 3 4 4 3" xfId="21087"/>
    <cellStyle name="Percent 3 2 4 3 4 4 4" xfId="42238"/>
    <cellStyle name="Percent 3 2 4 3 4 5" xfId="23644"/>
    <cellStyle name="Percent 3 2 4 3 4 5 2" xfId="44795"/>
    <cellStyle name="Percent 3 2 4 3 4 6" xfId="13072"/>
    <cellStyle name="Percent 3 2 4 3 4 7" xfId="34223"/>
    <cellStyle name="Percent 3 2 4 3 5" xfId="2791"/>
    <cellStyle name="Percent 3 2 4 3 5 2" xfId="24927"/>
    <cellStyle name="Percent 3 2 4 3 5 2 2" xfId="46078"/>
    <cellStyle name="Percent 3 2 4 3 5 3" xfId="14355"/>
    <cellStyle name="Percent 3 2 4 3 5 4" xfId="35506"/>
    <cellStyle name="Percent 3 2 4 3 6" xfId="6668"/>
    <cellStyle name="Percent 3 2 4 3 6 2" xfId="27817"/>
    <cellStyle name="Percent 3 2 4 3 6 2 2" xfId="48968"/>
    <cellStyle name="Percent 3 2 4 3 6 3" xfId="17245"/>
    <cellStyle name="Percent 3 2 4 3 6 4" xfId="38396"/>
    <cellStyle name="Percent 3 2 4 3 7" xfId="9230"/>
    <cellStyle name="Percent 3 2 4 3 7 2" xfId="30379"/>
    <cellStyle name="Percent 3 2 4 3 7 2 2" xfId="51530"/>
    <cellStyle name="Percent 3 2 4 3 7 3" xfId="19807"/>
    <cellStyle name="Percent 3 2 4 3 7 4" xfId="40958"/>
    <cellStyle name="Percent 3 2 4 3 8" xfId="22364"/>
    <cellStyle name="Percent 3 2 4 3 8 2" xfId="43515"/>
    <cellStyle name="Percent 3 2 4 3 9" xfId="11792"/>
    <cellStyle name="Percent 3 2 4 4" xfId="385"/>
    <cellStyle name="Percent 3 2 4 4 2" xfId="1025"/>
    <cellStyle name="Percent 3 2 4 4 2 2" xfId="2305"/>
    <cellStyle name="Percent 3 2 4 4 2 2 2" xfId="4872"/>
    <cellStyle name="Percent 3 2 4 4 2 2 2 2" xfId="27008"/>
    <cellStyle name="Percent 3 2 4 4 2 2 2 2 2" xfId="48159"/>
    <cellStyle name="Percent 3 2 4 4 2 2 2 3" xfId="16436"/>
    <cellStyle name="Percent 3 2 4 4 2 2 2 4" xfId="37587"/>
    <cellStyle name="Percent 3 2 4 4 2 2 3" xfId="8748"/>
    <cellStyle name="Percent 3 2 4 4 2 2 3 2" xfId="29897"/>
    <cellStyle name="Percent 3 2 4 4 2 2 3 2 2" xfId="51048"/>
    <cellStyle name="Percent 3 2 4 4 2 2 3 3" xfId="19325"/>
    <cellStyle name="Percent 3 2 4 4 2 2 3 4" xfId="40476"/>
    <cellStyle name="Percent 3 2 4 4 2 2 4" xfId="11310"/>
    <cellStyle name="Percent 3 2 4 4 2 2 4 2" xfId="32459"/>
    <cellStyle name="Percent 3 2 4 4 2 2 4 2 2" xfId="53610"/>
    <cellStyle name="Percent 3 2 4 4 2 2 4 3" xfId="21887"/>
    <cellStyle name="Percent 3 2 4 4 2 2 4 4" xfId="43038"/>
    <cellStyle name="Percent 3 2 4 4 2 2 5" xfId="24444"/>
    <cellStyle name="Percent 3 2 4 4 2 2 5 2" xfId="45595"/>
    <cellStyle name="Percent 3 2 4 4 2 2 6" xfId="13872"/>
    <cellStyle name="Percent 3 2 4 4 2 2 7" xfId="35023"/>
    <cellStyle name="Percent 3 2 4 4 2 3" xfId="3592"/>
    <cellStyle name="Percent 3 2 4 4 2 3 2" xfId="25728"/>
    <cellStyle name="Percent 3 2 4 4 2 3 2 2" xfId="46879"/>
    <cellStyle name="Percent 3 2 4 4 2 3 3" xfId="15156"/>
    <cellStyle name="Percent 3 2 4 4 2 3 4" xfId="36307"/>
    <cellStyle name="Percent 3 2 4 4 2 4" xfId="7468"/>
    <cellStyle name="Percent 3 2 4 4 2 4 2" xfId="28617"/>
    <cellStyle name="Percent 3 2 4 4 2 4 2 2" xfId="49768"/>
    <cellStyle name="Percent 3 2 4 4 2 4 3" xfId="18045"/>
    <cellStyle name="Percent 3 2 4 4 2 4 4" xfId="39196"/>
    <cellStyle name="Percent 3 2 4 4 2 5" xfId="10030"/>
    <cellStyle name="Percent 3 2 4 4 2 5 2" xfId="31179"/>
    <cellStyle name="Percent 3 2 4 4 2 5 2 2" xfId="52330"/>
    <cellStyle name="Percent 3 2 4 4 2 5 3" xfId="20607"/>
    <cellStyle name="Percent 3 2 4 4 2 5 4" xfId="41758"/>
    <cellStyle name="Percent 3 2 4 4 2 6" xfId="23164"/>
    <cellStyle name="Percent 3 2 4 4 2 6 2" xfId="44315"/>
    <cellStyle name="Percent 3 2 4 4 2 7" xfId="12592"/>
    <cellStyle name="Percent 3 2 4 4 2 8" xfId="33743"/>
    <cellStyle name="Percent 3 2 4 4 3" xfId="1665"/>
    <cellStyle name="Percent 3 2 4 4 3 2" xfId="4232"/>
    <cellStyle name="Percent 3 2 4 4 3 2 2" xfId="26368"/>
    <cellStyle name="Percent 3 2 4 4 3 2 2 2" xfId="47519"/>
    <cellStyle name="Percent 3 2 4 4 3 2 3" xfId="15796"/>
    <cellStyle name="Percent 3 2 4 4 3 2 4" xfId="36947"/>
    <cellStyle name="Percent 3 2 4 4 3 3" xfId="8108"/>
    <cellStyle name="Percent 3 2 4 4 3 3 2" xfId="29257"/>
    <cellStyle name="Percent 3 2 4 4 3 3 2 2" xfId="50408"/>
    <cellStyle name="Percent 3 2 4 4 3 3 3" xfId="18685"/>
    <cellStyle name="Percent 3 2 4 4 3 3 4" xfId="39836"/>
    <cellStyle name="Percent 3 2 4 4 3 4" xfId="10670"/>
    <cellStyle name="Percent 3 2 4 4 3 4 2" xfId="31819"/>
    <cellStyle name="Percent 3 2 4 4 3 4 2 2" xfId="52970"/>
    <cellStyle name="Percent 3 2 4 4 3 4 3" xfId="21247"/>
    <cellStyle name="Percent 3 2 4 4 3 4 4" xfId="42398"/>
    <cellStyle name="Percent 3 2 4 4 3 5" xfId="23804"/>
    <cellStyle name="Percent 3 2 4 4 3 5 2" xfId="44955"/>
    <cellStyle name="Percent 3 2 4 4 3 6" xfId="13232"/>
    <cellStyle name="Percent 3 2 4 4 3 7" xfId="34383"/>
    <cellStyle name="Percent 3 2 4 4 4" xfId="2952"/>
    <cellStyle name="Percent 3 2 4 4 4 2" xfId="25088"/>
    <cellStyle name="Percent 3 2 4 4 4 2 2" xfId="46239"/>
    <cellStyle name="Percent 3 2 4 4 4 3" xfId="14516"/>
    <cellStyle name="Percent 3 2 4 4 4 4" xfId="35667"/>
    <cellStyle name="Percent 3 2 4 4 5" xfId="6828"/>
    <cellStyle name="Percent 3 2 4 4 5 2" xfId="27977"/>
    <cellStyle name="Percent 3 2 4 4 5 2 2" xfId="49128"/>
    <cellStyle name="Percent 3 2 4 4 5 3" xfId="17405"/>
    <cellStyle name="Percent 3 2 4 4 5 4" xfId="38556"/>
    <cellStyle name="Percent 3 2 4 4 6" xfId="9390"/>
    <cellStyle name="Percent 3 2 4 4 6 2" xfId="30539"/>
    <cellStyle name="Percent 3 2 4 4 6 2 2" xfId="51690"/>
    <cellStyle name="Percent 3 2 4 4 6 3" xfId="19967"/>
    <cellStyle name="Percent 3 2 4 4 6 4" xfId="41118"/>
    <cellStyle name="Percent 3 2 4 4 7" xfId="22524"/>
    <cellStyle name="Percent 3 2 4 4 7 2" xfId="43675"/>
    <cellStyle name="Percent 3 2 4 4 8" xfId="11952"/>
    <cellStyle name="Percent 3 2 4 4 9" xfId="33103"/>
    <cellStyle name="Percent 3 2 4 5" xfId="705"/>
    <cellStyle name="Percent 3 2 4 5 2" xfId="1985"/>
    <cellStyle name="Percent 3 2 4 5 2 2" xfId="4552"/>
    <cellStyle name="Percent 3 2 4 5 2 2 2" xfId="26688"/>
    <cellStyle name="Percent 3 2 4 5 2 2 2 2" xfId="47839"/>
    <cellStyle name="Percent 3 2 4 5 2 2 3" xfId="16116"/>
    <cellStyle name="Percent 3 2 4 5 2 2 4" xfId="37267"/>
    <cellStyle name="Percent 3 2 4 5 2 3" xfId="8428"/>
    <cellStyle name="Percent 3 2 4 5 2 3 2" xfId="29577"/>
    <cellStyle name="Percent 3 2 4 5 2 3 2 2" xfId="50728"/>
    <cellStyle name="Percent 3 2 4 5 2 3 3" xfId="19005"/>
    <cellStyle name="Percent 3 2 4 5 2 3 4" xfId="40156"/>
    <cellStyle name="Percent 3 2 4 5 2 4" xfId="10990"/>
    <cellStyle name="Percent 3 2 4 5 2 4 2" xfId="32139"/>
    <cellStyle name="Percent 3 2 4 5 2 4 2 2" xfId="53290"/>
    <cellStyle name="Percent 3 2 4 5 2 4 3" xfId="21567"/>
    <cellStyle name="Percent 3 2 4 5 2 4 4" xfId="42718"/>
    <cellStyle name="Percent 3 2 4 5 2 5" xfId="24124"/>
    <cellStyle name="Percent 3 2 4 5 2 5 2" xfId="45275"/>
    <cellStyle name="Percent 3 2 4 5 2 6" xfId="13552"/>
    <cellStyle name="Percent 3 2 4 5 2 7" xfId="34703"/>
    <cellStyle name="Percent 3 2 4 5 3" xfId="3272"/>
    <cellStyle name="Percent 3 2 4 5 3 2" xfId="25408"/>
    <cellStyle name="Percent 3 2 4 5 3 2 2" xfId="46559"/>
    <cellStyle name="Percent 3 2 4 5 3 3" xfId="14836"/>
    <cellStyle name="Percent 3 2 4 5 3 4" xfId="35987"/>
    <cellStyle name="Percent 3 2 4 5 4" xfId="7148"/>
    <cellStyle name="Percent 3 2 4 5 4 2" xfId="28297"/>
    <cellStyle name="Percent 3 2 4 5 4 2 2" xfId="49448"/>
    <cellStyle name="Percent 3 2 4 5 4 3" xfId="17725"/>
    <cellStyle name="Percent 3 2 4 5 4 4" xfId="38876"/>
    <cellStyle name="Percent 3 2 4 5 5" xfId="9710"/>
    <cellStyle name="Percent 3 2 4 5 5 2" xfId="30859"/>
    <cellStyle name="Percent 3 2 4 5 5 2 2" xfId="52010"/>
    <cellStyle name="Percent 3 2 4 5 5 3" xfId="20287"/>
    <cellStyle name="Percent 3 2 4 5 5 4" xfId="41438"/>
    <cellStyle name="Percent 3 2 4 5 6" xfId="22844"/>
    <cellStyle name="Percent 3 2 4 5 6 2" xfId="43995"/>
    <cellStyle name="Percent 3 2 4 5 7" xfId="12272"/>
    <cellStyle name="Percent 3 2 4 5 8" xfId="33423"/>
    <cellStyle name="Percent 3 2 4 6" xfId="1345"/>
    <cellStyle name="Percent 3 2 4 6 2" xfId="3912"/>
    <cellStyle name="Percent 3 2 4 6 2 2" xfId="26048"/>
    <cellStyle name="Percent 3 2 4 6 2 2 2" xfId="47199"/>
    <cellStyle name="Percent 3 2 4 6 2 3" xfId="15476"/>
    <cellStyle name="Percent 3 2 4 6 2 4" xfId="36627"/>
    <cellStyle name="Percent 3 2 4 6 3" xfId="7788"/>
    <cellStyle name="Percent 3 2 4 6 3 2" xfId="28937"/>
    <cellStyle name="Percent 3 2 4 6 3 2 2" xfId="50088"/>
    <cellStyle name="Percent 3 2 4 6 3 3" xfId="18365"/>
    <cellStyle name="Percent 3 2 4 6 3 4" xfId="39516"/>
    <cellStyle name="Percent 3 2 4 6 4" xfId="10350"/>
    <cellStyle name="Percent 3 2 4 6 4 2" xfId="31499"/>
    <cellStyle name="Percent 3 2 4 6 4 2 2" xfId="52650"/>
    <cellStyle name="Percent 3 2 4 6 4 3" xfId="20927"/>
    <cellStyle name="Percent 3 2 4 6 4 4" xfId="42078"/>
    <cellStyle name="Percent 3 2 4 6 5" xfId="23484"/>
    <cellStyle name="Percent 3 2 4 6 5 2" xfId="44635"/>
    <cellStyle name="Percent 3 2 4 6 6" xfId="12912"/>
    <cellStyle name="Percent 3 2 4 6 7" xfId="34063"/>
    <cellStyle name="Percent 3 2 4 7" xfId="2630"/>
    <cellStyle name="Percent 3 2 4 7 2" xfId="24766"/>
    <cellStyle name="Percent 3 2 4 7 2 2" xfId="45917"/>
    <cellStyle name="Percent 3 2 4 7 3" xfId="14194"/>
    <cellStyle name="Percent 3 2 4 7 4" xfId="35345"/>
    <cellStyle name="Percent 3 2 4 8" xfId="6508"/>
    <cellStyle name="Percent 3 2 4 8 2" xfId="27657"/>
    <cellStyle name="Percent 3 2 4 8 2 2" xfId="48808"/>
    <cellStyle name="Percent 3 2 4 8 3" xfId="17085"/>
    <cellStyle name="Percent 3 2 4 8 4" xfId="38236"/>
    <cellStyle name="Percent 3 2 4 9" xfId="9070"/>
    <cellStyle name="Percent 3 2 4 9 2" xfId="30219"/>
    <cellStyle name="Percent 3 2 4 9 2 2" xfId="51370"/>
    <cellStyle name="Percent 3 2 4 9 3" xfId="19647"/>
    <cellStyle name="Percent 3 2 4 9 4" xfId="40798"/>
    <cellStyle name="Percent 3 2 5" xfId="81"/>
    <cellStyle name="Percent 3 2 5 10" xfId="22226"/>
    <cellStyle name="Percent 3 2 5 10 2" xfId="43377"/>
    <cellStyle name="Percent 3 2 5 11" xfId="11654"/>
    <cellStyle name="Percent 3 2 5 12" xfId="32805"/>
    <cellStyle name="Percent 3 2 5 2" xfId="165"/>
    <cellStyle name="Percent 3 2 5 2 10" xfId="11734"/>
    <cellStyle name="Percent 3 2 5 2 11" xfId="32885"/>
    <cellStyle name="Percent 3 2 5 2 2" xfId="326"/>
    <cellStyle name="Percent 3 2 5 2 2 10" xfId="33045"/>
    <cellStyle name="Percent 3 2 5 2 2 2" xfId="647"/>
    <cellStyle name="Percent 3 2 5 2 2 2 2" xfId="1287"/>
    <cellStyle name="Percent 3 2 5 2 2 2 2 2" xfId="2567"/>
    <cellStyle name="Percent 3 2 5 2 2 2 2 2 2" xfId="5134"/>
    <cellStyle name="Percent 3 2 5 2 2 2 2 2 2 2" xfId="27270"/>
    <cellStyle name="Percent 3 2 5 2 2 2 2 2 2 2 2" xfId="48421"/>
    <cellStyle name="Percent 3 2 5 2 2 2 2 2 2 3" xfId="16698"/>
    <cellStyle name="Percent 3 2 5 2 2 2 2 2 2 4" xfId="37849"/>
    <cellStyle name="Percent 3 2 5 2 2 2 2 2 3" xfId="9010"/>
    <cellStyle name="Percent 3 2 5 2 2 2 2 2 3 2" xfId="30159"/>
    <cellStyle name="Percent 3 2 5 2 2 2 2 2 3 2 2" xfId="51310"/>
    <cellStyle name="Percent 3 2 5 2 2 2 2 2 3 3" xfId="19587"/>
    <cellStyle name="Percent 3 2 5 2 2 2 2 2 3 4" xfId="40738"/>
    <cellStyle name="Percent 3 2 5 2 2 2 2 2 4" xfId="11572"/>
    <cellStyle name="Percent 3 2 5 2 2 2 2 2 4 2" xfId="32721"/>
    <cellStyle name="Percent 3 2 5 2 2 2 2 2 4 2 2" xfId="53872"/>
    <cellStyle name="Percent 3 2 5 2 2 2 2 2 4 3" xfId="22149"/>
    <cellStyle name="Percent 3 2 5 2 2 2 2 2 4 4" xfId="43300"/>
    <cellStyle name="Percent 3 2 5 2 2 2 2 2 5" xfId="24706"/>
    <cellStyle name="Percent 3 2 5 2 2 2 2 2 5 2" xfId="45857"/>
    <cellStyle name="Percent 3 2 5 2 2 2 2 2 6" xfId="14134"/>
    <cellStyle name="Percent 3 2 5 2 2 2 2 2 7" xfId="35285"/>
    <cellStyle name="Percent 3 2 5 2 2 2 2 3" xfId="3854"/>
    <cellStyle name="Percent 3 2 5 2 2 2 2 3 2" xfId="25990"/>
    <cellStyle name="Percent 3 2 5 2 2 2 2 3 2 2" xfId="47141"/>
    <cellStyle name="Percent 3 2 5 2 2 2 2 3 3" xfId="15418"/>
    <cellStyle name="Percent 3 2 5 2 2 2 2 3 4" xfId="36569"/>
    <cellStyle name="Percent 3 2 5 2 2 2 2 4" xfId="7730"/>
    <cellStyle name="Percent 3 2 5 2 2 2 2 4 2" xfId="28879"/>
    <cellStyle name="Percent 3 2 5 2 2 2 2 4 2 2" xfId="50030"/>
    <cellStyle name="Percent 3 2 5 2 2 2 2 4 3" xfId="18307"/>
    <cellStyle name="Percent 3 2 5 2 2 2 2 4 4" xfId="39458"/>
    <cellStyle name="Percent 3 2 5 2 2 2 2 5" xfId="10292"/>
    <cellStyle name="Percent 3 2 5 2 2 2 2 5 2" xfId="31441"/>
    <cellStyle name="Percent 3 2 5 2 2 2 2 5 2 2" xfId="52592"/>
    <cellStyle name="Percent 3 2 5 2 2 2 2 5 3" xfId="20869"/>
    <cellStyle name="Percent 3 2 5 2 2 2 2 5 4" xfId="42020"/>
    <cellStyle name="Percent 3 2 5 2 2 2 2 6" xfId="23426"/>
    <cellStyle name="Percent 3 2 5 2 2 2 2 6 2" xfId="44577"/>
    <cellStyle name="Percent 3 2 5 2 2 2 2 7" xfId="12854"/>
    <cellStyle name="Percent 3 2 5 2 2 2 2 8" xfId="34005"/>
    <cellStyle name="Percent 3 2 5 2 2 2 3" xfId="1927"/>
    <cellStyle name="Percent 3 2 5 2 2 2 3 2" xfId="4494"/>
    <cellStyle name="Percent 3 2 5 2 2 2 3 2 2" xfId="26630"/>
    <cellStyle name="Percent 3 2 5 2 2 2 3 2 2 2" xfId="47781"/>
    <cellStyle name="Percent 3 2 5 2 2 2 3 2 3" xfId="16058"/>
    <cellStyle name="Percent 3 2 5 2 2 2 3 2 4" xfId="37209"/>
    <cellStyle name="Percent 3 2 5 2 2 2 3 3" xfId="8370"/>
    <cellStyle name="Percent 3 2 5 2 2 2 3 3 2" xfId="29519"/>
    <cellStyle name="Percent 3 2 5 2 2 2 3 3 2 2" xfId="50670"/>
    <cellStyle name="Percent 3 2 5 2 2 2 3 3 3" xfId="18947"/>
    <cellStyle name="Percent 3 2 5 2 2 2 3 3 4" xfId="40098"/>
    <cellStyle name="Percent 3 2 5 2 2 2 3 4" xfId="10932"/>
    <cellStyle name="Percent 3 2 5 2 2 2 3 4 2" xfId="32081"/>
    <cellStyle name="Percent 3 2 5 2 2 2 3 4 2 2" xfId="53232"/>
    <cellStyle name="Percent 3 2 5 2 2 2 3 4 3" xfId="21509"/>
    <cellStyle name="Percent 3 2 5 2 2 2 3 4 4" xfId="42660"/>
    <cellStyle name="Percent 3 2 5 2 2 2 3 5" xfId="24066"/>
    <cellStyle name="Percent 3 2 5 2 2 2 3 5 2" xfId="45217"/>
    <cellStyle name="Percent 3 2 5 2 2 2 3 6" xfId="13494"/>
    <cellStyle name="Percent 3 2 5 2 2 2 3 7" xfId="34645"/>
    <cellStyle name="Percent 3 2 5 2 2 2 4" xfId="3214"/>
    <cellStyle name="Percent 3 2 5 2 2 2 4 2" xfId="25350"/>
    <cellStyle name="Percent 3 2 5 2 2 2 4 2 2" xfId="46501"/>
    <cellStyle name="Percent 3 2 5 2 2 2 4 3" xfId="14778"/>
    <cellStyle name="Percent 3 2 5 2 2 2 4 4" xfId="35929"/>
    <cellStyle name="Percent 3 2 5 2 2 2 5" xfId="7090"/>
    <cellStyle name="Percent 3 2 5 2 2 2 5 2" xfId="28239"/>
    <cellStyle name="Percent 3 2 5 2 2 2 5 2 2" xfId="49390"/>
    <cellStyle name="Percent 3 2 5 2 2 2 5 3" xfId="17667"/>
    <cellStyle name="Percent 3 2 5 2 2 2 5 4" xfId="38818"/>
    <cellStyle name="Percent 3 2 5 2 2 2 6" xfId="9652"/>
    <cellStyle name="Percent 3 2 5 2 2 2 6 2" xfId="30801"/>
    <cellStyle name="Percent 3 2 5 2 2 2 6 2 2" xfId="51952"/>
    <cellStyle name="Percent 3 2 5 2 2 2 6 3" xfId="20229"/>
    <cellStyle name="Percent 3 2 5 2 2 2 6 4" xfId="41380"/>
    <cellStyle name="Percent 3 2 5 2 2 2 7" xfId="22786"/>
    <cellStyle name="Percent 3 2 5 2 2 2 7 2" xfId="43937"/>
    <cellStyle name="Percent 3 2 5 2 2 2 8" xfId="12214"/>
    <cellStyle name="Percent 3 2 5 2 2 2 9" xfId="33365"/>
    <cellStyle name="Percent 3 2 5 2 2 3" xfId="967"/>
    <cellStyle name="Percent 3 2 5 2 2 3 2" xfId="2247"/>
    <cellStyle name="Percent 3 2 5 2 2 3 2 2" xfId="4814"/>
    <cellStyle name="Percent 3 2 5 2 2 3 2 2 2" xfId="26950"/>
    <cellStyle name="Percent 3 2 5 2 2 3 2 2 2 2" xfId="48101"/>
    <cellStyle name="Percent 3 2 5 2 2 3 2 2 3" xfId="16378"/>
    <cellStyle name="Percent 3 2 5 2 2 3 2 2 4" xfId="37529"/>
    <cellStyle name="Percent 3 2 5 2 2 3 2 3" xfId="8690"/>
    <cellStyle name="Percent 3 2 5 2 2 3 2 3 2" xfId="29839"/>
    <cellStyle name="Percent 3 2 5 2 2 3 2 3 2 2" xfId="50990"/>
    <cellStyle name="Percent 3 2 5 2 2 3 2 3 3" xfId="19267"/>
    <cellStyle name="Percent 3 2 5 2 2 3 2 3 4" xfId="40418"/>
    <cellStyle name="Percent 3 2 5 2 2 3 2 4" xfId="11252"/>
    <cellStyle name="Percent 3 2 5 2 2 3 2 4 2" xfId="32401"/>
    <cellStyle name="Percent 3 2 5 2 2 3 2 4 2 2" xfId="53552"/>
    <cellStyle name="Percent 3 2 5 2 2 3 2 4 3" xfId="21829"/>
    <cellStyle name="Percent 3 2 5 2 2 3 2 4 4" xfId="42980"/>
    <cellStyle name="Percent 3 2 5 2 2 3 2 5" xfId="24386"/>
    <cellStyle name="Percent 3 2 5 2 2 3 2 5 2" xfId="45537"/>
    <cellStyle name="Percent 3 2 5 2 2 3 2 6" xfId="13814"/>
    <cellStyle name="Percent 3 2 5 2 2 3 2 7" xfId="34965"/>
    <cellStyle name="Percent 3 2 5 2 2 3 3" xfId="3534"/>
    <cellStyle name="Percent 3 2 5 2 2 3 3 2" xfId="25670"/>
    <cellStyle name="Percent 3 2 5 2 2 3 3 2 2" xfId="46821"/>
    <cellStyle name="Percent 3 2 5 2 2 3 3 3" xfId="15098"/>
    <cellStyle name="Percent 3 2 5 2 2 3 3 4" xfId="36249"/>
    <cellStyle name="Percent 3 2 5 2 2 3 4" xfId="7410"/>
    <cellStyle name="Percent 3 2 5 2 2 3 4 2" xfId="28559"/>
    <cellStyle name="Percent 3 2 5 2 2 3 4 2 2" xfId="49710"/>
    <cellStyle name="Percent 3 2 5 2 2 3 4 3" xfId="17987"/>
    <cellStyle name="Percent 3 2 5 2 2 3 4 4" xfId="39138"/>
    <cellStyle name="Percent 3 2 5 2 2 3 5" xfId="9972"/>
    <cellStyle name="Percent 3 2 5 2 2 3 5 2" xfId="31121"/>
    <cellStyle name="Percent 3 2 5 2 2 3 5 2 2" xfId="52272"/>
    <cellStyle name="Percent 3 2 5 2 2 3 5 3" xfId="20549"/>
    <cellStyle name="Percent 3 2 5 2 2 3 5 4" xfId="41700"/>
    <cellStyle name="Percent 3 2 5 2 2 3 6" xfId="23106"/>
    <cellStyle name="Percent 3 2 5 2 2 3 6 2" xfId="44257"/>
    <cellStyle name="Percent 3 2 5 2 2 3 7" xfId="12534"/>
    <cellStyle name="Percent 3 2 5 2 2 3 8" xfId="33685"/>
    <cellStyle name="Percent 3 2 5 2 2 4" xfId="1607"/>
    <cellStyle name="Percent 3 2 5 2 2 4 2" xfId="4174"/>
    <cellStyle name="Percent 3 2 5 2 2 4 2 2" xfId="26310"/>
    <cellStyle name="Percent 3 2 5 2 2 4 2 2 2" xfId="47461"/>
    <cellStyle name="Percent 3 2 5 2 2 4 2 3" xfId="15738"/>
    <cellStyle name="Percent 3 2 5 2 2 4 2 4" xfId="36889"/>
    <cellStyle name="Percent 3 2 5 2 2 4 3" xfId="8050"/>
    <cellStyle name="Percent 3 2 5 2 2 4 3 2" xfId="29199"/>
    <cellStyle name="Percent 3 2 5 2 2 4 3 2 2" xfId="50350"/>
    <cellStyle name="Percent 3 2 5 2 2 4 3 3" xfId="18627"/>
    <cellStyle name="Percent 3 2 5 2 2 4 3 4" xfId="39778"/>
    <cellStyle name="Percent 3 2 5 2 2 4 4" xfId="10612"/>
    <cellStyle name="Percent 3 2 5 2 2 4 4 2" xfId="31761"/>
    <cellStyle name="Percent 3 2 5 2 2 4 4 2 2" xfId="52912"/>
    <cellStyle name="Percent 3 2 5 2 2 4 4 3" xfId="21189"/>
    <cellStyle name="Percent 3 2 5 2 2 4 4 4" xfId="42340"/>
    <cellStyle name="Percent 3 2 5 2 2 4 5" xfId="23746"/>
    <cellStyle name="Percent 3 2 5 2 2 4 5 2" xfId="44897"/>
    <cellStyle name="Percent 3 2 5 2 2 4 6" xfId="13174"/>
    <cellStyle name="Percent 3 2 5 2 2 4 7" xfId="34325"/>
    <cellStyle name="Percent 3 2 5 2 2 5" xfId="2894"/>
    <cellStyle name="Percent 3 2 5 2 2 5 2" xfId="25030"/>
    <cellStyle name="Percent 3 2 5 2 2 5 2 2" xfId="46181"/>
    <cellStyle name="Percent 3 2 5 2 2 5 3" xfId="14458"/>
    <cellStyle name="Percent 3 2 5 2 2 5 4" xfId="35609"/>
    <cellStyle name="Percent 3 2 5 2 2 6" xfId="6770"/>
    <cellStyle name="Percent 3 2 5 2 2 6 2" xfId="27919"/>
    <cellStyle name="Percent 3 2 5 2 2 6 2 2" xfId="49070"/>
    <cellStyle name="Percent 3 2 5 2 2 6 3" xfId="17347"/>
    <cellStyle name="Percent 3 2 5 2 2 6 4" xfId="38498"/>
    <cellStyle name="Percent 3 2 5 2 2 7" xfId="9332"/>
    <cellStyle name="Percent 3 2 5 2 2 7 2" xfId="30481"/>
    <cellStyle name="Percent 3 2 5 2 2 7 2 2" xfId="51632"/>
    <cellStyle name="Percent 3 2 5 2 2 7 3" xfId="19909"/>
    <cellStyle name="Percent 3 2 5 2 2 7 4" xfId="41060"/>
    <cellStyle name="Percent 3 2 5 2 2 8" xfId="22466"/>
    <cellStyle name="Percent 3 2 5 2 2 8 2" xfId="43617"/>
    <cellStyle name="Percent 3 2 5 2 2 9" xfId="11894"/>
    <cellStyle name="Percent 3 2 5 2 3" xfId="487"/>
    <cellStyle name="Percent 3 2 5 2 3 2" xfId="1127"/>
    <cellStyle name="Percent 3 2 5 2 3 2 2" xfId="2407"/>
    <cellStyle name="Percent 3 2 5 2 3 2 2 2" xfId="4974"/>
    <cellStyle name="Percent 3 2 5 2 3 2 2 2 2" xfId="27110"/>
    <cellStyle name="Percent 3 2 5 2 3 2 2 2 2 2" xfId="48261"/>
    <cellStyle name="Percent 3 2 5 2 3 2 2 2 3" xfId="16538"/>
    <cellStyle name="Percent 3 2 5 2 3 2 2 2 4" xfId="37689"/>
    <cellStyle name="Percent 3 2 5 2 3 2 2 3" xfId="8850"/>
    <cellStyle name="Percent 3 2 5 2 3 2 2 3 2" xfId="29999"/>
    <cellStyle name="Percent 3 2 5 2 3 2 2 3 2 2" xfId="51150"/>
    <cellStyle name="Percent 3 2 5 2 3 2 2 3 3" xfId="19427"/>
    <cellStyle name="Percent 3 2 5 2 3 2 2 3 4" xfId="40578"/>
    <cellStyle name="Percent 3 2 5 2 3 2 2 4" xfId="11412"/>
    <cellStyle name="Percent 3 2 5 2 3 2 2 4 2" xfId="32561"/>
    <cellStyle name="Percent 3 2 5 2 3 2 2 4 2 2" xfId="53712"/>
    <cellStyle name="Percent 3 2 5 2 3 2 2 4 3" xfId="21989"/>
    <cellStyle name="Percent 3 2 5 2 3 2 2 4 4" xfId="43140"/>
    <cellStyle name="Percent 3 2 5 2 3 2 2 5" xfId="24546"/>
    <cellStyle name="Percent 3 2 5 2 3 2 2 5 2" xfId="45697"/>
    <cellStyle name="Percent 3 2 5 2 3 2 2 6" xfId="13974"/>
    <cellStyle name="Percent 3 2 5 2 3 2 2 7" xfId="35125"/>
    <cellStyle name="Percent 3 2 5 2 3 2 3" xfId="3694"/>
    <cellStyle name="Percent 3 2 5 2 3 2 3 2" xfId="25830"/>
    <cellStyle name="Percent 3 2 5 2 3 2 3 2 2" xfId="46981"/>
    <cellStyle name="Percent 3 2 5 2 3 2 3 3" xfId="15258"/>
    <cellStyle name="Percent 3 2 5 2 3 2 3 4" xfId="36409"/>
    <cellStyle name="Percent 3 2 5 2 3 2 4" xfId="7570"/>
    <cellStyle name="Percent 3 2 5 2 3 2 4 2" xfId="28719"/>
    <cellStyle name="Percent 3 2 5 2 3 2 4 2 2" xfId="49870"/>
    <cellStyle name="Percent 3 2 5 2 3 2 4 3" xfId="18147"/>
    <cellStyle name="Percent 3 2 5 2 3 2 4 4" xfId="39298"/>
    <cellStyle name="Percent 3 2 5 2 3 2 5" xfId="10132"/>
    <cellStyle name="Percent 3 2 5 2 3 2 5 2" xfId="31281"/>
    <cellStyle name="Percent 3 2 5 2 3 2 5 2 2" xfId="52432"/>
    <cellStyle name="Percent 3 2 5 2 3 2 5 3" xfId="20709"/>
    <cellStyle name="Percent 3 2 5 2 3 2 5 4" xfId="41860"/>
    <cellStyle name="Percent 3 2 5 2 3 2 6" xfId="23266"/>
    <cellStyle name="Percent 3 2 5 2 3 2 6 2" xfId="44417"/>
    <cellStyle name="Percent 3 2 5 2 3 2 7" xfId="12694"/>
    <cellStyle name="Percent 3 2 5 2 3 2 8" xfId="33845"/>
    <cellStyle name="Percent 3 2 5 2 3 3" xfId="1767"/>
    <cellStyle name="Percent 3 2 5 2 3 3 2" xfId="4334"/>
    <cellStyle name="Percent 3 2 5 2 3 3 2 2" xfId="26470"/>
    <cellStyle name="Percent 3 2 5 2 3 3 2 2 2" xfId="47621"/>
    <cellStyle name="Percent 3 2 5 2 3 3 2 3" xfId="15898"/>
    <cellStyle name="Percent 3 2 5 2 3 3 2 4" xfId="37049"/>
    <cellStyle name="Percent 3 2 5 2 3 3 3" xfId="8210"/>
    <cellStyle name="Percent 3 2 5 2 3 3 3 2" xfId="29359"/>
    <cellStyle name="Percent 3 2 5 2 3 3 3 2 2" xfId="50510"/>
    <cellStyle name="Percent 3 2 5 2 3 3 3 3" xfId="18787"/>
    <cellStyle name="Percent 3 2 5 2 3 3 3 4" xfId="39938"/>
    <cellStyle name="Percent 3 2 5 2 3 3 4" xfId="10772"/>
    <cellStyle name="Percent 3 2 5 2 3 3 4 2" xfId="31921"/>
    <cellStyle name="Percent 3 2 5 2 3 3 4 2 2" xfId="53072"/>
    <cellStyle name="Percent 3 2 5 2 3 3 4 3" xfId="21349"/>
    <cellStyle name="Percent 3 2 5 2 3 3 4 4" xfId="42500"/>
    <cellStyle name="Percent 3 2 5 2 3 3 5" xfId="23906"/>
    <cellStyle name="Percent 3 2 5 2 3 3 5 2" xfId="45057"/>
    <cellStyle name="Percent 3 2 5 2 3 3 6" xfId="13334"/>
    <cellStyle name="Percent 3 2 5 2 3 3 7" xfId="34485"/>
    <cellStyle name="Percent 3 2 5 2 3 4" xfId="3054"/>
    <cellStyle name="Percent 3 2 5 2 3 4 2" xfId="25190"/>
    <cellStyle name="Percent 3 2 5 2 3 4 2 2" xfId="46341"/>
    <cellStyle name="Percent 3 2 5 2 3 4 3" xfId="14618"/>
    <cellStyle name="Percent 3 2 5 2 3 4 4" xfId="35769"/>
    <cellStyle name="Percent 3 2 5 2 3 5" xfId="6930"/>
    <cellStyle name="Percent 3 2 5 2 3 5 2" xfId="28079"/>
    <cellStyle name="Percent 3 2 5 2 3 5 2 2" xfId="49230"/>
    <cellStyle name="Percent 3 2 5 2 3 5 3" xfId="17507"/>
    <cellStyle name="Percent 3 2 5 2 3 5 4" xfId="38658"/>
    <cellStyle name="Percent 3 2 5 2 3 6" xfId="9492"/>
    <cellStyle name="Percent 3 2 5 2 3 6 2" xfId="30641"/>
    <cellStyle name="Percent 3 2 5 2 3 6 2 2" xfId="51792"/>
    <cellStyle name="Percent 3 2 5 2 3 6 3" xfId="20069"/>
    <cellStyle name="Percent 3 2 5 2 3 6 4" xfId="41220"/>
    <cellStyle name="Percent 3 2 5 2 3 7" xfId="22626"/>
    <cellStyle name="Percent 3 2 5 2 3 7 2" xfId="43777"/>
    <cellStyle name="Percent 3 2 5 2 3 8" xfId="12054"/>
    <cellStyle name="Percent 3 2 5 2 3 9" xfId="33205"/>
    <cellStyle name="Percent 3 2 5 2 4" xfId="807"/>
    <cellStyle name="Percent 3 2 5 2 4 2" xfId="2087"/>
    <cellStyle name="Percent 3 2 5 2 4 2 2" xfId="4654"/>
    <cellStyle name="Percent 3 2 5 2 4 2 2 2" xfId="26790"/>
    <cellStyle name="Percent 3 2 5 2 4 2 2 2 2" xfId="47941"/>
    <cellStyle name="Percent 3 2 5 2 4 2 2 3" xfId="16218"/>
    <cellStyle name="Percent 3 2 5 2 4 2 2 4" xfId="37369"/>
    <cellStyle name="Percent 3 2 5 2 4 2 3" xfId="8530"/>
    <cellStyle name="Percent 3 2 5 2 4 2 3 2" xfId="29679"/>
    <cellStyle name="Percent 3 2 5 2 4 2 3 2 2" xfId="50830"/>
    <cellStyle name="Percent 3 2 5 2 4 2 3 3" xfId="19107"/>
    <cellStyle name="Percent 3 2 5 2 4 2 3 4" xfId="40258"/>
    <cellStyle name="Percent 3 2 5 2 4 2 4" xfId="11092"/>
    <cellStyle name="Percent 3 2 5 2 4 2 4 2" xfId="32241"/>
    <cellStyle name="Percent 3 2 5 2 4 2 4 2 2" xfId="53392"/>
    <cellStyle name="Percent 3 2 5 2 4 2 4 3" xfId="21669"/>
    <cellStyle name="Percent 3 2 5 2 4 2 4 4" xfId="42820"/>
    <cellStyle name="Percent 3 2 5 2 4 2 5" xfId="24226"/>
    <cellStyle name="Percent 3 2 5 2 4 2 5 2" xfId="45377"/>
    <cellStyle name="Percent 3 2 5 2 4 2 6" xfId="13654"/>
    <cellStyle name="Percent 3 2 5 2 4 2 7" xfId="34805"/>
    <cellStyle name="Percent 3 2 5 2 4 3" xfId="3374"/>
    <cellStyle name="Percent 3 2 5 2 4 3 2" xfId="25510"/>
    <cellStyle name="Percent 3 2 5 2 4 3 2 2" xfId="46661"/>
    <cellStyle name="Percent 3 2 5 2 4 3 3" xfId="14938"/>
    <cellStyle name="Percent 3 2 5 2 4 3 4" xfId="36089"/>
    <cellStyle name="Percent 3 2 5 2 4 4" xfId="7250"/>
    <cellStyle name="Percent 3 2 5 2 4 4 2" xfId="28399"/>
    <cellStyle name="Percent 3 2 5 2 4 4 2 2" xfId="49550"/>
    <cellStyle name="Percent 3 2 5 2 4 4 3" xfId="17827"/>
    <cellStyle name="Percent 3 2 5 2 4 4 4" xfId="38978"/>
    <cellStyle name="Percent 3 2 5 2 4 5" xfId="9812"/>
    <cellStyle name="Percent 3 2 5 2 4 5 2" xfId="30961"/>
    <cellStyle name="Percent 3 2 5 2 4 5 2 2" xfId="52112"/>
    <cellStyle name="Percent 3 2 5 2 4 5 3" xfId="20389"/>
    <cellStyle name="Percent 3 2 5 2 4 5 4" xfId="41540"/>
    <cellStyle name="Percent 3 2 5 2 4 6" xfId="22946"/>
    <cellStyle name="Percent 3 2 5 2 4 6 2" xfId="44097"/>
    <cellStyle name="Percent 3 2 5 2 4 7" xfId="12374"/>
    <cellStyle name="Percent 3 2 5 2 4 8" xfId="33525"/>
    <cellStyle name="Percent 3 2 5 2 5" xfId="1447"/>
    <cellStyle name="Percent 3 2 5 2 5 2" xfId="4014"/>
    <cellStyle name="Percent 3 2 5 2 5 2 2" xfId="26150"/>
    <cellStyle name="Percent 3 2 5 2 5 2 2 2" xfId="47301"/>
    <cellStyle name="Percent 3 2 5 2 5 2 3" xfId="15578"/>
    <cellStyle name="Percent 3 2 5 2 5 2 4" xfId="36729"/>
    <cellStyle name="Percent 3 2 5 2 5 3" xfId="7890"/>
    <cellStyle name="Percent 3 2 5 2 5 3 2" xfId="29039"/>
    <cellStyle name="Percent 3 2 5 2 5 3 2 2" xfId="50190"/>
    <cellStyle name="Percent 3 2 5 2 5 3 3" xfId="18467"/>
    <cellStyle name="Percent 3 2 5 2 5 3 4" xfId="39618"/>
    <cellStyle name="Percent 3 2 5 2 5 4" xfId="10452"/>
    <cellStyle name="Percent 3 2 5 2 5 4 2" xfId="31601"/>
    <cellStyle name="Percent 3 2 5 2 5 4 2 2" xfId="52752"/>
    <cellStyle name="Percent 3 2 5 2 5 4 3" xfId="21029"/>
    <cellStyle name="Percent 3 2 5 2 5 4 4" xfId="42180"/>
    <cellStyle name="Percent 3 2 5 2 5 5" xfId="23586"/>
    <cellStyle name="Percent 3 2 5 2 5 5 2" xfId="44737"/>
    <cellStyle name="Percent 3 2 5 2 5 6" xfId="13014"/>
    <cellStyle name="Percent 3 2 5 2 5 7" xfId="34165"/>
    <cellStyle name="Percent 3 2 5 2 6" xfId="2733"/>
    <cellStyle name="Percent 3 2 5 2 6 2" xfId="24869"/>
    <cellStyle name="Percent 3 2 5 2 6 2 2" xfId="46020"/>
    <cellStyle name="Percent 3 2 5 2 6 3" xfId="14297"/>
    <cellStyle name="Percent 3 2 5 2 6 4" xfId="35448"/>
    <cellStyle name="Percent 3 2 5 2 7" xfId="6610"/>
    <cellStyle name="Percent 3 2 5 2 7 2" xfId="27759"/>
    <cellStyle name="Percent 3 2 5 2 7 2 2" xfId="48910"/>
    <cellStyle name="Percent 3 2 5 2 7 3" xfId="17187"/>
    <cellStyle name="Percent 3 2 5 2 7 4" xfId="38338"/>
    <cellStyle name="Percent 3 2 5 2 8" xfId="9172"/>
    <cellStyle name="Percent 3 2 5 2 8 2" xfId="30321"/>
    <cellStyle name="Percent 3 2 5 2 8 2 2" xfId="51472"/>
    <cellStyle name="Percent 3 2 5 2 8 3" xfId="19749"/>
    <cellStyle name="Percent 3 2 5 2 8 4" xfId="40900"/>
    <cellStyle name="Percent 3 2 5 2 9" xfId="22306"/>
    <cellStyle name="Percent 3 2 5 2 9 2" xfId="43457"/>
    <cellStyle name="Percent 3 2 5 3" xfId="245"/>
    <cellStyle name="Percent 3 2 5 3 10" xfId="32965"/>
    <cellStyle name="Percent 3 2 5 3 2" xfId="567"/>
    <cellStyle name="Percent 3 2 5 3 2 2" xfId="1207"/>
    <cellStyle name="Percent 3 2 5 3 2 2 2" xfId="2487"/>
    <cellStyle name="Percent 3 2 5 3 2 2 2 2" xfId="5054"/>
    <cellStyle name="Percent 3 2 5 3 2 2 2 2 2" xfId="27190"/>
    <cellStyle name="Percent 3 2 5 3 2 2 2 2 2 2" xfId="48341"/>
    <cellStyle name="Percent 3 2 5 3 2 2 2 2 3" xfId="16618"/>
    <cellStyle name="Percent 3 2 5 3 2 2 2 2 4" xfId="37769"/>
    <cellStyle name="Percent 3 2 5 3 2 2 2 3" xfId="8930"/>
    <cellStyle name="Percent 3 2 5 3 2 2 2 3 2" xfId="30079"/>
    <cellStyle name="Percent 3 2 5 3 2 2 2 3 2 2" xfId="51230"/>
    <cellStyle name="Percent 3 2 5 3 2 2 2 3 3" xfId="19507"/>
    <cellStyle name="Percent 3 2 5 3 2 2 2 3 4" xfId="40658"/>
    <cellStyle name="Percent 3 2 5 3 2 2 2 4" xfId="11492"/>
    <cellStyle name="Percent 3 2 5 3 2 2 2 4 2" xfId="32641"/>
    <cellStyle name="Percent 3 2 5 3 2 2 2 4 2 2" xfId="53792"/>
    <cellStyle name="Percent 3 2 5 3 2 2 2 4 3" xfId="22069"/>
    <cellStyle name="Percent 3 2 5 3 2 2 2 4 4" xfId="43220"/>
    <cellStyle name="Percent 3 2 5 3 2 2 2 5" xfId="24626"/>
    <cellStyle name="Percent 3 2 5 3 2 2 2 5 2" xfId="45777"/>
    <cellStyle name="Percent 3 2 5 3 2 2 2 6" xfId="14054"/>
    <cellStyle name="Percent 3 2 5 3 2 2 2 7" xfId="35205"/>
    <cellStyle name="Percent 3 2 5 3 2 2 3" xfId="3774"/>
    <cellStyle name="Percent 3 2 5 3 2 2 3 2" xfId="25910"/>
    <cellStyle name="Percent 3 2 5 3 2 2 3 2 2" xfId="47061"/>
    <cellStyle name="Percent 3 2 5 3 2 2 3 3" xfId="15338"/>
    <cellStyle name="Percent 3 2 5 3 2 2 3 4" xfId="36489"/>
    <cellStyle name="Percent 3 2 5 3 2 2 4" xfId="7650"/>
    <cellStyle name="Percent 3 2 5 3 2 2 4 2" xfId="28799"/>
    <cellStyle name="Percent 3 2 5 3 2 2 4 2 2" xfId="49950"/>
    <cellStyle name="Percent 3 2 5 3 2 2 4 3" xfId="18227"/>
    <cellStyle name="Percent 3 2 5 3 2 2 4 4" xfId="39378"/>
    <cellStyle name="Percent 3 2 5 3 2 2 5" xfId="10212"/>
    <cellStyle name="Percent 3 2 5 3 2 2 5 2" xfId="31361"/>
    <cellStyle name="Percent 3 2 5 3 2 2 5 2 2" xfId="52512"/>
    <cellStyle name="Percent 3 2 5 3 2 2 5 3" xfId="20789"/>
    <cellStyle name="Percent 3 2 5 3 2 2 5 4" xfId="41940"/>
    <cellStyle name="Percent 3 2 5 3 2 2 6" xfId="23346"/>
    <cellStyle name="Percent 3 2 5 3 2 2 6 2" xfId="44497"/>
    <cellStyle name="Percent 3 2 5 3 2 2 7" xfId="12774"/>
    <cellStyle name="Percent 3 2 5 3 2 2 8" xfId="33925"/>
    <cellStyle name="Percent 3 2 5 3 2 3" xfId="1847"/>
    <cellStyle name="Percent 3 2 5 3 2 3 2" xfId="4414"/>
    <cellStyle name="Percent 3 2 5 3 2 3 2 2" xfId="26550"/>
    <cellStyle name="Percent 3 2 5 3 2 3 2 2 2" xfId="47701"/>
    <cellStyle name="Percent 3 2 5 3 2 3 2 3" xfId="15978"/>
    <cellStyle name="Percent 3 2 5 3 2 3 2 4" xfId="37129"/>
    <cellStyle name="Percent 3 2 5 3 2 3 3" xfId="8290"/>
    <cellStyle name="Percent 3 2 5 3 2 3 3 2" xfId="29439"/>
    <cellStyle name="Percent 3 2 5 3 2 3 3 2 2" xfId="50590"/>
    <cellStyle name="Percent 3 2 5 3 2 3 3 3" xfId="18867"/>
    <cellStyle name="Percent 3 2 5 3 2 3 3 4" xfId="40018"/>
    <cellStyle name="Percent 3 2 5 3 2 3 4" xfId="10852"/>
    <cellStyle name="Percent 3 2 5 3 2 3 4 2" xfId="32001"/>
    <cellStyle name="Percent 3 2 5 3 2 3 4 2 2" xfId="53152"/>
    <cellStyle name="Percent 3 2 5 3 2 3 4 3" xfId="21429"/>
    <cellStyle name="Percent 3 2 5 3 2 3 4 4" xfId="42580"/>
    <cellStyle name="Percent 3 2 5 3 2 3 5" xfId="23986"/>
    <cellStyle name="Percent 3 2 5 3 2 3 5 2" xfId="45137"/>
    <cellStyle name="Percent 3 2 5 3 2 3 6" xfId="13414"/>
    <cellStyle name="Percent 3 2 5 3 2 3 7" xfId="34565"/>
    <cellStyle name="Percent 3 2 5 3 2 4" xfId="3134"/>
    <cellStyle name="Percent 3 2 5 3 2 4 2" xfId="25270"/>
    <cellStyle name="Percent 3 2 5 3 2 4 2 2" xfId="46421"/>
    <cellStyle name="Percent 3 2 5 3 2 4 3" xfId="14698"/>
    <cellStyle name="Percent 3 2 5 3 2 4 4" xfId="35849"/>
    <cellStyle name="Percent 3 2 5 3 2 5" xfId="7010"/>
    <cellStyle name="Percent 3 2 5 3 2 5 2" xfId="28159"/>
    <cellStyle name="Percent 3 2 5 3 2 5 2 2" xfId="49310"/>
    <cellStyle name="Percent 3 2 5 3 2 5 3" xfId="17587"/>
    <cellStyle name="Percent 3 2 5 3 2 5 4" xfId="38738"/>
    <cellStyle name="Percent 3 2 5 3 2 6" xfId="9572"/>
    <cellStyle name="Percent 3 2 5 3 2 6 2" xfId="30721"/>
    <cellStyle name="Percent 3 2 5 3 2 6 2 2" xfId="51872"/>
    <cellStyle name="Percent 3 2 5 3 2 6 3" xfId="20149"/>
    <cellStyle name="Percent 3 2 5 3 2 6 4" xfId="41300"/>
    <cellStyle name="Percent 3 2 5 3 2 7" xfId="22706"/>
    <cellStyle name="Percent 3 2 5 3 2 7 2" xfId="43857"/>
    <cellStyle name="Percent 3 2 5 3 2 8" xfId="12134"/>
    <cellStyle name="Percent 3 2 5 3 2 9" xfId="33285"/>
    <cellStyle name="Percent 3 2 5 3 3" xfId="887"/>
    <cellStyle name="Percent 3 2 5 3 3 2" xfId="2167"/>
    <cellStyle name="Percent 3 2 5 3 3 2 2" xfId="4734"/>
    <cellStyle name="Percent 3 2 5 3 3 2 2 2" xfId="26870"/>
    <cellStyle name="Percent 3 2 5 3 3 2 2 2 2" xfId="48021"/>
    <cellStyle name="Percent 3 2 5 3 3 2 2 3" xfId="16298"/>
    <cellStyle name="Percent 3 2 5 3 3 2 2 4" xfId="37449"/>
    <cellStyle name="Percent 3 2 5 3 3 2 3" xfId="8610"/>
    <cellStyle name="Percent 3 2 5 3 3 2 3 2" xfId="29759"/>
    <cellStyle name="Percent 3 2 5 3 3 2 3 2 2" xfId="50910"/>
    <cellStyle name="Percent 3 2 5 3 3 2 3 3" xfId="19187"/>
    <cellStyle name="Percent 3 2 5 3 3 2 3 4" xfId="40338"/>
    <cellStyle name="Percent 3 2 5 3 3 2 4" xfId="11172"/>
    <cellStyle name="Percent 3 2 5 3 3 2 4 2" xfId="32321"/>
    <cellStyle name="Percent 3 2 5 3 3 2 4 2 2" xfId="53472"/>
    <cellStyle name="Percent 3 2 5 3 3 2 4 3" xfId="21749"/>
    <cellStyle name="Percent 3 2 5 3 3 2 4 4" xfId="42900"/>
    <cellStyle name="Percent 3 2 5 3 3 2 5" xfId="24306"/>
    <cellStyle name="Percent 3 2 5 3 3 2 5 2" xfId="45457"/>
    <cellStyle name="Percent 3 2 5 3 3 2 6" xfId="13734"/>
    <cellStyle name="Percent 3 2 5 3 3 2 7" xfId="34885"/>
    <cellStyle name="Percent 3 2 5 3 3 3" xfId="3454"/>
    <cellStyle name="Percent 3 2 5 3 3 3 2" xfId="25590"/>
    <cellStyle name="Percent 3 2 5 3 3 3 2 2" xfId="46741"/>
    <cellStyle name="Percent 3 2 5 3 3 3 3" xfId="15018"/>
    <cellStyle name="Percent 3 2 5 3 3 3 4" xfId="36169"/>
    <cellStyle name="Percent 3 2 5 3 3 4" xfId="7330"/>
    <cellStyle name="Percent 3 2 5 3 3 4 2" xfId="28479"/>
    <cellStyle name="Percent 3 2 5 3 3 4 2 2" xfId="49630"/>
    <cellStyle name="Percent 3 2 5 3 3 4 3" xfId="17907"/>
    <cellStyle name="Percent 3 2 5 3 3 4 4" xfId="39058"/>
    <cellStyle name="Percent 3 2 5 3 3 5" xfId="9892"/>
    <cellStyle name="Percent 3 2 5 3 3 5 2" xfId="31041"/>
    <cellStyle name="Percent 3 2 5 3 3 5 2 2" xfId="52192"/>
    <cellStyle name="Percent 3 2 5 3 3 5 3" xfId="20469"/>
    <cellStyle name="Percent 3 2 5 3 3 5 4" xfId="41620"/>
    <cellStyle name="Percent 3 2 5 3 3 6" xfId="23026"/>
    <cellStyle name="Percent 3 2 5 3 3 6 2" xfId="44177"/>
    <cellStyle name="Percent 3 2 5 3 3 7" xfId="12454"/>
    <cellStyle name="Percent 3 2 5 3 3 8" xfId="33605"/>
    <cellStyle name="Percent 3 2 5 3 4" xfId="1527"/>
    <cellStyle name="Percent 3 2 5 3 4 2" xfId="4094"/>
    <cellStyle name="Percent 3 2 5 3 4 2 2" xfId="26230"/>
    <cellStyle name="Percent 3 2 5 3 4 2 2 2" xfId="47381"/>
    <cellStyle name="Percent 3 2 5 3 4 2 3" xfId="15658"/>
    <cellStyle name="Percent 3 2 5 3 4 2 4" xfId="36809"/>
    <cellStyle name="Percent 3 2 5 3 4 3" xfId="7970"/>
    <cellStyle name="Percent 3 2 5 3 4 3 2" xfId="29119"/>
    <cellStyle name="Percent 3 2 5 3 4 3 2 2" xfId="50270"/>
    <cellStyle name="Percent 3 2 5 3 4 3 3" xfId="18547"/>
    <cellStyle name="Percent 3 2 5 3 4 3 4" xfId="39698"/>
    <cellStyle name="Percent 3 2 5 3 4 4" xfId="10532"/>
    <cellStyle name="Percent 3 2 5 3 4 4 2" xfId="31681"/>
    <cellStyle name="Percent 3 2 5 3 4 4 2 2" xfId="52832"/>
    <cellStyle name="Percent 3 2 5 3 4 4 3" xfId="21109"/>
    <cellStyle name="Percent 3 2 5 3 4 4 4" xfId="42260"/>
    <cellStyle name="Percent 3 2 5 3 4 5" xfId="23666"/>
    <cellStyle name="Percent 3 2 5 3 4 5 2" xfId="44817"/>
    <cellStyle name="Percent 3 2 5 3 4 6" xfId="13094"/>
    <cellStyle name="Percent 3 2 5 3 4 7" xfId="34245"/>
    <cellStyle name="Percent 3 2 5 3 5" xfId="2813"/>
    <cellStyle name="Percent 3 2 5 3 5 2" xfId="24949"/>
    <cellStyle name="Percent 3 2 5 3 5 2 2" xfId="46100"/>
    <cellStyle name="Percent 3 2 5 3 5 3" xfId="14377"/>
    <cellStyle name="Percent 3 2 5 3 5 4" xfId="35528"/>
    <cellStyle name="Percent 3 2 5 3 6" xfId="6690"/>
    <cellStyle name="Percent 3 2 5 3 6 2" xfId="27839"/>
    <cellStyle name="Percent 3 2 5 3 6 2 2" xfId="48990"/>
    <cellStyle name="Percent 3 2 5 3 6 3" xfId="17267"/>
    <cellStyle name="Percent 3 2 5 3 6 4" xfId="38418"/>
    <cellStyle name="Percent 3 2 5 3 7" xfId="9252"/>
    <cellStyle name="Percent 3 2 5 3 7 2" xfId="30401"/>
    <cellStyle name="Percent 3 2 5 3 7 2 2" xfId="51552"/>
    <cellStyle name="Percent 3 2 5 3 7 3" xfId="19829"/>
    <cellStyle name="Percent 3 2 5 3 7 4" xfId="40980"/>
    <cellStyle name="Percent 3 2 5 3 8" xfId="22386"/>
    <cellStyle name="Percent 3 2 5 3 8 2" xfId="43537"/>
    <cellStyle name="Percent 3 2 5 3 9" xfId="11814"/>
    <cellStyle name="Percent 3 2 5 4" xfId="407"/>
    <cellStyle name="Percent 3 2 5 4 2" xfId="1047"/>
    <cellStyle name="Percent 3 2 5 4 2 2" xfId="2327"/>
    <cellStyle name="Percent 3 2 5 4 2 2 2" xfId="4894"/>
    <cellStyle name="Percent 3 2 5 4 2 2 2 2" xfId="27030"/>
    <cellStyle name="Percent 3 2 5 4 2 2 2 2 2" xfId="48181"/>
    <cellStyle name="Percent 3 2 5 4 2 2 2 3" xfId="16458"/>
    <cellStyle name="Percent 3 2 5 4 2 2 2 4" xfId="37609"/>
    <cellStyle name="Percent 3 2 5 4 2 2 3" xfId="8770"/>
    <cellStyle name="Percent 3 2 5 4 2 2 3 2" xfId="29919"/>
    <cellStyle name="Percent 3 2 5 4 2 2 3 2 2" xfId="51070"/>
    <cellStyle name="Percent 3 2 5 4 2 2 3 3" xfId="19347"/>
    <cellStyle name="Percent 3 2 5 4 2 2 3 4" xfId="40498"/>
    <cellStyle name="Percent 3 2 5 4 2 2 4" xfId="11332"/>
    <cellStyle name="Percent 3 2 5 4 2 2 4 2" xfId="32481"/>
    <cellStyle name="Percent 3 2 5 4 2 2 4 2 2" xfId="53632"/>
    <cellStyle name="Percent 3 2 5 4 2 2 4 3" xfId="21909"/>
    <cellStyle name="Percent 3 2 5 4 2 2 4 4" xfId="43060"/>
    <cellStyle name="Percent 3 2 5 4 2 2 5" xfId="24466"/>
    <cellStyle name="Percent 3 2 5 4 2 2 5 2" xfId="45617"/>
    <cellStyle name="Percent 3 2 5 4 2 2 6" xfId="13894"/>
    <cellStyle name="Percent 3 2 5 4 2 2 7" xfId="35045"/>
    <cellStyle name="Percent 3 2 5 4 2 3" xfId="3614"/>
    <cellStyle name="Percent 3 2 5 4 2 3 2" xfId="25750"/>
    <cellStyle name="Percent 3 2 5 4 2 3 2 2" xfId="46901"/>
    <cellStyle name="Percent 3 2 5 4 2 3 3" xfId="15178"/>
    <cellStyle name="Percent 3 2 5 4 2 3 4" xfId="36329"/>
    <cellStyle name="Percent 3 2 5 4 2 4" xfId="7490"/>
    <cellStyle name="Percent 3 2 5 4 2 4 2" xfId="28639"/>
    <cellStyle name="Percent 3 2 5 4 2 4 2 2" xfId="49790"/>
    <cellStyle name="Percent 3 2 5 4 2 4 3" xfId="18067"/>
    <cellStyle name="Percent 3 2 5 4 2 4 4" xfId="39218"/>
    <cellStyle name="Percent 3 2 5 4 2 5" xfId="10052"/>
    <cellStyle name="Percent 3 2 5 4 2 5 2" xfId="31201"/>
    <cellStyle name="Percent 3 2 5 4 2 5 2 2" xfId="52352"/>
    <cellStyle name="Percent 3 2 5 4 2 5 3" xfId="20629"/>
    <cellStyle name="Percent 3 2 5 4 2 5 4" xfId="41780"/>
    <cellStyle name="Percent 3 2 5 4 2 6" xfId="23186"/>
    <cellStyle name="Percent 3 2 5 4 2 6 2" xfId="44337"/>
    <cellStyle name="Percent 3 2 5 4 2 7" xfId="12614"/>
    <cellStyle name="Percent 3 2 5 4 2 8" xfId="33765"/>
    <cellStyle name="Percent 3 2 5 4 3" xfId="1687"/>
    <cellStyle name="Percent 3 2 5 4 3 2" xfId="4254"/>
    <cellStyle name="Percent 3 2 5 4 3 2 2" xfId="26390"/>
    <cellStyle name="Percent 3 2 5 4 3 2 2 2" xfId="47541"/>
    <cellStyle name="Percent 3 2 5 4 3 2 3" xfId="15818"/>
    <cellStyle name="Percent 3 2 5 4 3 2 4" xfId="36969"/>
    <cellStyle name="Percent 3 2 5 4 3 3" xfId="8130"/>
    <cellStyle name="Percent 3 2 5 4 3 3 2" xfId="29279"/>
    <cellStyle name="Percent 3 2 5 4 3 3 2 2" xfId="50430"/>
    <cellStyle name="Percent 3 2 5 4 3 3 3" xfId="18707"/>
    <cellStyle name="Percent 3 2 5 4 3 3 4" xfId="39858"/>
    <cellStyle name="Percent 3 2 5 4 3 4" xfId="10692"/>
    <cellStyle name="Percent 3 2 5 4 3 4 2" xfId="31841"/>
    <cellStyle name="Percent 3 2 5 4 3 4 2 2" xfId="52992"/>
    <cellStyle name="Percent 3 2 5 4 3 4 3" xfId="21269"/>
    <cellStyle name="Percent 3 2 5 4 3 4 4" xfId="42420"/>
    <cellStyle name="Percent 3 2 5 4 3 5" xfId="23826"/>
    <cellStyle name="Percent 3 2 5 4 3 5 2" xfId="44977"/>
    <cellStyle name="Percent 3 2 5 4 3 6" xfId="13254"/>
    <cellStyle name="Percent 3 2 5 4 3 7" xfId="34405"/>
    <cellStyle name="Percent 3 2 5 4 4" xfId="2974"/>
    <cellStyle name="Percent 3 2 5 4 4 2" xfId="25110"/>
    <cellStyle name="Percent 3 2 5 4 4 2 2" xfId="46261"/>
    <cellStyle name="Percent 3 2 5 4 4 3" xfId="14538"/>
    <cellStyle name="Percent 3 2 5 4 4 4" xfId="35689"/>
    <cellStyle name="Percent 3 2 5 4 5" xfId="6850"/>
    <cellStyle name="Percent 3 2 5 4 5 2" xfId="27999"/>
    <cellStyle name="Percent 3 2 5 4 5 2 2" xfId="49150"/>
    <cellStyle name="Percent 3 2 5 4 5 3" xfId="17427"/>
    <cellStyle name="Percent 3 2 5 4 5 4" xfId="38578"/>
    <cellStyle name="Percent 3 2 5 4 6" xfId="9412"/>
    <cellStyle name="Percent 3 2 5 4 6 2" xfId="30561"/>
    <cellStyle name="Percent 3 2 5 4 6 2 2" xfId="51712"/>
    <cellStyle name="Percent 3 2 5 4 6 3" xfId="19989"/>
    <cellStyle name="Percent 3 2 5 4 6 4" xfId="41140"/>
    <cellStyle name="Percent 3 2 5 4 7" xfId="22546"/>
    <cellStyle name="Percent 3 2 5 4 7 2" xfId="43697"/>
    <cellStyle name="Percent 3 2 5 4 8" xfId="11974"/>
    <cellStyle name="Percent 3 2 5 4 9" xfId="33125"/>
    <cellStyle name="Percent 3 2 5 5" xfId="727"/>
    <cellStyle name="Percent 3 2 5 5 2" xfId="2007"/>
    <cellStyle name="Percent 3 2 5 5 2 2" xfId="4574"/>
    <cellStyle name="Percent 3 2 5 5 2 2 2" xfId="26710"/>
    <cellStyle name="Percent 3 2 5 5 2 2 2 2" xfId="47861"/>
    <cellStyle name="Percent 3 2 5 5 2 2 3" xfId="16138"/>
    <cellStyle name="Percent 3 2 5 5 2 2 4" xfId="37289"/>
    <cellStyle name="Percent 3 2 5 5 2 3" xfId="8450"/>
    <cellStyle name="Percent 3 2 5 5 2 3 2" xfId="29599"/>
    <cellStyle name="Percent 3 2 5 5 2 3 2 2" xfId="50750"/>
    <cellStyle name="Percent 3 2 5 5 2 3 3" xfId="19027"/>
    <cellStyle name="Percent 3 2 5 5 2 3 4" xfId="40178"/>
    <cellStyle name="Percent 3 2 5 5 2 4" xfId="11012"/>
    <cellStyle name="Percent 3 2 5 5 2 4 2" xfId="32161"/>
    <cellStyle name="Percent 3 2 5 5 2 4 2 2" xfId="53312"/>
    <cellStyle name="Percent 3 2 5 5 2 4 3" xfId="21589"/>
    <cellStyle name="Percent 3 2 5 5 2 4 4" xfId="42740"/>
    <cellStyle name="Percent 3 2 5 5 2 5" xfId="24146"/>
    <cellStyle name="Percent 3 2 5 5 2 5 2" xfId="45297"/>
    <cellStyle name="Percent 3 2 5 5 2 6" xfId="13574"/>
    <cellStyle name="Percent 3 2 5 5 2 7" xfId="34725"/>
    <cellStyle name="Percent 3 2 5 5 3" xfId="3294"/>
    <cellStyle name="Percent 3 2 5 5 3 2" xfId="25430"/>
    <cellStyle name="Percent 3 2 5 5 3 2 2" xfId="46581"/>
    <cellStyle name="Percent 3 2 5 5 3 3" xfId="14858"/>
    <cellStyle name="Percent 3 2 5 5 3 4" xfId="36009"/>
    <cellStyle name="Percent 3 2 5 5 4" xfId="7170"/>
    <cellStyle name="Percent 3 2 5 5 4 2" xfId="28319"/>
    <cellStyle name="Percent 3 2 5 5 4 2 2" xfId="49470"/>
    <cellStyle name="Percent 3 2 5 5 4 3" xfId="17747"/>
    <cellStyle name="Percent 3 2 5 5 4 4" xfId="38898"/>
    <cellStyle name="Percent 3 2 5 5 5" xfId="9732"/>
    <cellStyle name="Percent 3 2 5 5 5 2" xfId="30881"/>
    <cellStyle name="Percent 3 2 5 5 5 2 2" xfId="52032"/>
    <cellStyle name="Percent 3 2 5 5 5 3" xfId="20309"/>
    <cellStyle name="Percent 3 2 5 5 5 4" xfId="41460"/>
    <cellStyle name="Percent 3 2 5 5 6" xfId="22866"/>
    <cellStyle name="Percent 3 2 5 5 6 2" xfId="44017"/>
    <cellStyle name="Percent 3 2 5 5 7" xfId="12294"/>
    <cellStyle name="Percent 3 2 5 5 8" xfId="33445"/>
    <cellStyle name="Percent 3 2 5 6" xfId="1367"/>
    <cellStyle name="Percent 3 2 5 6 2" xfId="3934"/>
    <cellStyle name="Percent 3 2 5 6 2 2" xfId="26070"/>
    <cellStyle name="Percent 3 2 5 6 2 2 2" xfId="47221"/>
    <cellStyle name="Percent 3 2 5 6 2 3" xfId="15498"/>
    <cellStyle name="Percent 3 2 5 6 2 4" xfId="36649"/>
    <cellStyle name="Percent 3 2 5 6 3" xfId="7810"/>
    <cellStyle name="Percent 3 2 5 6 3 2" xfId="28959"/>
    <cellStyle name="Percent 3 2 5 6 3 2 2" xfId="50110"/>
    <cellStyle name="Percent 3 2 5 6 3 3" xfId="18387"/>
    <cellStyle name="Percent 3 2 5 6 3 4" xfId="39538"/>
    <cellStyle name="Percent 3 2 5 6 4" xfId="10372"/>
    <cellStyle name="Percent 3 2 5 6 4 2" xfId="31521"/>
    <cellStyle name="Percent 3 2 5 6 4 2 2" xfId="52672"/>
    <cellStyle name="Percent 3 2 5 6 4 3" xfId="20949"/>
    <cellStyle name="Percent 3 2 5 6 4 4" xfId="42100"/>
    <cellStyle name="Percent 3 2 5 6 5" xfId="23506"/>
    <cellStyle name="Percent 3 2 5 6 5 2" xfId="44657"/>
    <cellStyle name="Percent 3 2 5 6 6" xfId="12934"/>
    <cellStyle name="Percent 3 2 5 6 7" xfId="34085"/>
    <cellStyle name="Percent 3 2 5 7" xfId="2652"/>
    <cellStyle name="Percent 3 2 5 7 2" xfId="24788"/>
    <cellStyle name="Percent 3 2 5 7 2 2" xfId="45939"/>
    <cellStyle name="Percent 3 2 5 7 3" xfId="14216"/>
    <cellStyle name="Percent 3 2 5 7 4" xfId="35367"/>
    <cellStyle name="Percent 3 2 5 8" xfId="6530"/>
    <cellStyle name="Percent 3 2 5 8 2" xfId="27679"/>
    <cellStyle name="Percent 3 2 5 8 2 2" xfId="48830"/>
    <cellStyle name="Percent 3 2 5 8 3" xfId="17107"/>
    <cellStyle name="Percent 3 2 5 8 4" xfId="38258"/>
    <cellStyle name="Percent 3 2 5 9" xfId="9092"/>
    <cellStyle name="Percent 3 2 5 9 2" xfId="30241"/>
    <cellStyle name="Percent 3 2 5 9 2 2" xfId="51392"/>
    <cellStyle name="Percent 3 2 5 9 3" xfId="19669"/>
    <cellStyle name="Percent 3 2 5 9 4" xfId="40820"/>
    <cellStyle name="Percent 3 2 6" xfId="110"/>
    <cellStyle name="Percent 3 2 6 10" xfId="11679"/>
    <cellStyle name="Percent 3 2 6 11" xfId="32830"/>
    <cellStyle name="Percent 3 2 6 2" xfId="271"/>
    <cellStyle name="Percent 3 2 6 2 10" xfId="32990"/>
    <cellStyle name="Percent 3 2 6 2 2" xfId="592"/>
    <cellStyle name="Percent 3 2 6 2 2 2" xfId="1232"/>
    <cellStyle name="Percent 3 2 6 2 2 2 2" xfId="2512"/>
    <cellStyle name="Percent 3 2 6 2 2 2 2 2" xfId="5079"/>
    <cellStyle name="Percent 3 2 6 2 2 2 2 2 2" xfId="27215"/>
    <cellStyle name="Percent 3 2 6 2 2 2 2 2 2 2" xfId="48366"/>
    <cellStyle name="Percent 3 2 6 2 2 2 2 2 3" xfId="16643"/>
    <cellStyle name="Percent 3 2 6 2 2 2 2 2 4" xfId="37794"/>
    <cellStyle name="Percent 3 2 6 2 2 2 2 3" xfId="8955"/>
    <cellStyle name="Percent 3 2 6 2 2 2 2 3 2" xfId="30104"/>
    <cellStyle name="Percent 3 2 6 2 2 2 2 3 2 2" xfId="51255"/>
    <cellStyle name="Percent 3 2 6 2 2 2 2 3 3" xfId="19532"/>
    <cellStyle name="Percent 3 2 6 2 2 2 2 3 4" xfId="40683"/>
    <cellStyle name="Percent 3 2 6 2 2 2 2 4" xfId="11517"/>
    <cellStyle name="Percent 3 2 6 2 2 2 2 4 2" xfId="32666"/>
    <cellStyle name="Percent 3 2 6 2 2 2 2 4 2 2" xfId="53817"/>
    <cellStyle name="Percent 3 2 6 2 2 2 2 4 3" xfId="22094"/>
    <cellStyle name="Percent 3 2 6 2 2 2 2 4 4" xfId="43245"/>
    <cellStyle name="Percent 3 2 6 2 2 2 2 5" xfId="24651"/>
    <cellStyle name="Percent 3 2 6 2 2 2 2 5 2" xfId="45802"/>
    <cellStyle name="Percent 3 2 6 2 2 2 2 6" xfId="14079"/>
    <cellStyle name="Percent 3 2 6 2 2 2 2 7" xfId="35230"/>
    <cellStyle name="Percent 3 2 6 2 2 2 3" xfId="3799"/>
    <cellStyle name="Percent 3 2 6 2 2 2 3 2" xfId="25935"/>
    <cellStyle name="Percent 3 2 6 2 2 2 3 2 2" xfId="47086"/>
    <cellStyle name="Percent 3 2 6 2 2 2 3 3" xfId="15363"/>
    <cellStyle name="Percent 3 2 6 2 2 2 3 4" xfId="36514"/>
    <cellStyle name="Percent 3 2 6 2 2 2 4" xfId="7675"/>
    <cellStyle name="Percent 3 2 6 2 2 2 4 2" xfId="28824"/>
    <cellStyle name="Percent 3 2 6 2 2 2 4 2 2" xfId="49975"/>
    <cellStyle name="Percent 3 2 6 2 2 2 4 3" xfId="18252"/>
    <cellStyle name="Percent 3 2 6 2 2 2 4 4" xfId="39403"/>
    <cellStyle name="Percent 3 2 6 2 2 2 5" xfId="10237"/>
    <cellStyle name="Percent 3 2 6 2 2 2 5 2" xfId="31386"/>
    <cellStyle name="Percent 3 2 6 2 2 2 5 2 2" xfId="52537"/>
    <cellStyle name="Percent 3 2 6 2 2 2 5 3" xfId="20814"/>
    <cellStyle name="Percent 3 2 6 2 2 2 5 4" xfId="41965"/>
    <cellStyle name="Percent 3 2 6 2 2 2 6" xfId="23371"/>
    <cellStyle name="Percent 3 2 6 2 2 2 6 2" xfId="44522"/>
    <cellStyle name="Percent 3 2 6 2 2 2 7" xfId="12799"/>
    <cellStyle name="Percent 3 2 6 2 2 2 8" xfId="33950"/>
    <cellStyle name="Percent 3 2 6 2 2 3" xfId="1872"/>
    <cellStyle name="Percent 3 2 6 2 2 3 2" xfId="4439"/>
    <cellStyle name="Percent 3 2 6 2 2 3 2 2" xfId="26575"/>
    <cellStyle name="Percent 3 2 6 2 2 3 2 2 2" xfId="47726"/>
    <cellStyle name="Percent 3 2 6 2 2 3 2 3" xfId="16003"/>
    <cellStyle name="Percent 3 2 6 2 2 3 2 4" xfId="37154"/>
    <cellStyle name="Percent 3 2 6 2 2 3 3" xfId="8315"/>
    <cellStyle name="Percent 3 2 6 2 2 3 3 2" xfId="29464"/>
    <cellStyle name="Percent 3 2 6 2 2 3 3 2 2" xfId="50615"/>
    <cellStyle name="Percent 3 2 6 2 2 3 3 3" xfId="18892"/>
    <cellStyle name="Percent 3 2 6 2 2 3 3 4" xfId="40043"/>
    <cellStyle name="Percent 3 2 6 2 2 3 4" xfId="10877"/>
    <cellStyle name="Percent 3 2 6 2 2 3 4 2" xfId="32026"/>
    <cellStyle name="Percent 3 2 6 2 2 3 4 2 2" xfId="53177"/>
    <cellStyle name="Percent 3 2 6 2 2 3 4 3" xfId="21454"/>
    <cellStyle name="Percent 3 2 6 2 2 3 4 4" xfId="42605"/>
    <cellStyle name="Percent 3 2 6 2 2 3 5" xfId="24011"/>
    <cellStyle name="Percent 3 2 6 2 2 3 5 2" xfId="45162"/>
    <cellStyle name="Percent 3 2 6 2 2 3 6" xfId="13439"/>
    <cellStyle name="Percent 3 2 6 2 2 3 7" xfId="34590"/>
    <cellStyle name="Percent 3 2 6 2 2 4" xfId="3159"/>
    <cellStyle name="Percent 3 2 6 2 2 4 2" xfId="25295"/>
    <cellStyle name="Percent 3 2 6 2 2 4 2 2" xfId="46446"/>
    <cellStyle name="Percent 3 2 6 2 2 4 3" xfId="14723"/>
    <cellStyle name="Percent 3 2 6 2 2 4 4" xfId="35874"/>
    <cellStyle name="Percent 3 2 6 2 2 5" xfId="7035"/>
    <cellStyle name="Percent 3 2 6 2 2 5 2" xfId="28184"/>
    <cellStyle name="Percent 3 2 6 2 2 5 2 2" xfId="49335"/>
    <cellStyle name="Percent 3 2 6 2 2 5 3" xfId="17612"/>
    <cellStyle name="Percent 3 2 6 2 2 5 4" xfId="38763"/>
    <cellStyle name="Percent 3 2 6 2 2 6" xfId="9597"/>
    <cellStyle name="Percent 3 2 6 2 2 6 2" xfId="30746"/>
    <cellStyle name="Percent 3 2 6 2 2 6 2 2" xfId="51897"/>
    <cellStyle name="Percent 3 2 6 2 2 6 3" xfId="20174"/>
    <cellStyle name="Percent 3 2 6 2 2 6 4" xfId="41325"/>
    <cellStyle name="Percent 3 2 6 2 2 7" xfId="22731"/>
    <cellStyle name="Percent 3 2 6 2 2 7 2" xfId="43882"/>
    <cellStyle name="Percent 3 2 6 2 2 8" xfId="12159"/>
    <cellStyle name="Percent 3 2 6 2 2 9" xfId="33310"/>
    <cellStyle name="Percent 3 2 6 2 3" xfId="912"/>
    <cellStyle name="Percent 3 2 6 2 3 2" xfId="2192"/>
    <cellStyle name="Percent 3 2 6 2 3 2 2" xfId="4759"/>
    <cellStyle name="Percent 3 2 6 2 3 2 2 2" xfId="26895"/>
    <cellStyle name="Percent 3 2 6 2 3 2 2 2 2" xfId="48046"/>
    <cellStyle name="Percent 3 2 6 2 3 2 2 3" xfId="16323"/>
    <cellStyle name="Percent 3 2 6 2 3 2 2 4" xfId="37474"/>
    <cellStyle name="Percent 3 2 6 2 3 2 3" xfId="8635"/>
    <cellStyle name="Percent 3 2 6 2 3 2 3 2" xfId="29784"/>
    <cellStyle name="Percent 3 2 6 2 3 2 3 2 2" xfId="50935"/>
    <cellStyle name="Percent 3 2 6 2 3 2 3 3" xfId="19212"/>
    <cellStyle name="Percent 3 2 6 2 3 2 3 4" xfId="40363"/>
    <cellStyle name="Percent 3 2 6 2 3 2 4" xfId="11197"/>
    <cellStyle name="Percent 3 2 6 2 3 2 4 2" xfId="32346"/>
    <cellStyle name="Percent 3 2 6 2 3 2 4 2 2" xfId="53497"/>
    <cellStyle name="Percent 3 2 6 2 3 2 4 3" xfId="21774"/>
    <cellStyle name="Percent 3 2 6 2 3 2 4 4" xfId="42925"/>
    <cellStyle name="Percent 3 2 6 2 3 2 5" xfId="24331"/>
    <cellStyle name="Percent 3 2 6 2 3 2 5 2" xfId="45482"/>
    <cellStyle name="Percent 3 2 6 2 3 2 6" xfId="13759"/>
    <cellStyle name="Percent 3 2 6 2 3 2 7" xfId="34910"/>
    <cellStyle name="Percent 3 2 6 2 3 3" xfId="3479"/>
    <cellStyle name="Percent 3 2 6 2 3 3 2" xfId="25615"/>
    <cellStyle name="Percent 3 2 6 2 3 3 2 2" xfId="46766"/>
    <cellStyle name="Percent 3 2 6 2 3 3 3" xfId="15043"/>
    <cellStyle name="Percent 3 2 6 2 3 3 4" xfId="36194"/>
    <cellStyle name="Percent 3 2 6 2 3 4" xfId="7355"/>
    <cellStyle name="Percent 3 2 6 2 3 4 2" xfId="28504"/>
    <cellStyle name="Percent 3 2 6 2 3 4 2 2" xfId="49655"/>
    <cellStyle name="Percent 3 2 6 2 3 4 3" xfId="17932"/>
    <cellStyle name="Percent 3 2 6 2 3 4 4" xfId="39083"/>
    <cellStyle name="Percent 3 2 6 2 3 5" xfId="9917"/>
    <cellStyle name="Percent 3 2 6 2 3 5 2" xfId="31066"/>
    <cellStyle name="Percent 3 2 6 2 3 5 2 2" xfId="52217"/>
    <cellStyle name="Percent 3 2 6 2 3 5 3" xfId="20494"/>
    <cellStyle name="Percent 3 2 6 2 3 5 4" xfId="41645"/>
    <cellStyle name="Percent 3 2 6 2 3 6" xfId="23051"/>
    <cellStyle name="Percent 3 2 6 2 3 6 2" xfId="44202"/>
    <cellStyle name="Percent 3 2 6 2 3 7" xfId="12479"/>
    <cellStyle name="Percent 3 2 6 2 3 8" xfId="33630"/>
    <cellStyle name="Percent 3 2 6 2 4" xfId="1552"/>
    <cellStyle name="Percent 3 2 6 2 4 2" xfId="4119"/>
    <cellStyle name="Percent 3 2 6 2 4 2 2" xfId="26255"/>
    <cellStyle name="Percent 3 2 6 2 4 2 2 2" xfId="47406"/>
    <cellStyle name="Percent 3 2 6 2 4 2 3" xfId="15683"/>
    <cellStyle name="Percent 3 2 6 2 4 2 4" xfId="36834"/>
    <cellStyle name="Percent 3 2 6 2 4 3" xfId="7995"/>
    <cellStyle name="Percent 3 2 6 2 4 3 2" xfId="29144"/>
    <cellStyle name="Percent 3 2 6 2 4 3 2 2" xfId="50295"/>
    <cellStyle name="Percent 3 2 6 2 4 3 3" xfId="18572"/>
    <cellStyle name="Percent 3 2 6 2 4 3 4" xfId="39723"/>
    <cellStyle name="Percent 3 2 6 2 4 4" xfId="10557"/>
    <cellStyle name="Percent 3 2 6 2 4 4 2" xfId="31706"/>
    <cellStyle name="Percent 3 2 6 2 4 4 2 2" xfId="52857"/>
    <cellStyle name="Percent 3 2 6 2 4 4 3" xfId="21134"/>
    <cellStyle name="Percent 3 2 6 2 4 4 4" xfId="42285"/>
    <cellStyle name="Percent 3 2 6 2 4 5" xfId="23691"/>
    <cellStyle name="Percent 3 2 6 2 4 5 2" xfId="44842"/>
    <cellStyle name="Percent 3 2 6 2 4 6" xfId="13119"/>
    <cellStyle name="Percent 3 2 6 2 4 7" xfId="34270"/>
    <cellStyle name="Percent 3 2 6 2 5" xfId="2839"/>
    <cellStyle name="Percent 3 2 6 2 5 2" xfId="24975"/>
    <cellStyle name="Percent 3 2 6 2 5 2 2" xfId="46126"/>
    <cellStyle name="Percent 3 2 6 2 5 3" xfId="14403"/>
    <cellStyle name="Percent 3 2 6 2 5 4" xfId="35554"/>
    <cellStyle name="Percent 3 2 6 2 6" xfId="6715"/>
    <cellStyle name="Percent 3 2 6 2 6 2" xfId="27864"/>
    <cellStyle name="Percent 3 2 6 2 6 2 2" xfId="49015"/>
    <cellStyle name="Percent 3 2 6 2 6 3" xfId="17292"/>
    <cellStyle name="Percent 3 2 6 2 6 4" xfId="38443"/>
    <cellStyle name="Percent 3 2 6 2 7" xfId="9277"/>
    <cellStyle name="Percent 3 2 6 2 7 2" xfId="30426"/>
    <cellStyle name="Percent 3 2 6 2 7 2 2" xfId="51577"/>
    <cellStyle name="Percent 3 2 6 2 7 3" xfId="19854"/>
    <cellStyle name="Percent 3 2 6 2 7 4" xfId="41005"/>
    <cellStyle name="Percent 3 2 6 2 8" xfId="22411"/>
    <cellStyle name="Percent 3 2 6 2 8 2" xfId="43562"/>
    <cellStyle name="Percent 3 2 6 2 9" xfId="11839"/>
    <cellStyle name="Percent 3 2 6 3" xfId="432"/>
    <cellStyle name="Percent 3 2 6 3 2" xfId="1072"/>
    <cellStyle name="Percent 3 2 6 3 2 2" xfId="2352"/>
    <cellStyle name="Percent 3 2 6 3 2 2 2" xfId="4919"/>
    <cellStyle name="Percent 3 2 6 3 2 2 2 2" xfId="27055"/>
    <cellStyle name="Percent 3 2 6 3 2 2 2 2 2" xfId="48206"/>
    <cellStyle name="Percent 3 2 6 3 2 2 2 3" xfId="16483"/>
    <cellStyle name="Percent 3 2 6 3 2 2 2 4" xfId="37634"/>
    <cellStyle name="Percent 3 2 6 3 2 2 3" xfId="8795"/>
    <cellStyle name="Percent 3 2 6 3 2 2 3 2" xfId="29944"/>
    <cellStyle name="Percent 3 2 6 3 2 2 3 2 2" xfId="51095"/>
    <cellStyle name="Percent 3 2 6 3 2 2 3 3" xfId="19372"/>
    <cellStyle name="Percent 3 2 6 3 2 2 3 4" xfId="40523"/>
    <cellStyle name="Percent 3 2 6 3 2 2 4" xfId="11357"/>
    <cellStyle name="Percent 3 2 6 3 2 2 4 2" xfId="32506"/>
    <cellStyle name="Percent 3 2 6 3 2 2 4 2 2" xfId="53657"/>
    <cellStyle name="Percent 3 2 6 3 2 2 4 3" xfId="21934"/>
    <cellStyle name="Percent 3 2 6 3 2 2 4 4" xfId="43085"/>
    <cellStyle name="Percent 3 2 6 3 2 2 5" xfId="24491"/>
    <cellStyle name="Percent 3 2 6 3 2 2 5 2" xfId="45642"/>
    <cellStyle name="Percent 3 2 6 3 2 2 6" xfId="13919"/>
    <cellStyle name="Percent 3 2 6 3 2 2 7" xfId="35070"/>
    <cellStyle name="Percent 3 2 6 3 2 3" xfId="3639"/>
    <cellStyle name="Percent 3 2 6 3 2 3 2" xfId="25775"/>
    <cellStyle name="Percent 3 2 6 3 2 3 2 2" xfId="46926"/>
    <cellStyle name="Percent 3 2 6 3 2 3 3" xfId="15203"/>
    <cellStyle name="Percent 3 2 6 3 2 3 4" xfId="36354"/>
    <cellStyle name="Percent 3 2 6 3 2 4" xfId="7515"/>
    <cellStyle name="Percent 3 2 6 3 2 4 2" xfId="28664"/>
    <cellStyle name="Percent 3 2 6 3 2 4 2 2" xfId="49815"/>
    <cellStyle name="Percent 3 2 6 3 2 4 3" xfId="18092"/>
    <cellStyle name="Percent 3 2 6 3 2 4 4" xfId="39243"/>
    <cellStyle name="Percent 3 2 6 3 2 5" xfId="10077"/>
    <cellStyle name="Percent 3 2 6 3 2 5 2" xfId="31226"/>
    <cellStyle name="Percent 3 2 6 3 2 5 2 2" xfId="52377"/>
    <cellStyle name="Percent 3 2 6 3 2 5 3" xfId="20654"/>
    <cellStyle name="Percent 3 2 6 3 2 5 4" xfId="41805"/>
    <cellStyle name="Percent 3 2 6 3 2 6" xfId="23211"/>
    <cellStyle name="Percent 3 2 6 3 2 6 2" xfId="44362"/>
    <cellStyle name="Percent 3 2 6 3 2 7" xfId="12639"/>
    <cellStyle name="Percent 3 2 6 3 2 8" xfId="33790"/>
    <cellStyle name="Percent 3 2 6 3 3" xfId="1712"/>
    <cellStyle name="Percent 3 2 6 3 3 2" xfId="4279"/>
    <cellStyle name="Percent 3 2 6 3 3 2 2" xfId="26415"/>
    <cellStyle name="Percent 3 2 6 3 3 2 2 2" xfId="47566"/>
    <cellStyle name="Percent 3 2 6 3 3 2 3" xfId="15843"/>
    <cellStyle name="Percent 3 2 6 3 3 2 4" xfId="36994"/>
    <cellStyle name="Percent 3 2 6 3 3 3" xfId="8155"/>
    <cellStyle name="Percent 3 2 6 3 3 3 2" xfId="29304"/>
    <cellStyle name="Percent 3 2 6 3 3 3 2 2" xfId="50455"/>
    <cellStyle name="Percent 3 2 6 3 3 3 3" xfId="18732"/>
    <cellStyle name="Percent 3 2 6 3 3 3 4" xfId="39883"/>
    <cellStyle name="Percent 3 2 6 3 3 4" xfId="10717"/>
    <cellStyle name="Percent 3 2 6 3 3 4 2" xfId="31866"/>
    <cellStyle name="Percent 3 2 6 3 3 4 2 2" xfId="53017"/>
    <cellStyle name="Percent 3 2 6 3 3 4 3" xfId="21294"/>
    <cellStyle name="Percent 3 2 6 3 3 4 4" xfId="42445"/>
    <cellStyle name="Percent 3 2 6 3 3 5" xfId="23851"/>
    <cellStyle name="Percent 3 2 6 3 3 5 2" xfId="45002"/>
    <cellStyle name="Percent 3 2 6 3 3 6" xfId="13279"/>
    <cellStyle name="Percent 3 2 6 3 3 7" xfId="34430"/>
    <cellStyle name="Percent 3 2 6 3 4" xfId="2999"/>
    <cellStyle name="Percent 3 2 6 3 4 2" xfId="25135"/>
    <cellStyle name="Percent 3 2 6 3 4 2 2" xfId="46286"/>
    <cellStyle name="Percent 3 2 6 3 4 3" xfId="14563"/>
    <cellStyle name="Percent 3 2 6 3 4 4" xfId="35714"/>
    <cellStyle name="Percent 3 2 6 3 5" xfId="6875"/>
    <cellStyle name="Percent 3 2 6 3 5 2" xfId="28024"/>
    <cellStyle name="Percent 3 2 6 3 5 2 2" xfId="49175"/>
    <cellStyle name="Percent 3 2 6 3 5 3" xfId="17452"/>
    <cellStyle name="Percent 3 2 6 3 5 4" xfId="38603"/>
    <cellStyle name="Percent 3 2 6 3 6" xfId="9437"/>
    <cellStyle name="Percent 3 2 6 3 6 2" xfId="30586"/>
    <cellStyle name="Percent 3 2 6 3 6 2 2" xfId="51737"/>
    <cellStyle name="Percent 3 2 6 3 6 3" xfId="20014"/>
    <cellStyle name="Percent 3 2 6 3 6 4" xfId="41165"/>
    <cellStyle name="Percent 3 2 6 3 7" xfId="22571"/>
    <cellStyle name="Percent 3 2 6 3 7 2" xfId="43722"/>
    <cellStyle name="Percent 3 2 6 3 8" xfId="11999"/>
    <cellStyle name="Percent 3 2 6 3 9" xfId="33150"/>
    <cellStyle name="Percent 3 2 6 4" xfId="752"/>
    <cellStyle name="Percent 3 2 6 4 2" xfId="2032"/>
    <cellStyle name="Percent 3 2 6 4 2 2" xfId="4599"/>
    <cellStyle name="Percent 3 2 6 4 2 2 2" xfId="26735"/>
    <cellStyle name="Percent 3 2 6 4 2 2 2 2" xfId="47886"/>
    <cellStyle name="Percent 3 2 6 4 2 2 3" xfId="16163"/>
    <cellStyle name="Percent 3 2 6 4 2 2 4" xfId="37314"/>
    <cellStyle name="Percent 3 2 6 4 2 3" xfId="8475"/>
    <cellStyle name="Percent 3 2 6 4 2 3 2" xfId="29624"/>
    <cellStyle name="Percent 3 2 6 4 2 3 2 2" xfId="50775"/>
    <cellStyle name="Percent 3 2 6 4 2 3 3" xfId="19052"/>
    <cellStyle name="Percent 3 2 6 4 2 3 4" xfId="40203"/>
    <cellStyle name="Percent 3 2 6 4 2 4" xfId="11037"/>
    <cellStyle name="Percent 3 2 6 4 2 4 2" xfId="32186"/>
    <cellStyle name="Percent 3 2 6 4 2 4 2 2" xfId="53337"/>
    <cellStyle name="Percent 3 2 6 4 2 4 3" xfId="21614"/>
    <cellStyle name="Percent 3 2 6 4 2 4 4" xfId="42765"/>
    <cellStyle name="Percent 3 2 6 4 2 5" xfId="24171"/>
    <cellStyle name="Percent 3 2 6 4 2 5 2" xfId="45322"/>
    <cellStyle name="Percent 3 2 6 4 2 6" xfId="13599"/>
    <cellStyle name="Percent 3 2 6 4 2 7" xfId="34750"/>
    <cellStyle name="Percent 3 2 6 4 3" xfId="3319"/>
    <cellStyle name="Percent 3 2 6 4 3 2" xfId="25455"/>
    <cellStyle name="Percent 3 2 6 4 3 2 2" xfId="46606"/>
    <cellStyle name="Percent 3 2 6 4 3 3" xfId="14883"/>
    <cellStyle name="Percent 3 2 6 4 3 4" xfId="36034"/>
    <cellStyle name="Percent 3 2 6 4 4" xfId="7195"/>
    <cellStyle name="Percent 3 2 6 4 4 2" xfId="28344"/>
    <cellStyle name="Percent 3 2 6 4 4 2 2" xfId="49495"/>
    <cellStyle name="Percent 3 2 6 4 4 3" xfId="17772"/>
    <cellStyle name="Percent 3 2 6 4 4 4" xfId="38923"/>
    <cellStyle name="Percent 3 2 6 4 5" xfId="9757"/>
    <cellStyle name="Percent 3 2 6 4 5 2" xfId="30906"/>
    <cellStyle name="Percent 3 2 6 4 5 2 2" xfId="52057"/>
    <cellStyle name="Percent 3 2 6 4 5 3" xfId="20334"/>
    <cellStyle name="Percent 3 2 6 4 5 4" xfId="41485"/>
    <cellStyle name="Percent 3 2 6 4 6" xfId="22891"/>
    <cellStyle name="Percent 3 2 6 4 6 2" xfId="44042"/>
    <cellStyle name="Percent 3 2 6 4 7" xfId="12319"/>
    <cellStyle name="Percent 3 2 6 4 8" xfId="33470"/>
    <cellStyle name="Percent 3 2 6 5" xfId="1392"/>
    <cellStyle name="Percent 3 2 6 5 2" xfId="3959"/>
    <cellStyle name="Percent 3 2 6 5 2 2" xfId="26095"/>
    <cellStyle name="Percent 3 2 6 5 2 2 2" xfId="47246"/>
    <cellStyle name="Percent 3 2 6 5 2 3" xfId="15523"/>
    <cellStyle name="Percent 3 2 6 5 2 4" xfId="36674"/>
    <cellStyle name="Percent 3 2 6 5 3" xfId="7835"/>
    <cellStyle name="Percent 3 2 6 5 3 2" xfId="28984"/>
    <cellStyle name="Percent 3 2 6 5 3 2 2" xfId="50135"/>
    <cellStyle name="Percent 3 2 6 5 3 3" xfId="18412"/>
    <cellStyle name="Percent 3 2 6 5 3 4" xfId="39563"/>
    <cellStyle name="Percent 3 2 6 5 4" xfId="10397"/>
    <cellStyle name="Percent 3 2 6 5 4 2" xfId="31546"/>
    <cellStyle name="Percent 3 2 6 5 4 2 2" xfId="52697"/>
    <cellStyle name="Percent 3 2 6 5 4 3" xfId="20974"/>
    <cellStyle name="Percent 3 2 6 5 4 4" xfId="42125"/>
    <cellStyle name="Percent 3 2 6 5 5" xfId="23531"/>
    <cellStyle name="Percent 3 2 6 5 5 2" xfId="44682"/>
    <cellStyle name="Percent 3 2 6 5 6" xfId="12959"/>
    <cellStyle name="Percent 3 2 6 5 7" xfId="34110"/>
    <cellStyle name="Percent 3 2 6 6" xfId="2678"/>
    <cellStyle name="Percent 3 2 6 6 2" xfId="24814"/>
    <cellStyle name="Percent 3 2 6 6 2 2" xfId="45965"/>
    <cellStyle name="Percent 3 2 6 6 3" xfId="14242"/>
    <cellStyle name="Percent 3 2 6 6 4" xfId="35393"/>
    <cellStyle name="Percent 3 2 6 7" xfId="6555"/>
    <cellStyle name="Percent 3 2 6 7 2" xfId="27704"/>
    <cellStyle name="Percent 3 2 6 7 2 2" xfId="48855"/>
    <cellStyle name="Percent 3 2 6 7 3" xfId="17132"/>
    <cellStyle name="Percent 3 2 6 7 4" xfId="38283"/>
    <cellStyle name="Percent 3 2 6 8" xfId="9117"/>
    <cellStyle name="Percent 3 2 6 8 2" xfId="30266"/>
    <cellStyle name="Percent 3 2 6 8 2 2" xfId="51417"/>
    <cellStyle name="Percent 3 2 6 8 3" xfId="19694"/>
    <cellStyle name="Percent 3 2 6 8 4" xfId="40845"/>
    <cellStyle name="Percent 3 2 6 9" xfId="22251"/>
    <cellStyle name="Percent 3 2 6 9 2" xfId="43402"/>
    <cellStyle name="Percent 3 2 7" xfId="190"/>
    <cellStyle name="Percent 3 2 7 10" xfId="32910"/>
    <cellStyle name="Percent 3 2 7 2" xfId="512"/>
    <cellStyle name="Percent 3 2 7 2 2" xfId="1152"/>
    <cellStyle name="Percent 3 2 7 2 2 2" xfId="2432"/>
    <cellStyle name="Percent 3 2 7 2 2 2 2" xfId="4999"/>
    <cellStyle name="Percent 3 2 7 2 2 2 2 2" xfId="27135"/>
    <cellStyle name="Percent 3 2 7 2 2 2 2 2 2" xfId="48286"/>
    <cellStyle name="Percent 3 2 7 2 2 2 2 3" xfId="16563"/>
    <cellStyle name="Percent 3 2 7 2 2 2 2 4" xfId="37714"/>
    <cellStyle name="Percent 3 2 7 2 2 2 3" xfId="8875"/>
    <cellStyle name="Percent 3 2 7 2 2 2 3 2" xfId="30024"/>
    <cellStyle name="Percent 3 2 7 2 2 2 3 2 2" xfId="51175"/>
    <cellStyle name="Percent 3 2 7 2 2 2 3 3" xfId="19452"/>
    <cellStyle name="Percent 3 2 7 2 2 2 3 4" xfId="40603"/>
    <cellStyle name="Percent 3 2 7 2 2 2 4" xfId="11437"/>
    <cellStyle name="Percent 3 2 7 2 2 2 4 2" xfId="32586"/>
    <cellStyle name="Percent 3 2 7 2 2 2 4 2 2" xfId="53737"/>
    <cellStyle name="Percent 3 2 7 2 2 2 4 3" xfId="22014"/>
    <cellStyle name="Percent 3 2 7 2 2 2 4 4" xfId="43165"/>
    <cellStyle name="Percent 3 2 7 2 2 2 5" xfId="24571"/>
    <cellStyle name="Percent 3 2 7 2 2 2 5 2" xfId="45722"/>
    <cellStyle name="Percent 3 2 7 2 2 2 6" xfId="13999"/>
    <cellStyle name="Percent 3 2 7 2 2 2 7" xfId="35150"/>
    <cellStyle name="Percent 3 2 7 2 2 3" xfId="3719"/>
    <cellStyle name="Percent 3 2 7 2 2 3 2" xfId="25855"/>
    <cellStyle name="Percent 3 2 7 2 2 3 2 2" xfId="47006"/>
    <cellStyle name="Percent 3 2 7 2 2 3 3" xfId="15283"/>
    <cellStyle name="Percent 3 2 7 2 2 3 4" xfId="36434"/>
    <cellStyle name="Percent 3 2 7 2 2 4" xfId="7595"/>
    <cellStyle name="Percent 3 2 7 2 2 4 2" xfId="28744"/>
    <cellStyle name="Percent 3 2 7 2 2 4 2 2" xfId="49895"/>
    <cellStyle name="Percent 3 2 7 2 2 4 3" xfId="18172"/>
    <cellStyle name="Percent 3 2 7 2 2 4 4" xfId="39323"/>
    <cellStyle name="Percent 3 2 7 2 2 5" xfId="10157"/>
    <cellStyle name="Percent 3 2 7 2 2 5 2" xfId="31306"/>
    <cellStyle name="Percent 3 2 7 2 2 5 2 2" xfId="52457"/>
    <cellStyle name="Percent 3 2 7 2 2 5 3" xfId="20734"/>
    <cellStyle name="Percent 3 2 7 2 2 5 4" xfId="41885"/>
    <cellStyle name="Percent 3 2 7 2 2 6" xfId="23291"/>
    <cellStyle name="Percent 3 2 7 2 2 6 2" xfId="44442"/>
    <cellStyle name="Percent 3 2 7 2 2 7" xfId="12719"/>
    <cellStyle name="Percent 3 2 7 2 2 8" xfId="33870"/>
    <cellStyle name="Percent 3 2 7 2 3" xfId="1792"/>
    <cellStyle name="Percent 3 2 7 2 3 2" xfId="4359"/>
    <cellStyle name="Percent 3 2 7 2 3 2 2" xfId="26495"/>
    <cellStyle name="Percent 3 2 7 2 3 2 2 2" xfId="47646"/>
    <cellStyle name="Percent 3 2 7 2 3 2 3" xfId="15923"/>
    <cellStyle name="Percent 3 2 7 2 3 2 4" xfId="37074"/>
    <cellStyle name="Percent 3 2 7 2 3 3" xfId="8235"/>
    <cellStyle name="Percent 3 2 7 2 3 3 2" xfId="29384"/>
    <cellStyle name="Percent 3 2 7 2 3 3 2 2" xfId="50535"/>
    <cellStyle name="Percent 3 2 7 2 3 3 3" xfId="18812"/>
    <cellStyle name="Percent 3 2 7 2 3 3 4" xfId="39963"/>
    <cellStyle name="Percent 3 2 7 2 3 4" xfId="10797"/>
    <cellStyle name="Percent 3 2 7 2 3 4 2" xfId="31946"/>
    <cellStyle name="Percent 3 2 7 2 3 4 2 2" xfId="53097"/>
    <cellStyle name="Percent 3 2 7 2 3 4 3" xfId="21374"/>
    <cellStyle name="Percent 3 2 7 2 3 4 4" xfId="42525"/>
    <cellStyle name="Percent 3 2 7 2 3 5" xfId="23931"/>
    <cellStyle name="Percent 3 2 7 2 3 5 2" xfId="45082"/>
    <cellStyle name="Percent 3 2 7 2 3 6" xfId="13359"/>
    <cellStyle name="Percent 3 2 7 2 3 7" xfId="34510"/>
    <cellStyle name="Percent 3 2 7 2 4" xfId="3079"/>
    <cellStyle name="Percent 3 2 7 2 4 2" xfId="25215"/>
    <cellStyle name="Percent 3 2 7 2 4 2 2" xfId="46366"/>
    <cellStyle name="Percent 3 2 7 2 4 3" xfId="14643"/>
    <cellStyle name="Percent 3 2 7 2 4 4" xfId="35794"/>
    <cellStyle name="Percent 3 2 7 2 5" xfId="6955"/>
    <cellStyle name="Percent 3 2 7 2 5 2" xfId="28104"/>
    <cellStyle name="Percent 3 2 7 2 5 2 2" xfId="49255"/>
    <cellStyle name="Percent 3 2 7 2 5 3" xfId="17532"/>
    <cellStyle name="Percent 3 2 7 2 5 4" xfId="38683"/>
    <cellStyle name="Percent 3 2 7 2 6" xfId="9517"/>
    <cellStyle name="Percent 3 2 7 2 6 2" xfId="30666"/>
    <cellStyle name="Percent 3 2 7 2 6 2 2" xfId="51817"/>
    <cellStyle name="Percent 3 2 7 2 6 3" xfId="20094"/>
    <cellStyle name="Percent 3 2 7 2 6 4" xfId="41245"/>
    <cellStyle name="Percent 3 2 7 2 7" xfId="22651"/>
    <cellStyle name="Percent 3 2 7 2 7 2" xfId="43802"/>
    <cellStyle name="Percent 3 2 7 2 8" xfId="12079"/>
    <cellStyle name="Percent 3 2 7 2 9" xfId="33230"/>
    <cellStyle name="Percent 3 2 7 3" xfId="832"/>
    <cellStyle name="Percent 3 2 7 3 2" xfId="2112"/>
    <cellStyle name="Percent 3 2 7 3 2 2" xfId="4679"/>
    <cellStyle name="Percent 3 2 7 3 2 2 2" xfId="26815"/>
    <cellStyle name="Percent 3 2 7 3 2 2 2 2" xfId="47966"/>
    <cellStyle name="Percent 3 2 7 3 2 2 3" xfId="16243"/>
    <cellStyle name="Percent 3 2 7 3 2 2 4" xfId="37394"/>
    <cellStyle name="Percent 3 2 7 3 2 3" xfId="8555"/>
    <cellStyle name="Percent 3 2 7 3 2 3 2" xfId="29704"/>
    <cellStyle name="Percent 3 2 7 3 2 3 2 2" xfId="50855"/>
    <cellStyle name="Percent 3 2 7 3 2 3 3" xfId="19132"/>
    <cellStyle name="Percent 3 2 7 3 2 3 4" xfId="40283"/>
    <cellStyle name="Percent 3 2 7 3 2 4" xfId="11117"/>
    <cellStyle name="Percent 3 2 7 3 2 4 2" xfId="32266"/>
    <cellStyle name="Percent 3 2 7 3 2 4 2 2" xfId="53417"/>
    <cellStyle name="Percent 3 2 7 3 2 4 3" xfId="21694"/>
    <cellStyle name="Percent 3 2 7 3 2 4 4" xfId="42845"/>
    <cellStyle name="Percent 3 2 7 3 2 5" xfId="24251"/>
    <cellStyle name="Percent 3 2 7 3 2 5 2" xfId="45402"/>
    <cellStyle name="Percent 3 2 7 3 2 6" xfId="13679"/>
    <cellStyle name="Percent 3 2 7 3 2 7" xfId="34830"/>
    <cellStyle name="Percent 3 2 7 3 3" xfId="3399"/>
    <cellStyle name="Percent 3 2 7 3 3 2" xfId="25535"/>
    <cellStyle name="Percent 3 2 7 3 3 2 2" xfId="46686"/>
    <cellStyle name="Percent 3 2 7 3 3 3" xfId="14963"/>
    <cellStyle name="Percent 3 2 7 3 3 4" xfId="36114"/>
    <cellStyle name="Percent 3 2 7 3 4" xfId="7275"/>
    <cellStyle name="Percent 3 2 7 3 4 2" xfId="28424"/>
    <cellStyle name="Percent 3 2 7 3 4 2 2" xfId="49575"/>
    <cellStyle name="Percent 3 2 7 3 4 3" xfId="17852"/>
    <cellStyle name="Percent 3 2 7 3 4 4" xfId="39003"/>
    <cellStyle name="Percent 3 2 7 3 5" xfId="9837"/>
    <cellStyle name="Percent 3 2 7 3 5 2" xfId="30986"/>
    <cellStyle name="Percent 3 2 7 3 5 2 2" xfId="52137"/>
    <cellStyle name="Percent 3 2 7 3 5 3" xfId="20414"/>
    <cellStyle name="Percent 3 2 7 3 5 4" xfId="41565"/>
    <cellStyle name="Percent 3 2 7 3 6" xfId="22971"/>
    <cellStyle name="Percent 3 2 7 3 6 2" xfId="44122"/>
    <cellStyle name="Percent 3 2 7 3 7" xfId="12399"/>
    <cellStyle name="Percent 3 2 7 3 8" xfId="33550"/>
    <cellStyle name="Percent 3 2 7 4" xfId="1472"/>
    <cellStyle name="Percent 3 2 7 4 2" xfId="4039"/>
    <cellStyle name="Percent 3 2 7 4 2 2" xfId="26175"/>
    <cellStyle name="Percent 3 2 7 4 2 2 2" xfId="47326"/>
    <cellStyle name="Percent 3 2 7 4 2 3" xfId="15603"/>
    <cellStyle name="Percent 3 2 7 4 2 4" xfId="36754"/>
    <cellStyle name="Percent 3 2 7 4 3" xfId="7915"/>
    <cellStyle name="Percent 3 2 7 4 3 2" xfId="29064"/>
    <cellStyle name="Percent 3 2 7 4 3 2 2" xfId="50215"/>
    <cellStyle name="Percent 3 2 7 4 3 3" xfId="18492"/>
    <cellStyle name="Percent 3 2 7 4 3 4" xfId="39643"/>
    <cellStyle name="Percent 3 2 7 4 4" xfId="10477"/>
    <cellStyle name="Percent 3 2 7 4 4 2" xfId="31626"/>
    <cellStyle name="Percent 3 2 7 4 4 2 2" xfId="52777"/>
    <cellStyle name="Percent 3 2 7 4 4 3" xfId="21054"/>
    <cellStyle name="Percent 3 2 7 4 4 4" xfId="42205"/>
    <cellStyle name="Percent 3 2 7 4 5" xfId="23611"/>
    <cellStyle name="Percent 3 2 7 4 5 2" xfId="44762"/>
    <cellStyle name="Percent 3 2 7 4 6" xfId="13039"/>
    <cellStyle name="Percent 3 2 7 4 7" xfId="34190"/>
    <cellStyle name="Percent 3 2 7 5" xfId="2758"/>
    <cellStyle name="Percent 3 2 7 5 2" xfId="24894"/>
    <cellStyle name="Percent 3 2 7 5 2 2" xfId="46045"/>
    <cellStyle name="Percent 3 2 7 5 3" xfId="14322"/>
    <cellStyle name="Percent 3 2 7 5 4" xfId="35473"/>
    <cellStyle name="Percent 3 2 7 6" xfId="6635"/>
    <cellStyle name="Percent 3 2 7 6 2" xfId="27784"/>
    <cellStyle name="Percent 3 2 7 6 2 2" xfId="48935"/>
    <cellStyle name="Percent 3 2 7 6 3" xfId="17212"/>
    <cellStyle name="Percent 3 2 7 6 4" xfId="38363"/>
    <cellStyle name="Percent 3 2 7 7" xfId="9197"/>
    <cellStyle name="Percent 3 2 7 7 2" xfId="30346"/>
    <cellStyle name="Percent 3 2 7 7 2 2" xfId="51497"/>
    <cellStyle name="Percent 3 2 7 7 3" xfId="19774"/>
    <cellStyle name="Percent 3 2 7 7 4" xfId="40925"/>
    <cellStyle name="Percent 3 2 7 8" xfId="22331"/>
    <cellStyle name="Percent 3 2 7 8 2" xfId="43482"/>
    <cellStyle name="Percent 3 2 7 9" xfId="11759"/>
    <cellStyle name="Percent 3 2 8" xfId="352"/>
    <cellStyle name="Percent 3 2 8 2" xfId="992"/>
    <cellStyle name="Percent 3 2 8 2 2" xfId="2272"/>
    <cellStyle name="Percent 3 2 8 2 2 2" xfId="4839"/>
    <cellStyle name="Percent 3 2 8 2 2 2 2" xfId="26975"/>
    <cellStyle name="Percent 3 2 8 2 2 2 2 2" xfId="48126"/>
    <cellStyle name="Percent 3 2 8 2 2 2 3" xfId="16403"/>
    <cellStyle name="Percent 3 2 8 2 2 2 4" xfId="37554"/>
    <cellStyle name="Percent 3 2 8 2 2 3" xfId="8715"/>
    <cellStyle name="Percent 3 2 8 2 2 3 2" xfId="29864"/>
    <cellStyle name="Percent 3 2 8 2 2 3 2 2" xfId="51015"/>
    <cellStyle name="Percent 3 2 8 2 2 3 3" xfId="19292"/>
    <cellStyle name="Percent 3 2 8 2 2 3 4" xfId="40443"/>
    <cellStyle name="Percent 3 2 8 2 2 4" xfId="11277"/>
    <cellStyle name="Percent 3 2 8 2 2 4 2" xfId="32426"/>
    <cellStyle name="Percent 3 2 8 2 2 4 2 2" xfId="53577"/>
    <cellStyle name="Percent 3 2 8 2 2 4 3" xfId="21854"/>
    <cellStyle name="Percent 3 2 8 2 2 4 4" xfId="43005"/>
    <cellStyle name="Percent 3 2 8 2 2 5" xfId="24411"/>
    <cellStyle name="Percent 3 2 8 2 2 5 2" xfId="45562"/>
    <cellStyle name="Percent 3 2 8 2 2 6" xfId="13839"/>
    <cellStyle name="Percent 3 2 8 2 2 7" xfId="34990"/>
    <cellStyle name="Percent 3 2 8 2 3" xfId="3559"/>
    <cellStyle name="Percent 3 2 8 2 3 2" xfId="25695"/>
    <cellStyle name="Percent 3 2 8 2 3 2 2" xfId="46846"/>
    <cellStyle name="Percent 3 2 8 2 3 3" xfId="15123"/>
    <cellStyle name="Percent 3 2 8 2 3 4" xfId="36274"/>
    <cellStyle name="Percent 3 2 8 2 4" xfId="7435"/>
    <cellStyle name="Percent 3 2 8 2 4 2" xfId="28584"/>
    <cellStyle name="Percent 3 2 8 2 4 2 2" xfId="49735"/>
    <cellStyle name="Percent 3 2 8 2 4 3" xfId="18012"/>
    <cellStyle name="Percent 3 2 8 2 4 4" xfId="39163"/>
    <cellStyle name="Percent 3 2 8 2 5" xfId="9997"/>
    <cellStyle name="Percent 3 2 8 2 5 2" xfId="31146"/>
    <cellStyle name="Percent 3 2 8 2 5 2 2" xfId="52297"/>
    <cellStyle name="Percent 3 2 8 2 5 3" xfId="20574"/>
    <cellStyle name="Percent 3 2 8 2 5 4" xfId="41725"/>
    <cellStyle name="Percent 3 2 8 2 6" xfId="23131"/>
    <cellStyle name="Percent 3 2 8 2 6 2" xfId="44282"/>
    <cellStyle name="Percent 3 2 8 2 7" xfId="12559"/>
    <cellStyle name="Percent 3 2 8 2 8" xfId="33710"/>
    <cellStyle name="Percent 3 2 8 3" xfId="1632"/>
    <cellStyle name="Percent 3 2 8 3 2" xfId="4199"/>
    <cellStyle name="Percent 3 2 8 3 2 2" xfId="26335"/>
    <cellStyle name="Percent 3 2 8 3 2 2 2" xfId="47486"/>
    <cellStyle name="Percent 3 2 8 3 2 3" xfId="15763"/>
    <cellStyle name="Percent 3 2 8 3 2 4" xfId="36914"/>
    <cellStyle name="Percent 3 2 8 3 3" xfId="8075"/>
    <cellStyle name="Percent 3 2 8 3 3 2" xfId="29224"/>
    <cellStyle name="Percent 3 2 8 3 3 2 2" xfId="50375"/>
    <cellStyle name="Percent 3 2 8 3 3 3" xfId="18652"/>
    <cellStyle name="Percent 3 2 8 3 3 4" xfId="39803"/>
    <cellStyle name="Percent 3 2 8 3 4" xfId="10637"/>
    <cellStyle name="Percent 3 2 8 3 4 2" xfId="31786"/>
    <cellStyle name="Percent 3 2 8 3 4 2 2" xfId="52937"/>
    <cellStyle name="Percent 3 2 8 3 4 3" xfId="21214"/>
    <cellStyle name="Percent 3 2 8 3 4 4" xfId="42365"/>
    <cellStyle name="Percent 3 2 8 3 5" xfId="23771"/>
    <cellStyle name="Percent 3 2 8 3 5 2" xfId="44922"/>
    <cellStyle name="Percent 3 2 8 3 6" xfId="13199"/>
    <cellStyle name="Percent 3 2 8 3 7" xfId="34350"/>
    <cellStyle name="Percent 3 2 8 4" xfId="2919"/>
    <cellStyle name="Percent 3 2 8 4 2" xfId="25055"/>
    <cellStyle name="Percent 3 2 8 4 2 2" xfId="46206"/>
    <cellStyle name="Percent 3 2 8 4 3" xfId="14483"/>
    <cellStyle name="Percent 3 2 8 4 4" xfId="35634"/>
    <cellStyle name="Percent 3 2 8 5" xfId="6795"/>
    <cellStyle name="Percent 3 2 8 5 2" xfId="27944"/>
    <cellStyle name="Percent 3 2 8 5 2 2" xfId="49095"/>
    <cellStyle name="Percent 3 2 8 5 3" xfId="17372"/>
    <cellStyle name="Percent 3 2 8 5 4" xfId="38523"/>
    <cellStyle name="Percent 3 2 8 6" xfId="9357"/>
    <cellStyle name="Percent 3 2 8 6 2" xfId="30506"/>
    <cellStyle name="Percent 3 2 8 6 2 2" xfId="51657"/>
    <cellStyle name="Percent 3 2 8 6 3" xfId="19934"/>
    <cellStyle name="Percent 3 2 8 6 4" xfId="41085"/>
    <cellStyle name="Percent 3 2 8 7" xfId="22491"/>
    <cellStyle name="Percent 3 2 8 7 2" xfId="43642"/>
    <cellStyle name="Percent 3 2 8 8" xfId="11919"/>
    <cellStyle name="Percent 3 2 8 9" xfId="33070"/>
    <cellStyle name="Percent 3 2 9" xfId="672"/>
    <cellStyle name="Percent 3 2 9 2" xfId="1952"/>
    <cellStyle name="Percent 3 2 9 2 2" xfId="4519"/>
    <cellStyle name="Percent 3 2 9 2 2 2" xfId="26655"/>
    <cellStyle name="Percent 3 2 9 2 2 2 2" xfId="47806"/>
    <cellStyle name="Percent 3 2 9 2 2 3" xfId="16083"/>
    <cellStyle name="Percent 3 2 9 2 2 4" xfId="37234"/>
    <cellStyle name="Percent 3 2 9 2 3" xfId="8395"/>
    <cellStyle name="Percent 3 2 9 2 3 2" xfId="29544"/>
    <cellStyle name="Percent 3 2 9 2 3 2 2" xfId="50695"/>
    <cellStyle name="Percent 3 2 9 2 3 3" xfId="18972"/>
    <cellStyle name="Percent 3 2 9 2 3 4" xfId="40123"/>
    <cellStyle name="Percent 3 2 9 2 4" xfId="10957"/>
    <cellStyle name="Percent 3 2 9 2 4 2" xfId="32106"/>
    <cellStyle name="Percent 3 2 9 2 4 2 2" xfId="53257"/>
    <cellStyle name="Percent 3 2 9 2 4 3" xfId="21534"/>
    <cellStyle name="Percent 3 2 9 2 4 4" xfId="42685"/>
    <cellStyle name="Percent 3 2 9 2 5" xfId="24091"/>
    <cellStyle name="Percent 3 2 9 2 5 2" xfId="45242"/>
    <cellStyle name="Percent 3 2 9 2 6" xfId="13519"/>
    <cellStyle name="Percent 3 2 9 2 7" xfId="34670"/>
    <cellStyle name="Percent 3 2 9 3" xfId="3239"/>
    <cellStyle name="Percent 3 2 9 3 2" xfId="25375"/>
    <cellStyle name="Percent 3 2 9 3 2 2" xfId="46526"/>
    <cellStyle name="Percent 3 2 9 3 3" xfId="14803"/>
    <cellStyle name="Percent 3 2 9 3 4" xfId="35954"/>
    <cellStyle name="Percent 3 2 9 4" xfId="7115"/>
    <cellStyle name="Percent 3 2 9 4 2" xfId="28264"/>
    <cellStyle name="Percent 3 2 9 4 2 2" xfId="49415"/>
    <cellStyle name="Percent 3 2 9 4 3" xfId="17692"/>
    <cellStyle name="Percent 3 2 9 4 4" xfId="38843"/>
    <cellStyle name="Percent 3 2 9 5" xfId="9677"/>
    <cellStyle name="Percent 3 2 9 5 2" xfId="30826"/>
    <cellStyle name="Percent 3 2 9 5 2 2" xfId="51977"/>
    <cellStyle name="Percent 3 2 9 5 3" xfId="20254"/>
    <cellStyle name="Percent 3 2 9 5 4" xfId="41405"/>
    <cellStyle name="Percent 3 2 9 6" xfId="22811"/>
    <cellStyle name="Percent 3 2 9 6 2" xfId="43962"/>
    <cellStyle name="Percent 3 2 9 7" xfId="12239"/>
    <cellStyle name="Percent 3 2 9 8" xfId="33390"/>
    <cellStyle name="Percent 3 3" xfId="42"/>
    <cellStyle name="Percent 3 3 10" xfId="5988"/>
    <cellStyle name="Percent 3 3 11" xfId="6491"/>
    <cellStyle name="Percent 3 3 11 2" xfId="27640"/>
    <cellStyle name="Percent 3 3 11 2 2" xfId="48791"/>
    <cellStyle name="Percent 3 3 11 3" xfId="17068"/>
    <cellStyle name="Percent 3 3 11 4" xfId="38219"/>
    <cellStyle name="Percent 3 3 12" xfId="9053"/>
    <cellStyle name="Percent 3 3 12 2" xfId="30202"/>
    <cellStyle name="Percent 3 3 12 2 2" xfId="51353"/>
    <cellStyle name="Percent 3 3 12 3" xfId="19630"/>
    <cellStyle name="Percent 3 3 12 4" xfId="40781"/>
    <cellStyle name="Percent 3 3 13" xfId="22187"/>
    <cellStyle name="Percent 3 3 13 2" xfId="43338"/>
    <cellStyle name="Percent 3 3 14" xfId="11615"/>
    <cellStyle name="Percent 3 3 15" xfId="32766"/>
    <cellStyle name="Percent 3 3 2" xfId="64"/>
    <cellStyle name="Percent 3 3 2 10" xfId="22209"/>
    <cellStyle name="Percent 3 3 2 10 2" xfId="43360"/>
    <cellStyle name="Percent 3 3 2 11" xfId="11637"/>
    <cellStyle name="Percent 3 3 2 12" xfId="32788"/>
    <cellStyle name="Percent 3 3 2 2" xfId="148"/>
    <cellStyle name="Percent 3 3 2 2 10" xfId="11717"/>
    <cellStyle name="Percent 3 3 2 2 11" xfId="32868"/>
    <cellStyle name="Percent 3 3 2 2 2" xfId="309"/>
    <cellStyle name="Percent 3 3 2 2 2 10" xfId="33028"/>
    <cellStyle name="Percent 3 3 2 2 2 2" xfId="630"/>
    <cellStyle name="Percent 3 3 2 2 2 2 2" xfId="1270"/>
    <cellStyle name="Percent 3 3 2 2 2 2 2 2" xfId="2550"/>
    <cellStyle name="Percent 3 3 2 2 2 2 2 2 2" xfId="5117"/>
    <cellStyle name="Percent 3 3 2 2 2 2 2 2 2 2" xfId="27253"/>
    <cellStyle name="Percent 3 3 2 2 2 2 2 2 2 2 2" xfId="48404"/>
    <cellStyle name="Percent 3 3 2 2 2 2 2 2 2 3" xfId="16681"/>
    <cellStyle name="Percent 3 3 2 2 2 2 2 2 2 4" xfId="37832"/>
    <cellStyle name="Percent 3 3 2 2 2 2 2 2 3" xfId="8993"/>
    <cellStyle name="Percent 3 3 2 2 2 2 2 2 3 2" xfId="30142"/>
    <cellStyle name="Percent 3 3 2 2 2 2 2 2 3 2 2" xfId="51293"/>
    <cellStyle name="Percent 3 3 2 2 2 2 2 2 3 3" xfId="19570"/>
    <cellStyle name="Percent 3 3 2 2 2 2 2 2 3 4" xfId="40721"/>
    <cellStyle name="Percent 3 3 2 2 2 2 2 2 4" xfId="11555"/>
    <cellStyle name="Percent 3 3 2 2 2 2 2 2 4 2" xfId="32704"/>
    <cellStyle name="Percent 3 3 2 2 2 2 2 2 4 2 2" xfId="53855"/>
    <cellStyle name="Percent 3 3 2 2 2 2 2 2 4 3" xfId="22132"/>
    <cellStyle name="Percent 3 3 2 2 2 2 2 2 4 4" xfId="43283"/>
    <cellStyle name="Percent 3 3 2 2 2 2 2 2 5" xfId="24689"/>
    <cellStyle name="Percent 3 3 2 2 2 2 2 2 5 2" xfId="45840"/>
    <cellStyle name="Percent 3 3 2 2 2 2 2 2 6" xfId="14117"/>
    <cellStyle name="Percent 3 3 2 2 2 2 2 2 7" xfId="35268"/>
    <cellStyle name="Percent 3 3 2 2 2 2 2 3" xfId="3837"/>
    <cellStyle name="Percent 3 3 2 2 2 2 2 3 2" xfId="25973"/>
    <cellStyle name="Percent 3 3 2 2 2 2 2 3 2 2" xfId="47124"/>
    <cellStyle name="Percent 3 3 2 2 2 2 2 3 3" xfId="15401"/>
    <cellStyle name="Percent 3 3 2 2 2 2 2 3 4" xfId="36552"/>
    <cellStyle name="Percent 3 3 2 2 2 2 2 4" xfId="7713"/>
    <cellStyle name="Percent 3 3 2 2 2 2 2 4 2" xfId="28862"/>
    <cellStyle name="Percent 3 3 2 2 2 2 2 4 2 2" xfId="50013"/>
    <cellStyle name="Percent 3 3 2 2 2 2 2 4 3" xfId="18290"/>
    <cellStyle name="Percent 3 3 2 2 2 2 2 4 4" xfId="39441"/>
    <cellStyle name="Percent 3 3 2 2 2 2 2 5" xfId="10275"/>
    <cellStyle name="Percent 3 3 2 2 2 2 2 5 2" xfId="31424"/>
    <cellStyle name="Percent 3 3 2 2 2 2 2 5 2 2" xfId="52575"/>
    <cellStyle name="Percent 3 3 2 2 2 2 2 5 3" xfId="20852"/>
    <cellStyle name="Percent 3 3 2 2 2 2 2 5 4" xfId="42003"/>
    <cellStyle name="Percent 3 3 2 2 2 2 2 6" xfId="23409"/>
    <cellStyle name="Percent 3 3 2 2 2 2 2 6 2" xfId="44560"/>
    <cellStyle name="Percent 3 3 2 2 2 2 2 7" xfId="12837"/>
    <cellStyle name="Percent 3 3 2 2 2 2 2 8" xfId="33988"/>
    <cellStyle name="Percent 3 3 2 2 2 2 3" xfId="1910"/>
    <cellStyle name="Percent 3 3 2 2 2 2 3 2" xfId="4477"/>
    <cellStyle name="Percent 3 3 2 2 2 2 3 2 2" xfId="26613"/>
    <cellStyle name="Percent 3 3 2 2 2 2 3 2 2 2" xfId="47764"/>
    <cellStyle name="Percent 3 3 2 2 2 2 3 2 3" xfId="16041"/>
    <cellStyle name="Percent 3 3 2 2 2 2 3 2 4" xfId="37192"/>
    <cellStyle name="Percent 3 3 2 2 2 2 3 3" xfId="8353"/>
    <cellStyle name="Percent 3 3 2 2 2 2 3 3 2" xfId="29502"/>
    <cellStyle name="Percent 3 3 2 2 2 2 3 3 2 2" xfId="50653"/>
    <cellStyle name="Percent 3 3 2 2 2 2 3 3 3" xfId="18930"/>
    <cellStyle name="Percent 3 3 2 2 2 2 3 3 4" xfId="40081"/>
    <cellStyle name="Percent 3 3 2 2 2 2 3 4" xfId="10915"/>
    <cellStyle name="Percent 3 3 2 2 2 2 3 4 2" xfId="32064"/>
    <cellStyle name="Percent 3 3 2 2 2 2 3 4 2 2" xfId="53215"/>
    <cellStyle name="Percent 3 3 2 2 2 2 3 4 3" xfId="21492"/>
    <cellStyle name="Percent 3 3 2 2 2 2 3 4 4" xfId="42643"/>
    <cellStyle name="Percent 3 3 2 2 2 2 3 5" xfId="24049"/>
    <cellStyle name="Percent 3 3 2 2 2 2 3 5 2" xfId="45200"/>
    <cellStyle name="Percent 3 3 2 2 2 2 3 6" xfId="13477"/>
    <cellStyle name="Percent 3 3 2 2 2 2 3 7" xfId="34628"/>
    <cellStyle name="Percent 3 3 2 2 2 2 4" xfId="3197"/>
    <cellStyle name="Percent 3 3 2 2 2 2 4 2" xfId="25333"/>
    <cellStyle name="Percent 3 3 2 2 2 2 4 2 2" xfId="46484"/>
    <cellStyle name="Percent 3 3 2 2 2 2 4 3" xfId="14761"/>
    <cellStyle name="Percent 3 3 2 2 2 2 4 4" xfId="35912"/>
    <cellStyle name="Percent 3 3 2 2 2 2 5" xfId="7073"/>
    <cellStyle name="Percent 3 3 2 2 2 2 5 2" xfId="28222"/>
    <cellStyle name="Percent 3 3 2 2 2 2 5 2 2" xfId="49373"/>
    <cellStyle name="Percent 3 3 2 2 2 2 5 3" xfId="17650"/>
    <cellStyle name="Percent 3 3 2 2 2 2 5 4" xfId="38801"/>
    <cellStyle name="Percent 3 3 2 2 2 2 6" xfId="9635"/>
    <cellStyle name="Percent 3 3 2 2 2 2 6 2" xfId="30784"/>
    <cellStyle name="Percent 3 3 2 2 2 2 6 2 2" xfId="51935"/>
    <cellStyle name="Percent 3 3 2 2 2 2 6 3" xfId="20212"/>
    <cellStyle name="Percent 3 3 2 2 2 2 6 4" xfId="41363"/>
    <cellStyle name="Percent 3 3 2 2 2 2 7" xfId="22769"/>
    <cellStyle name="Percent 3 3 2 2 2 2 7 2" xfId="43920"/>
    <cellStyle name="Percent 3 3 2 2 2 2 8" xfId="12197"/>
    <cellStyle name="Percent 3 3 2 2 2 2 9" xfId="33348"/>
    <cellStyle name="Percent 3 3 2 2 2 3" xfId="950"/>
    <cellStyle name="Percent 3 3 2 2 2 3 2" xfId="2230"/>
    <cellStyle name="Percent 3 3 2 2 2 3 2 2" xfId="4797"/>
    <cellStyle name="Percent 3 3 2 2 2 3 2 2 2" xfId="26933"/>
    <cellStyle name="Percent 3 3 2 2 2 3 2 2 2 2" xfId="48084"/>
    <cellStyle name="Percent 3 3 2 2 2 3 2 2 3" xfId="16361"/>
    <cellStyle name="Percent 3 3 2 2 2 3 2 2 4" xfId="37512"/>
    <cellStyle name="Percent 3 3 2 2 2 3 2 3" xfId="8673"/>
    <cellStyle name="Percent 3 3 2 2 2 3 2 3 2" xfId="29822"/>
    <cellStyle name="Percent 3 3 2 2 2 3 2 3 2 2" xfId="50973"/>
    <cellStyle name="Percent 3 3 2 2 2 3 2 3 3" xfId="19250"/>
    <cellStyle name="Percent 3 3 2 2 2 3 2 3 4" xfId="40401"/>
    <cellStyle name="Percent 3 3 2 2 2 3 2 4" xfId="11235"/>
    <cellStyle name="Percent 3 3 2 2 2 3 2 4 2" xfId="32384"/>
    <cellStyle name="Percent 3 3 2 2 2 3 2 4 2 2" xfId="53535"/>
    <cellStyle name="Percent 3 3 2 2 2 3 2 4 3" xfId="21812"/>
    <cellStyle name="Percent 3 3 2 2 2 3 2 4 4" xfId="42963"/>
    <cellStyle name="Percent 3 3 2 2 2 3 2 5" xfId="24369"/>
    <cellStyle name="Percent 3 3 2 2 2 3 2 5 2" xfId="45520"/>
    <cellStyle name="Percent 3 3 2 2 2 3 2 6" xfId="13797"/>
    <cellStyle name="Percent 3 3 2 2 2 3 2 7" xfId="34948"/>
    <cellStyle name="Percent 3 3 2 2 2 3 3" xfId="3517"/>
    <cellStyle name="Percent 3 3 2 2 2 3 3 2" xfId="25653"/>
    <cellStyle name="Percent 3 3 2 2 2 3 3 2 2" xfId="46804"/>
    <cellStyle name="Percent 3 3 2 2 2 3 3 3" xfId="15081"/>
    <cellStyle name="Percent 3 3 2 2 2 3 3 4" xfId="36232"/>
    <cellStyle name="Percent 3 3 2 2 2 3 4" xfId="7393"/>
    <cellStyle name="Percent 3 3 2 2 2 3 4 2" xfId="28542"/>
    <cellStyle name="Percent 3 3 2 2 2 3 4 2 2" xfId="49693"/>
    <cellStyle name="Percent 3 3 2 2 2 3 4 3" xfId="17970"/>
    <cellStyle name="Percent 3 3 2 2 2 3 4 4" xfId="39121"/>
    <cellStyle name="Percent 3 3 2 2 2 3 5" xfId="9955"/>
    <cellStyle name="Percent 3 3 2 2 2 3 5 2" xfId="31104"/>
    <cellStyle name="Percent 3 3 2 2 2 3 5 2 2" xfId="52255"/>
    <cellStyle name="Percent 3 3 2 2 2 3 5 3" xfId="20532"/>
    <cellStyle name="Percent 3 3 2 2 2 3 5 4" xfId="41683"/>
    <cellStyle name="Percent 3 3 2 2 2 3 6" xfId="23089"/>
    <cellStyle name="Percent 3 3 2 2 2 3 6 2" xfId="44240"/>
    <cellStyle name="Percent 3 3 2 2 2 3 7" xfId="12517"/>
    <cellStyle name="Percent 3 3 2 2 2 3 8" xfId="33668"/>
    <cellStyle name="Percent 3 3 2 2 2 4" xfId="1590"/>
    <cellStyle name="Percent 3 3 2 2 2 4 2" xfId="4157"/>
    <cellStyle name="Percent 3 3 2 2 2 4 2 2" xfId="26293"/>
    <cellStyle name="Percent 3 3 2 2 2 4 2 2 2" xfId="47444"/>
    <cellStyle name="Percent 3 3 2 2 2 4 2 3" xfId="15721"/>
    <cellStyle name="Percent 3 3 2 2 2 4 2 4" xfId="36872"/>
    <cellStyle name="Percent 3 3 2 2 2 4 3" xfId="8033"/>
    <cellStyle name="Percent 3 3 2 2 2 4 3 2" xfId="29182"/>
    <cellStyle name="Percent 3 3 2 2 2 4 3 2 2" xfId="50333"/>
    <cellStyle name="Percent 3 3 2 2 2 4 3 3" xfId="18610"/>
    <cellStyle name="Percent 3 3 2 2 2 4 3 4" xfId="39761"/>
    <cellStyle name="Percent 3 3 2 2 2 4 4" xfId="10595"/>
    <cellStyle name="Percent 3 3 2 2 2 4 4 2" xfId="31744"/>
    <cellStyle name="Percent 3 3 2 2 2 4 4 2 2" xfId="52895"/>
    <cellStyle name="Percent 3 3 2 2 2 4 4 3" xfId="21172"/>
    <cellStyle name="Percent 3 3 2 2 2 4 4 4" xfId="42323"/>
    <cellStyle name="Percent 3 3 2 2 2 4 5" xfId="23729"/>
    <cellStyle name="Percent 3 3 2 2 2 4 5 2" xfId="44880"/>
    <cellStyle name="Percent 3 3 2 2 2 4 6" xfId="13157"/>
    <cellStyle name="Percent 3 3 2 2 2 4 7" xfId="34308"/>
    <cellStyle name="Percent 3 3 2 2 2 5" xfId="2877"/>
    <cellStyle name="Percent 3 3 2 2 2 5 2" xfId="25013"/>
    <cellStyle name="Percent 3 3 2 2 2 5 2 2" xfId="46164"/>
    <cellStyle name="Percent 3 3 2 2 2 5 3" xfId="14441"/>
    <cellStyle name="Percent 3 3 2 2 2 5 4" xfId="35592"/>
    <cellStyle name="Percent 3 3 2 2 2 6" xfId="6753"/>
    <cellStyle name="Percent 3 3 2 2 2 6 2" xfId="27902"/>
    <cellStyle name="Percent 3 3 2 2 2 6 2 2" xfId="49053"/>
    <cellStyle name="Percent 3 3 2 2 2 6 3" xfId="17330"/>
    <cellStyle name="Percent 3 3 2 2 2 6 4" xfId="38481"/>
    <cellStyle name="Percent 3 3 2 2 2 7" xfId="9315"/>
    <cellStyle name="Percent 3 3 2 2 2 7 2" xfId="30464"/>
    <cellStyle name="Percent 3 3 2 2 2 7 2 2" xfId="51615"/>
    <cellStyle name="Percent 3 3 2 2 2 7 3" xfId="19892"/>
    <cellStyle name="Percent 3 3 2 2 2 7 4" xfId="41043"/>
    <cellStyle name="Percent 3 3 2 2 2 8" xfId="22449"/>
    <cellStyle name="Percent 3 3 2 2 2 8 2" xfId="43600"/>
    <cellStyle name="Percent 3 3 2 2 2 9" xfId="11877"/>
    <cellStyle name="Percent 3 3 2 2 3" xfId="470"/>
    <cellStyle name="Percent 3 3 2 2 3 2" xfId="1110"/>
    <cellStyle name="Percent 3 3 2 2 3 2 2" xfId="2390"/>
    <cellStyle name="Percent 3 3 2 2 3 2 2 2" xfId="4957"/>
    <cellStyle name="Percent 3 3 2 2 3 2 2 2 2" xfId="27093"/>
    <cellStyle name="Percent 3 3 2 2 3 2 2 2 2 2" xfId="48244"/>
    <cellStyle name="Percent 3 3 2 2 3 2 2 2 3" xfId="16521"/>
    <cellStyle name="Percent 3 3 2 2 3 2 2 2 4" xfId="37672"/>
    <cellStyle name="Percent 3 3 2 2 3 2 2 3" xfId="8833"/>
    <cellStyle name="Percent 3 3 2 2 3 2 2 3 2" xfId="29982"/>
    <cellStyle name="Percent 3 3 2 2 3 2 2 3 2 2" xfId="51133"/>
    <cellStyle name="Percent 3 3 2 2 3 2 2 3 3" xfId="19410"/>
    <cellStyle name="Percent 3 3 2 2 3 2 2 3 4" xfId="40561"/>
    <cellStyle name="Percent 3 3 2 2 3 2 2 4" xfId="11395"/>
    <cellStyle name="Percent 3 3 2 2 3 2 2 4 2" xfId="32544"/>
    <cellStyle name="Percent 3 3 2 2 3 2 2 4 2 2" xfId="53695"/>
    <cellStyle name="Percent 3 3 2 2 3 2 2 4 3" xfId="21972"/>
    <cellStyle name="Percent 3 3 2 2 3 2 2 4 4" xfId="43123"/>
    <cellStyle name="Percent 3 3 2 2 3 2 2 5" xfId="24529"/>
    <cellStyle name="Percent 3 3 2 2 3 2 2 5 2" xfId="45680"/>
    <cellStyle name="Percent 3 3 2 2 3 2 2 6" xfId="13957"/>
    <cellStyle name="Percent 3 3 2 2 3 2 2 7" xfId="35108"/>
    <cellStyle name="Percent 3 3 2 2 3 2 3" xfId="3677"/>
    <cellStyle name="Percent 3 3 2 2 3 2 3 2" xfId="25813"/>
    <cellStyle name="Percent 3 3 2 2 3 2 3 2 2" xfId="46964"/>
    <cellStyle name="Percent 3 3 2 2 3 2 3 3" xfId="15241"/>
    <cellStyle name="Percent 3 3 2 2 3 2 3 4" xfId="36392"/>
    <cellStyle name="Percent 3 3 2 2 3 2 4" xfId="7553"/>
    <cellStyle name="Percent 3 3 2 2 3 2 4 2" xfId="28702"/>
    <cellStyle name="Percent 3 3 2 2 3 2 4 2 2" xfId="49853"/>
    <cellStyle name="Percent 3 3 2 2 3 2 4 3" xfId="18130"/>
    <cellStyle name="Percent 3 3 2 2 3 2 4 4" xfId="39281"/>
    <cellStyle name="Percent 3 3 2 2 3 2 5" xfId="10115"/>
    <cellStyle name="Percent 3 3 2 2 3 2 5 2" xfId="31264"/>
    <cellStyle name="Percent 3 3 2 2 3 2 5 2 2" xfId="52415"/>
    <cellStyle name="Percent 3 3 2 2 3 2 5 3" xfId="20692"/>
    <cellStyle name="Percent 3 3 2 2 3 2 5 4" xfId="41843"/>
    <cellStyle name="Percent 3 3 2 2 3 2 6" xfId="23249"/>
    <cellStyle name="Percent 3 3 2 2 3 2 6 2" xfId="44400"/>
    <cellStyle name="Percent 3 3 2 2 3 2 7" xfId="12677"/>
    <cellStyle name="Percent 3 3 2 2 3 2 8" xfId="33828"/>
    <cellStyle name="Percent 3 3 2 2 3 3" xfId="1750"/>
    <cellStyle name="Percent 3 3 2 2 3 3 2" xfId="4317"/>
    <cellStyle name="Percent 3 3 2 2 3 3 2 2" xfId="26453"/>
    <cellStyle name="Percent 3 3 2 2 3 3 2 2 2" xfId="47604"/>
    <cellStyle name="Percent 3 3 2 2 3 3 2 3" xfId="15881"/>
    <cellStyle name="Percent 3 3 2 2 3 3 2 4" xfId="37032"/>
    <cellStyle name="Percent 3 3 2 2 3 3 3" xfId="8193"/>
    <cellStyle name="Percent 3 3 2 2 3 3 3 2" xfId="29342"/>
    <cellStyle name="Percent 3 3 2 2 3 3 3 2 2" xfId="50493"/>
    <cellStyle name="Percent 3 3 2 2 3 3 3 3" xfId="18770"/>
    <cellStyle name="Percent 3 3 2 2 3 3 3 4" xfId="39921"/>
    <cellStyle name="Percent 3 3 2 2 3 3 4" xfId="10755"/>
    <cellStyle name="Percent 3 3 2 2 3 3 4 2" xfId="31904"/>
    <cellStyle name="Percent 3 3 2 2 3 3 4 2 2" xfId="53055"/>
    <cellStyle name="Percent 3 3 2 2 3 3 4 3" xfId="21332"/>
    <cellStyle name="Percent 3 3 2 2 3 3 4 4" xfId="42483"/>
    <cellStyle name="Percent 3 3 2 2 3 3 5" xfId="23889"/>
    <cellStyle name="Percent 3 3 2 2 3 3 5 2" xfId="45040"/>
    <cellStyle name="Percent 3 3 2 2 3 3 6" xfId="13317"/>
    <cellStyle name="Percent 3 3 2 2 3 3 7" xfId="34468"/>
    <cellStyle name="Percent 3 3 2 2 3 4" xfId="3037"/>
    <cellStyle name="Percent 3 3 2 2 3 4 2" xfId="25173"/>
    <cellStyle name="Percent 3 3 2 2 3 4 2 2" xfId="46324"/>
    <cellStyle name="Percent 3 3 2 2 3 4 3" xfId="14601"/>
    <cellStyle name="Percent 3 3 2 2 3 4 4" xfId="35752"/>
    <cellStyle name="Percent 3 3 2 2 3 5" xfId="6913"/>
    <cellStyle name="Percent 3 3 2 2 3 5 2" xfId="28062"/>
    <cellStyle name="Percent 3 3 2 2 3 5 2 2" xfId="49213"/>
    <cellStyle name="Percent 3 3 2 2 3 5 3" xfId="17490"/>
    <cellStyle name="Percent 3 3 2 2 3 5 4" xfId="38641"/>
    <cellStyle name="Percent 3 3 2 2 3 6" xfId="9475"/>
    <cellStyle name="Percent 3 3 2 2 3 6 2" xfId="30624"/>
    <cellStyle name="Percent 3 3 2 2 3 6 2 2" xfId="51775"/>
    <cellStyle name="Percent 3 3 2 2 3 6 3" xfId="20052"/>
    <cellStyle name="Percent 3 3 2 2 3 6 4" xfId="41203"/>
    <cellStyle name="Percent 3 3 2 2 3 7" xfId="22609"/>
    <cellStyle name="Percent 3 3 2 2 3 7 2" xfId="43760"/>
    <cellStyle name="Percent 3 3 2 2 3 8" xfId="12037"/>
    <cellStyle name="Percent 3 3 2 2 3 9" xfId="33188"/>
    <cellStyle name="Percent 3 3 2 2 4" xfId="790"/>
    <cellStyle name="Percent 3 3 2 2 4 2" xfId="2070"/>
    <cellStyle name="Percent 3 3 2 2 4 2 2" xfId="4637"/>
    <cellStyle name="Percent 3 3 2 2 4 2 2 2" xfId="26773"/>
    <cellStyle name="Percent 3 3 2 2 4 2 2 2 2" xfId="47924"/>
    <cellStyle name="Percent 3 3 2 2 4 2 2 3" xfId="16201"/>
    <cellStyle name="Percent 3 3 2 2 4 2 2 4" xfId="37352"/>
    <cellStyle name="Percent 3 3 2 2 4 2 3" xfId="8513"/>
    <cellStyle name="Percent 3 3 2 2 4 2 3 2" xfId="29662"/>
    <cellStyle name="Percent 3 3 2 2 4 2 3 2 2" xfId="50813"/>
    <cellStyle name="Percent 3 3 2 2 4 2 3 3" xfId="19090"/>
    <cellStyle name="Percent 3 3 2 2 4 2 3 4" xfId="40241"/>
    <cellStyle name="Percent 3 3 2 2 4 2 4" xfId="11075"/>
    <cellStyle name="Percent 3 3 2 2 4 2 4 2" xfId="32224"/>
    <cellStyle name="Percent 3 3 2 2 4 2 4 2 2" xfId="53375"/>
    <cellStyle name="Percent 3 3 2 2 4 2 4 3" xfId="21652"/>
    <cellStyle name="Percent 3 3 2 2 4 2 4 4" xfId="42803"/>
    <cellStyle name="Percent 3 3 2 2 4 2 5" xfId="24209"/>
    <cellStyle name="Percent 3 3 2 2 4 2 5 2" xfId="45360"/>
    <cellStyle name="Percent 3 3 2 2 4 2 6" xfId="13637"/>
    <cellStyle name="Percent 3 3 2 2 4 2 7" xfId="34788"/>
    <cellStyle name="Percent 3 3 2 2 4 3" xfId="3357"/>
    <cellStyle name="Percent 3 3 2 2 4 3 2" xfId="25493"/>
    <cellStyle name="Percent 3 3 2 2 4 3 2 2" xfId="46644"/>
    <cellStyle name="Percent 3 3 2 2 4 3 3" xfId="14921"/>
    <cellStyle name="Percent 3 3 2 2 4 3 4" xfId="36072"/>
    <cellStyle name="Percent 3 3 2 2 4 4" xfId="7233"/>
    <cellStyle name="Percent 3 3 2 2 4 4 2" xfId="28382"/>
    <cellStyle name="Percent 3 3 2 2 4 4 2 2" xfId="49533"/>
    <cellStyle name="Percent 3 3 2 2 4 4 3" xfId="17810"/>
    <cellStyle name="Percent 3 3 2 2 4 4 4" xfId="38961"/>
    <cellStyle name="Percent 3 3 2 2 4 5" xfId="9795"/>
    <cellStyle name="Percent 3 3 2 2 4 5 2" xfId="30944"/>
    <cellStyle name="Percent 3 3 2 2 4 5 2 2" xfId="52095"/>
    <cellStyle name="Percent 3 3 2 2 4 5 3" xfId="20372"/>
    <cellStyle name="Percent 3 3 2 2 4 5 4" xfId="41523"/>
    <cellStyle name="Percent 3 3 2 2 4 6" xfId="22929"/>
    <cellStyle name="Percent 3 3 2 2 4 6 2" xfId="44080"/>
    <cellStyle name="Percent 3 3 2 2 4 7" xfId="12357"/>
    <cellStyle name="Percent 3 3 2 2 4 8" xfId="33508"/>
    <cellStyle name="Percent 3 3 2 2 5" xfId="1430"/>
    <cellStyle name="Percent 3 3 2 2 5 2" xfId="3997"/>
    <cellStyle name="Percent 3 3 2 2 5 2 2" xfId="26133"/>
    <cellStyle name="Percent 3 3 2 2 5 2 2 2" xfId="47284"/>
    <cellStyle name="Percent 3 3 2 2 5 2 3" xfId="15561"/>
    <cellStyle name="Percent 3 3 2 2 5 2 4" xfId="36712"/>
    <cellStyle name="Percent 3 3 2 2 5 3" xfId="7873"/>
    <cellStyle name="Percent 3 3 2 2 5 3 2" xfId="29022"/>
    <cellStyle name="Percent 3 3 2 2 5 3 2 2" xfId="50173"/>
    <cellStyle name="Percent 3 3 2 2 5 3 3" xfId="18450"/>
    <cellStyle name="Percent 3 3 2 2 5 3 4" xfId="39601"/>
    <cellStyle name="Percent 3 3 2 2 5 4" xfId="10435"/>
    <cellStyle name="Percent 3 3 2 2 5 4 2" xfId="31584"/>
    <cellStyle name="Percent 3 3 2 2 5 4 2 2" xfId="52735"/>
    <cellStyle name="Percent 3 3 2 2 5 4 3" xfId="21012"/>
    <cellStyle name="Percent 3 3 2 2 5 4 4" xfId="42163"/>
    <cellStyle name="Percent 3 3 2 2 5 5" xfId="23569"/>
    <cellStyle name="Percent 3 3 2 2 5 5 2" xfId="44720"/>
    <cellStyle name="Percent 3 3 2 2 5 6" xfId="12997"/>
    <cellStyle name="Percent 3 3 2 2 5 7" xfId="34148"/>
    <cellStyle name="Percent 3 3 2 2 6" xfId="2716"/>
    <cellStyle name="Percent 3 3 2 2 6 2" xfId="24852"/>
    <cellStyle name="Percent 3 3 2 2 6 2 2" xfId="46003"/>
    <cellStyle name="Percent 3 3 2 2 6 3" xfId="14280"/>
    <cellStyle name="Percent 3 3 2 2 6 4" xfId="35431"/>
    <cellStyle name="Percent 3 3 2 2 7" xfId="6593"/>
    <cellStyle name="Percent 3 3 2 2 7 2" xfId="27742"/>
    <cellStyle name="Percent 3 3 2 2 7 2 2" xfId="48893"/>
    <cellStyle name="Percent 3 3 2 2 7 3" xfId="17170"/>
    <cellStyle name="Percent 3 3 2 2 7 4" xfId="38321"/>
    <cellStyle name="Percent 3 3 2 2 8" xfId="9155"/>
    <cellStyle name="Percent 3 3 2 2 8 2" xfId="30304"/>
    <cellStyle name="Percent 3 3 2 2 8 2 2" xfId="51455"/>
    <cellStyle name="Percent 3 3 2 2 8 3" xfId="19732"/>
    <cellStyle name="Percent 3 3 2 2 8 4" xfId="40883"/>
    <cellStyle name="Percent 3 3 2 2 9" xfId="22289"/>
    <cellStyle name="Percent 3 3 2 2 9 2" xfId="43440"/>
    <cellStyle name="Percent 3 3 2 3" xfId="228"/>
    <cellStyle name="Percent 3 3 2 3 10" xfId="32948"/>
    <cellStyle name="Percent 3 3 2 3 2" xfId="550"/>
    <cellStyle name="Percent 3 3 2 3 2 2" xfId="1190"/>
    <cellStyle name="Percent 3 3 2 3 2 2 2" xfId="2470"/>
    <cellStyle name="Percent 3 3 2 3 2 2 2 2" xfId="5037"/>
    <cellStyle name="Percent 3 3 2 3 2 2 2 2 2" xfId="27173"/>
    <cellStyle name="Percent 3 3 2 3 2 2 2 2 2 2" xfId="48324"/>
    <cellStyle name="Percent 3 3 2 3 2 2 2 2 3" xfId="16601"/>
    <cellStyle name="Percent 3 3 2 3 2 2 2 2 4" xfId="37752"/>
    <cellStyle name="Percent 3 3 2 3 2 2 2 3" xfId="8913"/>
    <cellStyle name="Percent 3 3 2 3 2 2 2 3 2" xfId="30062"/>
    <cellStyle name="Percent 3 3 2 3 2 2 2 3 2 2" xfId="51213"/>
    <cellStyle name="Percent 3 3 2 3 2 2 2 3 3" xfId="19490"/>
    <cellStyle name="Percent 3 3 2 3 2 2 2 3 4" xfId="40641"/>
    <cellStyle name="Percent 3 3 2 3 2 2 2 4" xfId="11475"/>
    <cellStyle name="Percent 3 3 2 3 2 2 2 4 2" xfId="32624"/>
    <cellStyle name="Percent 3 3 2 3 2 2 2 4 2 2" xfId="53775"/>
    <cellStyle name="Percent 3 3 2 3 2 2 2 4 3" xfId="22052"/>
    <cellStyle name="Percent 3 3 2 3 2 2 2 4 4" xfId="43203"/>
    <cellStyle name="Percent 3 3 2 3 2 2 2 5" xfId="24609"/>
    <cellStyle name="Percent 3 3 2 3 2 2 2 5 2" xfId="45760"/>
    <cellStyle name="Percent 3 3 2 3 2 2 2 6" xfId="14037"/>
    <cellStyle name="Percent 3 3 2 3 2 2 2 7" xfId="35188"/>
    <cellStyle name="Percent 3 3 2 3 2 2 3" xfId="3757"/>
    <cellStyle name="Percent 3 3 2 3 2 2 3 2" xfId="25893"/>
    <cellStyle name="Percent 3 3 2 3 2 2 3 2 2" xfId="47044"/>
    <cellStyle name="Percent 3 3 2 3 2 2 3 3" xfId="15321"/>
    <cellStyle name="Percent 3 3 2 3 2 2 3 4" xfId="36472"/>
    <cellStyle name="Percent 3 3 2 3 2 2 4" xfId="7633"/>
    <cellStyle name="Percent 3 3 2 3 2 2 4 2" xfId="28782"/>
    <cellStyle name="Percent 3 3 2 3 2 2 4 2 2" xfId="49933"/>
    <cellStyle name="Percent 3 3 2 3 2 2 4 3" xfId="18210"/>
    <cellStyle name="Percent 3 3 2 3 2 2 4 4" xfId="39361"/>
    <cellStyle name="Percent 3 3 2 3 2 2 5" xfId="10195"/>
    <cellStyle name="Percent 3 3 2 3 2 2 5 2" xfId="31344"/>
    <cellStyle name="Percent 3 3 2 3 2 2 5 2 2" xfId="52495"/>
    <cellStyle name="Percent 3 3 2 3 2 2 5 3" xfId="20772"/>
    <cellStyle name="Percent 3 3 2 3 2 2 5 4" xfId="41923"/>
    <cellStyle name="Percent 3 3 2 3 2 2 6" xfId="23329"/>
    <cellStyle name="Percent 3 3 2 3 2 2 6 2" xfId="44480"/>
    <cellStyle name="Percent 3 3 2 3 2 2 7" xfId="12757"/>
    <cellStyle name="Percent 3 3 2 3 2 2 8" xfId="33908"/>
    <cellStyle name="Percent 3 3 2 3 2 3" xfId="1830"/>
    <cellStyle name="Percent 3 3 2 3 2 3 2" xfId="4397"/>
    <cellStyle name="Percent 3 3 2 3 2 3 2 2" xfId="26533"/>
    <cellStyle name="Percent 3 3 2 3 2 3 2 2 2" xfId="47684"/>
    <cellStyle name="Percent 3 3 2 3 2 3 2 3" xfId="15961"/>
    <cellStyle name="Percent 3 3 2 3 2 3 2 4" xfId="37112"/>
    <cellStyle name="Percent 3 3 2 3 2 3 3" xfId="8273"/>
    <cellStyle name="Percent 3 3 2 3 2 3 3 2" xfId="29422"/>
    <cellStyle name="Percent 3 3 2 3 2 3 3 2 2" xfId="50573"/>
    <cellStyle name="Percent 3 3 2 3 2 3 3 3" xfId="18850"/>
    <cellStyle name="Percent 3 3 2 3 2 3 3 4" xfId="40001"/>
    <cellStyle name="Percent 3 3 2 3 2 3 4" xfId="10835"/>
    <cellStyle name="Percent 3 3 2 3 2 3 4 2" xfId="31984"/>
    <cellStyle name="Percent 3 3 2 3 2 3 4 2 2" xfId="53135"/>
    <cellStyle name="Percent 3 3 2 3 2 3 4 3" xfId="21412"/>
    <cellStyle name="Percent 3 3 2 3 2 3 4 4" xfId="42563"/>
    <cellStyle name="Percent 3 3 2 3 2 3 5" xfId="23969"/>
    <cellStyle name="Percent 3 3 2 3 2 3 5 2" xfId="45120"/>
    <cellStyle name="Percent 3 3 2 3 2 3 6" xfId="13397"/>
    <cellStyle name="Percent 3 3 2 3 2 3 7" xfId="34548"/>
    <cellStyle name="Percent 3 3 2 3 2 4" xfId="3117"/>
    <cellStyle name="Percent 3 3 2 3 2 4 2" xfId="25253"/>
    <cellStyle name="Percent 3 3 2 3 2 4 2 2" xfId="46404"/>
    <cellStyle name="Percent 3 3 2 3 2 4 3" xfId="14681"/>
    <cellStyle name="Percent 3 3 2 3 2 4 4" xfId="35832"/>
    <cellStyle name="Percent 3 3 2 3 2 5" xfId="6993"/>
    <cellStyle name="Percent 3 3 2 3 2 5 2" xfId="28142"/>
    <cellStyle name="Percent 3 3 2 3 2 5 2 2" xfId="49293"/>
    <cellStyle name="Percent 3 3 2 3 2 5 3" xfId="17570"/>
    <cellStyle name="Percent 3 3 2 3 2 5 4" xfId="38721"/>
    <cellStyle name="Percent 3 3 2 3 2 6" xfId="9555"/>
    <cellStyle name="Percent 3 3 2 3 2 6 2" xfId="30704"/>
    <cellStyle name="Percent 3 3 2 3 2 6 2 2" xfId="51855"/>
    <cellStyle name="Percent 3 3 2 3 2 6 3" xfId="20132"/>
    <cellStyle name="Percent 3 3 2 3 2 6 4" xfId="41283"/>
    <cellStyle name="Percent 3 3 2 3 2 7" xfId="22689"/>
    <cellStyle name="Percent 3 3 2 3 2 7 2" xfId="43840"/>
    <cellStyle name="Percent 3 3 2 3 2 8" xfId="12117"/>
    <cellStyle name="Percent 3 3 2 3 2 9" xfId="33268"/>
    <cellStyle name="Percent 3 3 2 3 3" xfId="870"/>
    <cellStyle name="Percent 3 3 2 3 3 2" xfId="2150"/>
    <cellStyle name="Percent 3 3 2 3 3 2 2" xfId="4717"/>
    <cellStyle name="Percent 3 3 2 3 3 2 2 2" xfId="26853"/>
    <cellStyle name="Percent 3 3 2 3 3 2 2 2 2" xfId="48004"/>
    <cellStyle name="Percent 3 3 2 3 3 2 2 3" xfId="16281"/>
    <cellStyle name="Percent 3 3 2 3 3 2 2 4" xfId="37432"/>
    <cellStyle name="Percent 3 3 2 3 3 2 3" xfId="8593"/>
    <cellStyle name="Percent 3 3 2 3 3 2 3 2" xfId="29742"/>
    <cellStyle name="Percent 3 3 2 3 3 2 3 2 2" xfId="50893"/>
    <cellStyle name="Percent 3 3 2 3 3 2 3 3" xfId="19170"/>
    <cellStyle name="Percent 3 3 2 3 3 2 3 4" xfId="40321"/>
    <cellStyle name="Percent 3 3 2 3 3 2 4" xfId="11155"/>
    <cellStyle name="Percent 3 3 2 3 3 2 4 2" xfId="32304"/>
    <cellStyle name="Percent 3 3 2 3 3 2 4 2 2" xfId="53455"/>
    <cellStyle name="Percent 3 3 2 3 3 2 4 3" xfId="21732"/>
    <cellStyle name="Percent 3 3 2 3 3 2 4 4" xfId="42883"/>
    <cellStyle name="Percent 3 3 2 3 3 2 5" xfId="24289"/>
    <cellStyle name="Percent 3 3 2 3 3 2 5 2" xfId="45440"/>
    <cellStyle name="Percent 3 3 2 3 3 2 6" xfId="13717"/>
    <cellStyle name="Percent 3 3 2 3 3 2 7" xfId="34868"/>
    <cellStyle name="Percent 3 3 2 3 3 3" xfId="3437"/>
    <cellStyle name="Percent 3 3 2 3 3 3 2" xfId="25573"/>
    <cellStyle name="Percent 3 3 2 3 3 3 2 2" xfId="46724"/>
    <cellStyle name="Percent 3 3 2 3 3 3 3" xfId="15001"/>
    <cellStyle name="Percent 3 3 2 3 3 3 4" xfId="36152"/>
    <cellStyle name="Percent 3 3 2 3 3 4" xfId="7313"/>
    <cellStyle name="Percent 3 3 2 3 3 4 2" xfId="28462"/>
    <cellStyle name="Percent 3 3 2 3 3 4 2 2" xfId="49613"/>
    <cellStyle name="Percent 3 3 2 3 3 4 3" xfId="17890"/>
    <cellStyle name="Percent 3 3 2 3 3 4 4" xfId="39041"/>
    <cellStyle name="Percent 3 3 2 3 3 5" xfId="9875"/>
    <cellStyle name="Percent 3 3 2 3 3 5 2" xfId="31024"/>
    <cellStyle name="Percent 3 3 2 3 3 5 2 2" xfId="52175"/>
    <cellStyle name="Percent 3 3 2 3 3 5 3" xfId="20452"/>
    <cellStyle name="Percent 3 3 2 3 3 5 4" xfId="41603"/>
    <cellStyle name="Percent 3 3 2 3 3 6" xfId="23009"/>
    <cellStyle name="Percent 3 3 2 3 3 6 2" xfId="44160"/>
    <cellStyle name="Percent 3 3 2 3 3 7" xfId="12437"/>
    <cellStyle name="Percent 3 3 2 3 3 8" xfId="33588"/>
    <cellStyle name="Percent 3 3 2 3 4" xfId="1510"/>
    <cellStyle name="Percent 3 3 2 3 4 2" xfId="4077"/>
    <cellStyle name="Percent 3 3 2 3 4 2 2" xfId="26213"/>
    <cellStyle name="Percent 3 3 2 3 4 2 2 2" xfId="47364"/>
    <cellStyle name="Percent 3 3 2 3 4 2 3" xfId="15641"/>
    <cellStyle name="Percent 3 3 2 3 4 2 4" xfId="36792"/>
    <cellStyle name="Percent 3 3 2 3 4 3" xfId="7953"/>
    <cellStyle name="Percent 3 3 2 3 4 3 2" xfId="29102"/>
    <cellStyle name="Percent 3 3 2 3 4 3 2 2" xfId="50253"/>
    <cellStyle name="Percent 3 3 2 3 4 3 3" xfId="18530"/>
    <cellStyle name="Percent 3 3 2 3 4 3 4" xfId="39681"/>
    <cellStyle name="Percent 3 3 2 3 4 4" xfId="10515"/>
    <cellStyle name="Percent 3 3 2 3 4 4 2" xfId="31664"/>
    <cellStyle name="Percent 3 3 2 3 4 4 2 2" xfId="52815"/>
    <cellStyle name="Percent 3 3 2 3 4 4 3" xfId="21092"/>
    <cellStyle name="Percent 3 3 2 3 4 4 4" xfId="42243"/>
    <cellStyle name="Percent 3 3 2 3 4 5" xfId="23649"/>
    <cellStyle name="Percent 3 3 2 3 4 5 2" xfId="44800"/>
    <cellStyle name="Percent 3 3 2 3 4 6" xfId="13077"/>
    <cellStyle name="Percent 3 3 2 3 4 7" xfId="34228"/>
    <cellStyle name="Percent 3 3 2 3 5" xfId="2796"/>
    <cellStyle name="Percent 3 3 2 3 5 2" xfId="24932"/>
    <cellStyle name="Percent 3 3 2 3 5 2 2" xfId="46083"/>
    <cellStyle name="Percent 3 3 2 3 5 3" xfId="14360"/>
    <cellStyle name="Percent 3 3 2 3 5 4" xfId="35511"/>
    <cellStyle name="Percent 3 3 2 3 6" xfId="6673"/>
    <cellStyle name="Percent 3 3 2 3 6 2" xfId="27822"/>
    <cellStyle name="Percent 3 3 2 3 6 2 2" xfId="48973"/>
    <cellStyle name="Percent 3 3 2 3 6 3" xfId="17250"/>
    <cellStyle name="Percent 3 3 2 3 6 4" xfId="38401"/>
    <cellStyle name="Percent 3 3 2 3 7" xfId="9235"/>
    <cellStyle name="Percent 3 3 2 3 7 2" xfId="30384"/>
    <cellStyle name="Percent 3 3 2 3 7 2 2" xfId="51535"/>
    <cellStyle name="Percent 3 3 2 3 7 3" xfId="19812"/>
    <cellStyle name="Percent 3 3 2 3 7 4" xfId="40963"/>
    <cellStyle name="Percent 3 3 2 3 8" xfId="22369"/>
    <cellStyle name="Percent 3 3 2 3 8 2" xfId="43520"/>
    <cellStyle name="Percent 3 3 2 3 9" xfId="11797"/>
    <cellStyle name="Percent 3 3 2 4" xfId="390"/>
    <cellStyle name="Percent 3 3 2 4 2" xfId="1030"/>
    <cellStyle name="Percent 3 3 2 4 2 2" xfId="2310"/>
    <cellStyle name="Percent 3 3 2 4 2 2 2" xfId="4877"/>
    <cellStyle name="Percent 3 3 2 4 2 2 2 2" xfId="27013"/>
    <cellStyle name="Percent 3 3 2 4 2 2 2 2 2" xfId="48164"/>
    <cellStyle name="Percent 3 3 2 4 2 2 2 3" xfId="16441"/>
    <cellStyle name="Percent 3 3 2 4 2 2 2 4" xfId="37592"/>
    <cellStyle name="Percent 3 3 2 4 2 2 3" xfId="8753"/>
    <cellStyle name="Percent 3 3 2 4 2 2 3 2" xfId="29902"/>
    <cellStyle name="Percent 3 3 2 4 2 2 3 2 2" xfId="51053"/>
    <cellStyle name="Percent 3 3 2 4 2 2 3 3" xfId="19330"/>
    <cellStyle name="Percent 3 3 2 4 2 2 3 4" xfId="40481"/>
    <cellStyle name="Percent 3 3 2 4 2 2 4" xfId="11315"/>
    <cellStyle name="Percent 3 3 2 4 2 2 4 2" xfId="32464"/>
    <cellStyle name="Percent 3 3 2 4 2 2 4 2 2" xfId="53615"/>
    <cellStyle name="Percent 3 3 2 4 2 2 4 3" xfId="21892"/>
    <cellStyle name="Percent 3 3 2 4 2 2 4 4" xfId="43043"/>
    <cellStyle name="Percent 3 3 2 4 2 2 5" xfId="24449"/>
    <cellStyle name="Percent 3 3 2 4 2 2 5 2" xfId="45600"/>
    <cellStyle name="Percent 3 3 2 4 2 2 6" xfId="13877"/>
    <cellStyle name="Percent 3 3 2 4 2 2 7" xfId="35028"/>
    <cellStyle name="Percent 3 3 2 4 2 3" xfId="3597"/>
    <cellStyle name="Percent 3 3 2 4 2 3 2" xfId="25733"/>
    <cellStyle name="Percent 3 3 2 4 2 3 2 2" xfId="46884"/>
    <cellStyle name="Percent 3 3 2 4 2 3 3" xfId="15161"/>
    <cellStyle name="Percent 3 3 2 4 2 3 4" xfId="36312"/>
    <cellStyle name="Percent 3 3 2 4 2 4" xfId="7473"/>
    <cellStyle name="Percent 3 3 2 4 2 4 2" xfId="28622"/>
    <cellStyle name="Percent 3 3 2 4 2 4 2 2" xfId="49773"/>
    <cellStyle name="Percent 3 3 2 4 2 4 3" xfId="18050"/>
    <cellStyle name="Percent 3 3 2 4 2 4 4" xfId="39201"/>
    <cellStyle name="Percent 3 3 2 4 2 5" xfId="10035"/>
    <cellStyle name="Percent 3 3 2 4 2 5 2" xfId="31184"/>
    <cellStyle name="Percent 3 3 2 4 2 5 2 2" xfId="52335"/>
    <cellStyle name="Percent 3 3 2 4 2 5 3" xfId="20612"/>
    <cellStyle name="Percent 3 3 2 4 2 5 4" xfId="41763"/>
    <cellStyle name="Percent 3 3 2 4 2 6" xfId="23169"/>
    <cellStyle name="Percent 3 3 2 4 2 6 2" xfId="44320"/>
    <cellStyle name="Percent 3 3 2 4 2 7" xfId="12597"/>
    <cellStyle name="Percent 3 3 2 4 2 8" xfId="33748"/>
    <cellStyle name="Percent 3 3 2 4 3" xfId="1670"/>
    <cellStyle name="Percent 3 3 2 4 3 2" xfId="4237"/>
    <cellStyle name="Percent 3 3 2 4 3 2 2" xfId="26373"/>
    <cellStyle name="Percent 3 3 2 4 3 2 2 2" xfId="47524"/>
    <cellStyle name="Percent 3 3 2 4 3 2 3" xfId="15801"/>
    <cellStyle name="Percent 3 3 2 4 3 2 4" xfId="36952"/>
    <cellStyle name="Percent 3 3 2 4 3 3" xfId="8113"/>
    <cellStyle name="Percent 3 3 2 4 3 3 2" xfId="29262"/>
    <cellStyle name="Percent 3 3 2 4 3 3 2 2" xfId="50413"/>
    <cellStyle name="Percent 3 3 2 4 3 3 3" xfId="18690"/>
    <cellStyle name="Percent 3 3 2 4 3 3 4" xfId="39841"/>
    <cellStyle name="Percent 3 3 2 4 3 4" xfId="10675"/>
    <cellStyle name="Percent 3 3 2 4 3 4 2" xfId="31824"/>
    <cellStyle name="Percent 3 3 2 4 3 4 2 2" xfId="52975"/>
    <cellStyle name="Percent 3 3 2 4 3 4 3" xfId="21252"/>
    <cellStyle name="Percent 3 3 2 4 3 4 4" xfId="42403"/>
    <cellStyle name="Percent 3 3 2 4 3 5" xfId="23809"/>
    <cellStyle name="Percent 3 3 2 4 3 5 2" xfId="44960"/>
    <cellStyle name="Percent 3 3 2 4 3 6" xfId="13237"/>
    <cellStyle name="Percent 3 3 2 4 3 7" xfId="34388"/>
    <cellStyle name="Percent 3 3 2 4 4" xfId="2957"/>
    <cellStyle name="Percent 3 3 2 4 4 2" xfId="25093"/>
    <cellStyle name="Percent 3 3 2 4 4 2 2" xfId="46244"/>
    <cellStyle name="Percent 3 3 2 4 4 3" xfId="14521"/>
    <cellStyle name="Percent 3 3 2 4 4 4" xfId="35672"/>
    <cellStyle name="Percent 3 3 2 4 5" xfId="6833"/>
    <cellStyle name="Percent 3 3 2 4 5 2" xfId="27982"/>
    <cellStyle name="Percent 3 3 2 4 5 2 2" xfId="49133"/>
    <cellStyle name="Percent 3 3 2 4 5 3" xfId="17410"/>
    <cellStyle name="Percent 3 3 2 4 5 4" xfId="38561"/>
    <cellStyle name="Percent 3 3 2 4 6" xfId="9395"/>
    <cellStyle name="Percent 3 3 2 4 6 2" xfId="30544"/>
    <cellStyle name="Percent 3 3 2 4 6 2 2" xfId="51695"/>
    <cellStyle name="Percent 3 3 2 4 6 3" xfId="19972"/>
    <cellStyle name="Percent 3 3 2 4 6 4" xfId="41123"/>
    <cellStyle name="Percent 3 3 2 4 7" xfId="22529"/>
    <cellStyle name="Percent 3 3 2 4 7 2" xfId="43680"/>
    <cellStyle name="Percent 3 3 2 4 8" xfId="11957"/>
    <cellStyle name="Percent 3 3 2 4 9" xfId="33108"/>
    <cellStyle name="Percent 3 3 2 5" xfId="710"/>
    <cellStyle name="Percent 3 3 2 5 2" xfId="1990"/>
    <cellStyle name="Percent 3 3 2 5 2 2" xfId="4557"/>
    <cellStyle name="Percent 3 3 2 5 2 2 2" xfId="26693"/>
    <cellStyle name="Percent 3 3 2 5 2 2 2 2" xfId="47844"/>
    <cellStyle name="Percent 3 3 2 5 2 2 3" xfId="16121"/>
    <cellStyle name="Percent 3 3 2 5 2 2 4" xfId="37272"/>
    <cellStyle name="Percent 3 3 2 5 2 3" xfId="8433"/>
    <cellStyle name="Percent 3 3 2 5 2 3 2" xfId="29582"/>
    <cellStyle name="Percent 3 3 2 5 2 3 2 2" xfId="50733"/>
    <cellStyle name="Percent 3 3 2 5 2 3 3" xfId="19010"/>
    <cellStyle name="Percent 3 3 2 5 2 3 4" xfId="40161"/>
    <cellStyle name="Percent 3 3 2 5 2 4" xfId="10995"/>
    <cellStyle name="Percent 3 3 2 5 2 4 2" xfId="32144"/>
    <cellStyle name="Percent 3 3 2 5 2 4 2 2" xfId="53295"/>
    <cellStyle name="Percent 3 3 2 5 2 4 3" xfId="21572"/>
    <cellStyle name="Percent 3 3 2 5 2 4 4" xfId="42723"/>
    <cellStyle name="Percent 3 3 2 5 2 5" xfId="24129"/>
    <cellStyle name="Percent 3 3 2 5 2 5 2" xfId="45280"/>
    <cellStyle name="Percent 3 3 2 5 2 6" xfId="13557"/>
    <cellStyle name="Percent 3 3 2 5 2 7" xfId="34708"/>
    <cellStyle name="Percent 3 3 2 5 3" xfId="3277"/>
    <cellStyle name="Percent 3 3 2 5 3 2" xfId="25413"/>
    <cellStyle name="Percent 3 3 2 5 3 2 2" xfId="46564"/>
    <cellStyle name="Percent 3 3 2 5 3 3" xfId="14841"/>
    <cellStyle name="Percent 3 3 2 5 3 4" xfId="35992"/>
    <cellStyle name="Percent 3 3 2 5 4" xfId="7153"/>
    <cellStyle name="Percent 3 3 2 5 4 2" xfId="28302"/>
    <cellStyle name="Percent 3 3 2 5 4 2 2" xfId="49453"/>
    <cellStyle name="Percent 3 3 2 5 4 3" xfId="17730"/>
    <cellStyle name="Percent 3 3 2 5 4 4" xfId="38881"/>
    <cellStyle name="Percent 3 3 2 5 5" xfId="9715"/>
    <cellStyle name="Percent 3 3 2 5 5 2" xfId="30864"/>
    <cellStyle name="Percent 3 3 2 5 5 2 2" xfId="52015"/>
    <cellStyle name="Percent 3 3 2 5 5 3" xfId="20292"/>
    <cellStyle name="Percent 3 3 2 5 5 4" xfId="41443"/>
    <cellStyle name="Percent 3 3 2 5 6" xfId="22849"/>
    <cellStyle name="Percent 3 3 2 5 6 2" xfId="44000"/>
    <cellStyle name="Percent 3 3 2 5 7" xfId="12277"/>
    <cellStyle name="Percent 3 3 2 5 8" xfId="33428"/>
    <cellStyle name="Percent 3 3 2 6" xfId="1350"/>
    <cellStyle name="Percent 3 3 2 6 2" xfId="3917"/>
    <cellStyle name="Percent 3 3 2 6 2 2" xfId="26053"/>
    <cellStyle name="Percent 3 3 2 6 2 2 2" xfId="47204"/>
    <cellStyle name="Percent 3 3 2 6 2 3" xfId="15481"/>
    <cellStyle name="Percent 3 3 2 6 2 4" xfId="36632"/>
    <cellStyle name="Percent 3 3 2 6 3" xfId="7793"/>
    <cellStyle name="Percent 3 3 2 6 3 2" xfId="28942"/>
    <cellStyle name="Percent 3 3 2 6 3 2 2" xfId="50093"/>
    <cellStyle name="Percent 3 3 2 6 3 3" xfId="18370"/>
    <cellStyle name="Percent 3 3 2 6 3 4" xfId="39521"/>
    <cellStyle name="Percent 3 3 2 6 4" xfId="10355"/>
    <cellStyle name="Percent 3 3 2 6 4 2" xfId="31504"/>
    <cellStyle name="Percent 3 3 2 6 4 2 2" xfId="52655"/>
    <cellStyle name="Percent 3 3 2 6 4 3" xfId="20932"/>
    <cellStyle name="Percent 3 3 2 6 4 4" xfId="42083"/>
    <cellStyle name="Percent 3 3 2 6 5" xfId="23489"/>
    <cellStyle name="Percent 3 3 2 6 5 2" xfId="44640"/>
    <cellStyle name="Percent 3 3 2 6 6" xfId="12917"/>
    <cellStyle name="Percent 3 3 2 6 7" xfId="34068"/>
    <cellStyle name="Percent 3 3 2 7" xfId="2635"/>
    <cellStyle name="Percent 3 3 2 7 2" xfId="24771"/>
    <cellStyle name="Percent 3 3 2 7 2 2" xfId="45922"/>
    <cellStyle name="Percent 3 3 2 7 3" xfId="14199"/>
    <cellStyle name="Percent 3 3 2 7 4" xfId="35350"/>
    <cellStyle name="Percent 3 3 2 8" xfId="6513"/>
    <cellStyle name="Percent 3 3 2 8 2" xfId="27662"/>
    <cellStyle name="Percent 3 3 2 8 2 2" xfId="48813"/>
    <cellStyle name="Percent 3 3 2 8 3" xfId="17090"/>
    <cellStyle name="Percent 3 3 2 8 4" xfId="38241"/>
    <cellStyle name="Percent 3 3 2 9" xfId="9075"/>
    <cellStyle name="Percent 3 3 2 9 2" xfId="30224"/>
    <cellStyle name="Percent 3 3 2 9 2 2" xfId="51375"/>
    <cellStyle name="Percent 3 3 2 9 3" xfId="19652"/>
    <cellStyle name="Percent 3 3 2 9 4" xfId="40803"/>
    <cellStyle name="Percent 3 3 3" xfId="86"/>
    <cellStyle name="Percent 3 3 3 10" xfId="22231"/>
    <cellStyle name="Percent 3 3 3 10 2" xfId="43382"/>
    <cellStyle name="Percent 3 3 3 11" xfId="11659"/>
    <cellStyle name="Percent 3 3 3 12" xfId="32810"/>
    <cellStyle name="Percent 3 3 3 2" xfId="170"/>
    <cellStyle name="Percent 3 3 3 2 10" xfId="11739"/>
    <cellStyle name="Percent 3 3 3 2 11" xfId="32890"/>
    <cellStyle name="Percent 3 3 3 2 2" xfId="331"/>
    <cellStyle name="Percent 3 3 3 2 2 10" xfId="33050"/>
    <cellStyle name="Percent 3 3 3 2 2 2" xfId="652"/>
    <cellStyle name="Percent 3 3 3 2 2 2 2" xfId="1292"/>
    <cellStyle name="Percent 3 3 3 2 2 2 2 2" xfId="2572"/>
    <cellStyle name="Percent 3 3 3 2 2 2 2 2 2" xfId="5139"/>
    <cellStyle name="Percent 3 3 3 2 2 2 2 2 2 2" xfId="27275"/>
    <cellStyle name="Percent 3 3 3 2 2 2 2 2 2 2 2" xfId="48426"/>
    <cellStyle name="Percent 3 3 3 2 2 2 2 2 2 3" xfId="16703"/>
    <cellStyle name="Percent 3 3 3 2 2 2 2 2 2 4" xfId="37854"/>
    <cellStyle name="Percent 3 3 3 2 2 2 2 2 3" xfId="9015"/>
    <cellStyle name="Percent 3 3 3 2 2 2 2 2 3 2" xfId="30164"/>
    <cellStyle name="Percent 3 3 3 2 2 2 2 2 3 2 2" xfId="51315"/>
    <cellStyle name="Percent 3 3 3 2 2 2 2 2 3 3" xfId="19592"/>
    <cellStyle name="Percent 3 3 3 2 2 2 2 2 3 4" xfId="40743"/>
    <cellStyle name="Percent 3 3 3 2 2 2 2 2 4" xfId="11577"/>
    <cellStyle name="Percent 3 3 3 2 2 2 2 2 4 2" xfId="32726"/>
    <cellStyle name="Percent 3 3 3 2 2 2 2 2 4 2 2" xfId="53877"/>
    <cellStyle name="Percent 3 3 3 2 2 2 2 2 4 3" xfId="22154"/>
    <cellStyle name="Percent 3 3 3 2 2 2 2 2 4 4" xfId="43305"/>
    <cellStyle name="Percent 3 3 3 2 2 2 2 2 5" xfId="24711"/>
    <cellStyle name="Percent 3 3 3 2 2 2 2 2 5 2" xfId="45862"/>
    <cellStyle name="Percent 3 3 3 2 2 2 2 2 6" xfId="14139"/>
    <cellStyle name="Percent 3 3 3 2 2 2 2 2 7" xfId="35290"/>
    <cellStyle name="Percent 3 3 3 2 2 2 2 3" xfId="3859"/>
    <cellStyle name="Percent 3 3 3 2 2 2 2 3 2" xfId="25995"/>
    <cellStyle name="Percent 3 3 3 2 2 2 2 3 2 2" xfId="47146"/>
    <cellStyle name="Percent 3 3 3 2 2 2 2 3 3" xfId="15423"/>
    <cellStyle name="Percent 3 3 3 2 2 2 2 3 4" xfId="36574"/>
    <cellStyle name="Percent 3 3 3 2 2 2 2 4" xfId="7735"/>
    <cellStyle name="Percent 3 3 3 2 2 2 2 4 2" xfId="28884"/>
    <cellStyle name="Percent 3 3 3 2 2 2 2 4 2 2" xfId="50035"/>
    <cellStyle name="Percent 3 3 3 2 2 2 2 4 3" xfId="18312"/>
    <cellStyle name="Percent 3 3 3 2 2 2 2 4 4" xfId="39463"/>
    <cellStyle name="Percent 3 3 3 2 2 2 2 5" xfId="10297"/>
    <cellStyle name="Percent 3 3 3 2 2 2 2 5 2" xfId="31446"/>
    <cellStyle name="Percent 3 3 3 2 2 2 2 5 2 2" xfId="52597"/>
    <cellStyle name="Percent 3 3 3 2 2 2 2 5 3" xfId="20874"/>
    <cellStyle name="Percent 3 3 3 2 2 2 2 5 4" xfId="42025"/>
    <cellStyle name="Percent 3 3 3 2 2 2 2 6" xfId="23431"/>
    <cellStyle name="Percent 3 3 3 2 2 2 2 6 2" xfId="44582"/>
    <cellStyle name="Percent 3 3 3 2 2 2 2 7" xfId="12859"/>
    <cellStyle name="Percent 3 3 3 2 2 2 2 8" xfId="34010"/>
    <cellStyle name="Percent 3 3 3 2 2 2 3" xfId="1932"/>
    <cellStyle name="Percent 3 3 3 2 2 2 3 2" xfId="4499"/>
    <cellStyle name="Percent 3 3 3 2 2 2 3 2 2" xfId="26635"/>
    <cellStyle name="Percent 3 3 3 2 2 2 3 2 2 2" xfId="47786"/>
    <cellStyle name="Percent 3 3 3 2 2 2 3 2 3" xfId="16063"/>
    <cellStyle name="Percent 3 3 3 2 2 2 3 2 4" xfId="37214"/>
    <cellStyle name="Percent 3 3 3 2 2 2 3 3" xfId="8375"/>
    <cellStyle name="Percent 3 3 3 2 2 2 3 3 2" xfId="29524"/>
    <cellStyle name="Percent 3 3 3 2 2 2 3 3 2 2" xfId="50675"/>
    <cellStyle name="Percent 3 3 3 2 2 2 3 3 3" xfId="18952"/>
    <cellStyle name="Percent 3 3 3 2 2 2 3 3 4" xfId="40103"/>
    <cellStyle name="Percent 3 3 3 2 2 2 3 4" xfId="10937"/>
    <cellStyle name="Percent 3 3 3 2 2 2 3 4 2" xfId="32086"/>
    <cellStyle name="Percent 3 3 3 2 2 2 3 4 2 2" xfId="53237"/>
    <cellStyle name="Percent 3 3 3 2 2 2 3 4 3" xfId="21514"/>
    <cellStyle name="Percent 3 3 3 2 2 2 3 4 4" xfId="42665"/>
    <cellStyle name="Percent 3 3 3 2 2 2 3 5" xfId="24071"/>
    <cellStyle name="Percent 3 3 3 2 2 2 3 5 2" xfId="45222"/>
    <cellStyle name="Percent 3 3 3 2 2 2 3 6" xfId="13499"/>
    <cellStyle name="Percent 3 3 3 2 2 2 3 7" xfId="34650"/>
    <cellStyle name="Percent 3 3 3 2 2 2 4" xfId="3219"/>
    <cellStyle name="Percent 3 3 3 2 2 2 4 2" xfId="25355"/>
    <cellStyle name="Percent 3 3 3 2 2 2 4 2 2" xfId="46506"/>
    <cellStyle name="Percent 3 3 3 2 2 2 4 3" xfId="14783"/>
    <cellStyle name="Percent 3 3 3 2 2 2 4 4" xfId="35934"/>
    <cellStyle name="Percent 3 3 3 2 2 2 5" xfId="7095"/>
    <cellStyle name="Percent 3 3 3 2 2 2 5 2" xfId="28244"/>
    <cellStyle name="Percent 3 3 3 2 2 2 5 2 2" xfId="49395"/>
    <cellStyle name="Percent 3 3 3 2 2 2 5 3" xfId="17672"/>
    <cellStyle name="Percent 3 3 3 2 2 2 5 4" xfId="38823"/>
    <cellStyle name="Percent 3 3 3 2 2 2 6" xfId="9657"/>
    <cellStyle name="Percent 3 3 3 2 2 2 6 2" xfId="30806"/>
    <cellStyle name="Percent 3 3 3 2 2 2 6 2 2" xfId="51957"/>
    <cellStyle name="Percent 3 3 3 2 2 2 6 3" xfId="20234"/>
    <cellStyle name="Percent 3 3 3 2 2 2 6 4" xfId="41385"/>
    <cellStyle name="Percent 3 3 3 2 2 2 7" xfId="22791"/>
    <cellStyle name="Percent 3 3 3 2 2 2 7 2" xfId="43942"/>
    <cellStyle name="Percent 3 3 3 2 2 2 8" xfId="12219"/>
    <cellStyle name="Percent 3 3 3 2 2 2 9" xfId="33370"/>
    <cellStyle name="Percent 3 3 3 2 2 3" xfId="972"/>
    <cellStyle name="Percent 3 3 3 2 2 3 2" xfId="2252"/>
    <cellStyle name="Percent 3 3 3 2 2 3 2 2" xfId="4819"/>
    <cellStyle name="Percent 3 3 3 2 2 3 2 2 2" xfId="26955"/>
    <cellStyle name="Percent 3 3 3 2 2 3 2 2 2 2" xfId="48106"/>
    <cellStyle name="Percent 3 3 3 2 2 3 2 2 3" xfId="16383"/>
    <cellStyle name="Percent 3 3 3 2 2 3 2 2 4" xfId="37534"/>
    <cellStyle name="Percent 3 3 3 2 2 3 2 3" xfId="8695"/>
    <cellStyle name="Percent 3 3 3 2 2 3 2 3 2" xfId="29844"/>
    <cellStyle name="Percent 3 3 3 2 2 3 2 3 2 2" xfId="50995"/>
    <cellStyle name="Percent 3 3 3 2 2 3 2 3 3" xfId="19272"/>
    <cellStyle name="Percent 3 3 3 2 2 3 2 3 4" xfId="40423"/>
    <cellStyle name="Percent 3 3 3 2 2 3 2 4" xfId="11257"/>
    <cellStyle name="Percent 3 3 3 2 2 3 2 4 2" xfId="32406"/>
    <cellStyle name="Percent 3 3 3 2 2 3 2 4 2 2" xfId="53557"/>
    <cellStyle name="Percent 3 3 3 2 2 3 2 4 3" xfId="21834"/>
    <cellStyle name="Percent 3 3 3 2 2 3 2 4 4" xfId="42985"/>
    <cellStyle name="Percent 3 3 3 2 2 3 2 5" xfId="24391"/>
    <cellStyle name="Percent 3 3 3 2 2 3 2 5 2" xfId="45542"/>
    <cellStyle name="Percent 3 3 3 2 2 3 2 6" xfId="13819"/>
    <cellStyle name="Percent 3 3 3 2 2 3 2 7" xfId="34970"/>
    <cellStyle name="Percent 3 3 3 2 2 3 3" xfId="3539"/>
    <cellStyle name="Percent 3 3 3 2 2 3 3 2" xfId="25675"/>
    <cellStyle name="Percent 3 3 3 2 2 3 3 2 2" xfId="46826"/>
    <cellStyle name="Percent 3 3 3 2 2 3 3 3" xfId="15103"/>
    <cellStyle name="Percent 3 3 3 2 2 3 3 4" xfId="36254"/>
    <cellStyle name="Percent 3 3 3 2 2 3 4" xfId="7415"/>
    <cellStyle name="Percent 3 3 3 2 2 3 4 2" xfId="28564"/>
    <cellStyle name="Percent 3 3 3 2 2 3 4 2 2" xfId="49715"/>
    <cellStyle name="Percent 3 3 3 2 2 3 4 3" xfId="17992"/>
    <cellStyle name="Percent 3 3 3 2 2 3 4 4" xfId="39143"/>
    <cellStyle name="Percent 3 3 3 2 2 3 5" xfId="9977"/>
    <cellStyle name="Percent 3 3 3 2 2 3 5 2" xfId="31126"/>
    <cellStyle name="Percent 3 3 3 2 2 3 5 2 2" xfId="52277"/>
    <cellStyle name="Percent 3 3 3 2 2 3 5 3" xfId="20554"/>
    <cellStyle name="Percent 3 3 3 2 2 3 5 4" xfId="41705"/>
    <cellStyle name="Percent 3 3 3 2 2 3 6" xfId="23111"/>
    <cellStyle name="Percent 3 3 3 2 2 3 6 2" xfId="44262"/>
    <cellStyle name="Percent 3 3 3 2 2 3 7" xfId="12539"/>
    <cellStyle name="Percent 3 3 3 2 2 3 8" xfId="33690"/>
    <cellStyle name="Percent 3 3 3 2 2 4" xfId="1612"/>
    <cellStyle name="Percent 3 3 3 2 2 4 2" xfId="4179"/>
    <cellStyle name="Percent 3 3 3 2 2 4 2 2" xfId="26315"/>
    <cellStyle name="Percent 3 3 3 2 2 4 2 2 2" xfId="47466"/>
    <cellStyle name="Percent 3 3 3 2 2 4 2 3" xfId="15743"/>
    <cellStyle name="Percent 3 3 3 2 2 4 2 4" xfId="36894"/>
    <cellStyle name="Percent 3 3 3 2 2 4 3" xfId="8055"/>
    <cellStyle name="Percent 3 3 3 2 2 4 3 2" xfId="29204"/>
    <cellStyle name="Percent 3 3 3 2 2 4 3 2 2" xfId="50355"/>
    <cellStyle name="Percent 3 3 3 2 2 4 3 3" xfId="18632"/>
    <cellStyle name="Percent 3 3 3 2 2 4 3 4" xfId="39783"/>
    <cellStyle name="Percent 3 3 3 2 2 4 4" xfId="10617"/>
    <cellStyle name="Percent 3 3 3 2 2 4 4 2" xfId="31766"/>
    <cellStyle name="Percent 3 3 3 2 2 4 4 2 2" xfId="52917"/>
    <cellStyle name="Percent 3 3 3 2 2 4 4 3" xfId="21194"/>
    <cellStyle name="Percent 3 3 3 2 2 4 4 4" xfId="42345"/>
    <cellStyle name="Percent 3 3 3 2 2 4 5" xfId="23751"/>
    <cellStyle name="Percent 3 3 3 2 2 4 5 2" xfId="44902"/>
    <cellStyle name="Percent 3 3 3 2 2 4 6" xfId="13179"/>
    <cellStyle name="Percent 3 3 3 2 2 4 7" xfId="34330"/>
    <cellStyle name="Percent 3 3 3 2 2 5" xfId="2899"/>
    <cellStyle name="Percent 3 3 3 2 2 5 2" xfId="25035"/>
    <cellStyle name="Percent 3 3 3 2 2 5 2 2" xfId="46186"/>
    <cellStyle name="Percent 3 3 3 2 2 5 3" xfId="14463"/>
    <cellStyle name="Percent 3 3 3 2 2 5 4" xfId="35614"/>
    <cellStyle name="Percent 3 3 3 2 2 6" xfId="6775"/>
    <cellStyle name="Percent 3 3 3 2 2 6 2" xfId="27924"/>
    <cellStyle name="Percent 3 3 3 2 2 6 2 2" xfId="49075"/>
    <cellStyle name="Percent 3 3 3 2 2 6 3" xfId="17352"/>
    <cellStyle name="Percent 3 3 3 2 2 6 4" xfId="38503"/>
    <cellStyle name="Percent 3 3 3 2 2 7" xfId="9337"/>
    <cellStyle name="Percent 3 3 3 2 2 7 2" xfId="30486"/>
    <cellStyle name="Percent 3 3 3 2 2 7 2 2" xfId="51637"/>
    <cellStyle name="Percent 3 3 3 2 2 7 3" xfId="19914"/>
    <cellStyle name="Percent 3 3 3 2 2 7 4" xfId="41065"/>
    <cellStyle name="Percent 3 3 3 2 2 8" xfId="22471"/>
    <cellStyle name="Percent 3 3 3 2 2 8 2" xfId="43622"/>
    <cellStyle name="Percent 3 3 3 2 2 9" xfId="11899"/>
    <cellStyle name="Percent 3 3 3 2 3" xfId="492"/>
    <cellStyle name="Percent 3 3 3 2 3 2" xfId="1132"/>
    <cellStyle name="Percent 3 3 3 2 3 2 2" xfId="2412"/>
    <cellStyle name="Percent 3 3 3 2 3 2 2 2" xfId="4979"/>
    <cellStyle name="Percent 3 3 3 2 3 2 2 2 2" xfId="27115"/>
    <cellStyle name="Percent 3 3 3 2 3 2 2 2 2 2" xfId="48266"/>
    <cellStyle name="Percent 3 3 3 2 3 2 2 2 3" xfId="16543"/>
    <cellStyle name="Percent 3 3 3 2 3 2 2 2 4" xfId="37694"/>
    <cellStyle name="Percent 3 3 3 2 3 2 2 3" xfId="8855"/>
    <cellStyle name="Percent 3 3 3 2 3 2 2 3 2" xfId="30004"/>
    <cellStyle name="Percent 3 3 3 2 3 2 2 3 2 2" xfId="51155"/>
    <cellStyle name="Percent 3 3 3 2 3 2 2 3 3" xfId="19432"/>
    <cellStyle name="Percent 3 3 3 2 3 2 2 3 4" xfId="40583"/>
    <cellStyle name="Percent 3 3 3 2 3 2 2 4" xfId="11417"/>
    <cellStyle name="Percent 3 3 3 2 3 2 2 4 2" xfId="32566"/>
    <cellStyle name="Percent 3 3 3 2 3 2 2 4 2 2" xfId="53717"/>
    <cellStyle name="Percent 3 3 3 2 3 2 2 4 3" xfId="21994"/>
    <cellStyle name="Percent 3 3 3 2 3 2 2 4 4" xfId="43145"/>
    <cellStyle name="Percent 3 3 3 2 3 2 2 5" xfId="24551"/>
    <cellStyle name="Percent 3 3 3 2 3 2 2 5 2" xfId="45702"/>
    <cellStyle name="Percent 3 3 3 2 3 2 2 6" xfId="13979"/>
    <cellStyle name="Percent 3 3 3 2 3 2 2 7" xfId="35130"/>
    <cellStyle name="Percent 3 3 3 2 3 2 3" xfId="3699"/>
    <cellStyle name="Percent 3 3 3 2 3 2 3 2" xfId="25835"/>
    <cellStyle name="Percent 3 3 3 2 3 2 3 2 2" xfId="46986"/>
    <cellStyle name="Percent 3 3 3 2 3 2 3 3" xfId="15263"/>
    <cellStyle name="Percent 3 3 3 2 3 2 3 4" xfId="36414"/>
    <cellStyle name="Percent 3 3 3 2 3 2 4" xfId="7575"/>
    <cellStyle name="Percent 3 3 3 2 3 2 4 2" xfId="28724"/>
    <cellStyle name="Percent 3 3 3 2 3 2 4 2 2" xfId="49875"/>
    <cellStyle name="Percent 3 3 3 2 3 2 4 3" xfId="18152"/>
    <cellStyle name="Percent 3 3 3 2 3 2 4 4" xfId="39303"/>
    <cellStyle name="Percent 3 3 3 2 3 2 5" xfId="10137"/>
    <cellStyle name="Percent 3 3 3 2 3 2 5 2" xfId="31286"/>
    <cellStyle name="Percent 3 3 3 2 3 2 5 2 2" xfId="52437"/>
    <cellStyle name="Percent 3 3 3 2 3 2 5 3" xfId="20714"/>
    <cellStyle name="Percent 3 3 3 2 3 2 5 4" xfId="41865"/>
    <cellStyle name="Percent 3 3 3 2 3 2 6" xfId="23271"/>
    <cellStyle name="Percent 3 3 3 2 3 2 6 2" xfId="44422"/>
    <cellStyle name="Percent 3 3 3 2 3 2 7" xfId="12699"/>
    <cellStyle name="Percent 3 3 3 2 3 2 8" xfId="33850"/>
    <cellStyle name="Percent 3 3 3 2 3 3" xfId="1772"/>
    <cellStyle name="Percent 3 3 3 2 3 3 2" xfId="4339"/>
    <cellStyle name="Percent 3 3 3 2 3 3 2 2" xfId="26475"/>
    <cellStyle name="Percent 3 3 3 2 3 3 2 2 2" xfId="47626"/>
    <cellStyle name="Percent 3 3 3 2 3 3 2 3" xfId="15903"/>
    <cellStyle name="Percent 3 3 3 2 3 3 2 4" xfId="37054"/>
    <cellStyle name="Percent 3 3 3 2 3 3 3" xfId="8215"/>
    <cellStyle name="Percent 3 3 3 2 3 3 3 2" xfId="29364"/>
    <cellStyle name="Percent 3 3 3 2 3 3 3 2 2" xfId="50515"/>
    <cellStyle name="Percent 3 3 3 2 3 3 3 3" xfId="18792"/>
    <cellStyle name="Percent 3 3 3 2 3 3 3 4" xfId="39943"/>
    <cellStyle name="Percent 3 3 3 2 3 3 4" xfId="10777"/>
    <cellStyle name="Percent 3 3 3 2 3 3 4 2" xfId="31926"/>
    <cellStyle name="Percent 3 3 3 2 3 3 4 2 2" xfId="53077"/>
    <cellStyle name="Percent 3 3 3 2 3 3 4 3" xfId="21354"/>
    <cellStyle name="Percent 3 3 3 2 3 3 4 4" xfId="42505"/>
    <cellStyle name="Percent 3 3 3 2 3 3 5" xfId="23911"/>
    <cellStyle name="Percent 3 3 3 2 3 3 5 2" xfId="45062"/>
    <cellStyle name="Percent 3 3 3 2 3 3 6" xfId="13339"/>
    <cellStyle name="Percent 3 3 3 2 3 3 7" xfId="34490"/>
    <cellStyle name="Percent 3 3 3 2 3 4" xfId="3059"/>
    <cellStyle name="Percent 3 3 3 2 3 4 2" xfId="25195"/>
    <cellStyle name="Percent 3 3 3 2 3 4 2 2" xfId="46346"/>
    <cellStyle name="Percent 3 3 3 2 3 4 3" xfId="14623"/>
    <cellStyle name="Percent 3 3 3 2 3 4 4" xfId="35774"/>
    <cellStyle name="Percent 3 3 3 2 3 5" xfId="6935"/>
    <cellStyle name="Percent 3 3 3 2 3 5 2" xfId="28084"/>
    <cellStyle name="Percent 3 3 3 2 3 5 2 2" xfId="49235"/>
    <cellStyle name="Percent 3 3 3 2 3 5 3" xfId="17512"/>
    <cellStyle name="Percent 3 3 3 2 3 5 4" xfId="38663"/>
    <cellStyle name="Percent 3 3 3 2 3 6" xfId="9497"/>
    <cellStyle name="Percent 3 3 3 2 3 6 2" xfId="30646"/>
    <cellStyle name="Percent 3 3 3 2 3 6 2 2" xfId="51797"/>
    <cellStyle name="Percent 3 3 3 2 3 6 3" xfId="20074"/>
    <cellStyle name="Percent 3 3 3 2 3 6 4" xfId="41225"/>
    <cellStyle name="Percent 3 3 3 2 3 7" xfId="22631"/>
    <cellStyle name="Percent 3 3 3 2 3 7 2" xfId="43782"/>
    <cellStyle name="Percent 3 3 3 2 3 8" xfId="12059"/>
    <cellStyle name="Percent 3 3 3 2 3 9" xfId="33210"/>
    <cellStyle name="Percent 3 3 3 2 4" xfId="812"/>
    <cellStyle name="Percent 3 3 3 2 4 2" xfId="2092"/>
    <cellStyle name="Percent 3 3 3 2 4 2 2" xfId="4659"/>
    <cellStyle name="Percent 3 3 3 2 4 2 2 2" xfId="26795"/>
    <cellStyle name="Percent 3 3 3 2 4 2 2 2 2" xfId="47946"/>
    <cellStyle name="Percent 3 3 3 2 4 2 2 3" xfId="16223"/>
    <cellStyle name="Percent 3 3 3 2 4 2 2 4" xfId="37374"/>
    <cellStyle name="Percent 3 3 3 2 4 2 3" xfId="8535"/>
    <cellStyle name="Percent 3 3 3 2 4 2 3 2" xfId="29684"/>
    <cellStyle name="Percent 3 3 3 2 4 2 3 2 2" xfId="50835"/>
    <cellStyle name="Percent 3 3 3 2 4 2 3 3" xfId="19112"/>
    <cellStyle name="Percent 3 3 3 2 4 2 3 4" xfId="40263"/>
    <cellStyle name="Percent 3 3 3 2 4 2 4" xfId="11097"/>
    <cellStyle name="Percent 3 3 3 2 4 2 4 2" xfId="32246"/>
    <cellStyle name="Percent 3 3 3 2 4 2 4 2 2" xfId="53397"/>
    <cellStyle name="Percent 3 3 3 2 4 2 4 3" xfId="21674"/>
    <cellStyle name="Percent 3 3 3 2 4 2 4 4" xfId="42825"/>
    <cellStyle name="Percent 3 3 3 2 4 2 5" xfId="24231"/>
    <cellStyle name="Percent 3 3 3 2 4 2 5 2" xfId="45382"/>
    <cellStyle name="Percent 3 3 3 2 4 2 6" xfId="13659"/>
    <cellStyle name="Percent 3 3 3 2 4 2 7" xfId="34810"/>
    <cellStyle name="Percent 3 3 3 2 4 3" xfId="3379"/>
    <cellStyle name="Percent 3 3 3 2 4 3 2" xfId="25515"/>
    <cellStyle name="Percent 3 3 3 2 4 3 2 2" xfId="46666"/>
    <cellStyle name="Percent 3 3 3 2 4 3 3" xfId="14943"/>
    <cellStyle name="Percent 3 3 3 2 4 3 4" xfId="36094"/>
    <cellStyle name="Percent 3 3 3 2 4 4" xfId="7255"/>
    <cellStyle name="Percent 3 3 3 2 4 4 2" xfId="28404"/>
    <cellStyle name="Percent 3 3 3 2 4 4 2 2" xfId="49555"/>
    <cellStyle name="Percent 3 3 3 2 4 4 3" xfId="17832"/>
    <cellStyle name="Percent 3 3 3 2 4 4 4" xfId="38983"/>
    <cellStyle name="Percent 3 3 3 2 4 5" xfId="9817"/>
    <cellStyle name="Percent 3 3 3 2 4 5 2" xfId="30966"/>
    <cellStyle name="Percent 3 3 3 2 4 5 2 2" xfId="52117"/>
    <cellStyle name="Percent 3 3 3 2 4 5 3" xfId="20394"/>
    <cellStyle name="Percent 3 3 3 2 4 5 4" xfId="41545"/>
    <cellStyle name="Percent 3 3 3 2 4 6" xfId="22951"/>
    <cellStyle name="Percent 3 3 3 2 4 6 2" xfId="44102"/>
    <cellStyle name="Percent 3 3 3 2 4 7" xfId="12379"/>
    <cellStyle name="Percent 3 3 3 2 4 8" xfId="33530"/>
    <cellStyle name="Percent 3 3 3 2 5" xfId="1452"/>
    <cellStyle name="Percent 3 3 3 2 5 2" xfId="4019"/>
    <cellStyle name="Percent 3 3 3 2 5 2 2" xfId="26155"/>
    <cellStyle name="Percent 3 3 3 2 5 2 2 2" xfId="47306"/>
    <cellStyle name="Percent 3 3 3 2 5 2 3" xfId="15583"/>
    <cellStyle name="Percent 3 3 3 2 5 2 4" xfId="36734"/>
    <cellStyle name="Percent 3 3 3 2 5 3" xfId="7895"/>
    <cellStyle name="Percent 3 3 3 2 5 3 2" xfId="29044"/>
    <cellStyle name="Percent 3 3 3 2 5 3 2 2" xfId="50195"/>
    <cellStyle name="Percent 3 3 3 2 5 3 3" xfId="18472"/>
    <cellStyle name="Percent 3 3 3 2 5 3 4" xfId="39623"/>
    <cellStyle name="Percent 3 3 3 2 5 4" xfId="10457"/>
    <cellStyle name="Percent 3 3 3 2 5 4 2" xfId="31606"/>
    <cellStyle name="Percent 3 3 3 2 5 4 2 2" xfId="52757"/>
    <cellStyle name="Percent 3 3 3 2 5 4 3" xfId="21034"/>
    <cellStyle name="Percent 3 3 3 2 5 4 4" xfId="42185"/>
    <cellStyle name="Percent 3 3 3 2 5 5" xfId="23591"/>
    <cellStyle name="Percent 3 3 3 2 5 5 2" xfId="44742"/>
    <cellStyle name="Percent 3 3 3 2 5 6" xfId="13019"/>
    <cellStyle name="Percent 3 3 3 2 5 7" xfId="34170"/>
    <cellStyle name="Percent 3 3 3 2 6" xfId="2738"/>
    <cellStyle name="Percent 3 3 3 2 6 2" xfId="24874"/>
    <cellStyle name="Percent 3 3 3 2 6 2 2" xfId="46025"/>
    <cellStyle name="Percent 3 3 3 2 6 3" xfId="14302"/>
    <cellStyle name="Percent 3 3 3 2 6 4" xfId="35453"/>
    <cellStyle name="Percent 3 3 3 2 7" xfId="6615"/>
    <cellStyle name="Percent 3 3 3 2 7 2" xfId="27764"/>
    <cellStyle name="Percent 3 3 3 2 7 2 2" xfId="48915"/>
    <cellStyle name="Percent 3 3 3 2 7 3" xfId="17192"/>
    <cellStyle name="Percent 3 3 3 2 7 4" xfId="38343"/>
    <cellStyle name="Percent 3 3 3 2 8" xfId="9177"/>
    <cellStyle name="Percent 3 3 3 2 8 2" xfId="30326"/>
    <cellStyle name="Percent 3 3 3 2 8 2 2" xfId="51477"/>
    <cellStyle name="Percent 3 3 3 2 8 3" xfId="19754"/>
    <cellStyle name="Percent 3 3 3 2 8 4" xfId="40905"/>
    <cellStyle name="Percent 3 3 3 2 9" xfId="22311"/>
    <cellStyle name="Percent 3 3 3 2 9 2" xfId="43462"/>
    <cellStyle name="Percent 3 3 3 3" xfId="250"/>
    <cellStyle name="Percent 3 3 3 3 10" xfId="32970"/>
    <cellStyle name="Percent 3 3 3 3 2" xfId="572"/>
    <cellStyle name="Percent 3 3 3 3 2 2" xfId="1212"/>
    <cellStyle name="Percent 3 3 3 3 2 2 2" xfId="2492"/>
    <cellStyle name="Percent 3 3 3 3 2 2 2 2" xfId="5059"/>
    <cellStyle name="Percent 3 3 3 3 2 2 2 2 2" xfId="27195"/>
    <cellStyle name="Percent 3 3 3 3 2 2 2 2 2 2" xfId="48346"/>
    <cellStyle name="Percent 3 3 3 3 2 2 2 2 3" xfId="16623"/>
    <cellStyle name="Percent 3 3 3 3 2 2 2 2 4" xfId="37774"/>
    <cellStyle name="Percent 3 3 3 3 2 2 2 3" xfId="8935"/>
    <cellStyle name="Percent 3 3 3 3 2 2 2 3 2" xfId="30084"/>
    <cellStyle name="Percent 3 3 3 3 2 2 2 3 2 2" xfId="51235"/>
    <cellStyle name="Percent 3 3 3 3 2 2 2 3 3" xfId="19512"/>
    <cellStyle name="Percent 3 3 3 3 2 2 2 3 4" xfId="40663"/>
    <cellStyle name="Percent 3 3 3 3 2 2 2 4" xfId="11497"/>
    <cellStyle name="Percent 3 3 3 3 2 2 2 4 2" xfId="32646"/>
    <cellStyle name="Percent 3 3 3 3 2 2 2 4 2 2" xfId="53797"/>
    <cellStyle name="Percent 3 3 3 3 2 2 2 4 3" xfId="22074"/>
    <cellStyle name="Percent 3 3 3 3 2 2 2 4 4" xfId="43225"/>
    <cellStyle name="Percent 3 3 3 3 2 2 2 5" xfId="24631"/>
    <cellStyle name="Percent 3 3 3 3 2 2 2 5 2" xfId="45782"/>
    <cellStyle name="Percent 3 3 3 3 2 2 2 6" xfId="14059"/>
    <cellStyle name="Percent 3 3 3 3 2 2 2 7" xfId="35210"/>
    <cellStyle name="Percent 3 3 3 3 2 2 3" xfId="3779"/>
    <cellStyle name="Percent 3 3 3 3 2 2 3 2" xfId="25915"/>
    <cellStyle name="Percent 3 3 3 3 2 2 3 2 2" xfId="47066"/>
    <cellStyle name="Percent 3 3 3 3 2 2 3 3" xfId="15343"/>
    <cellStyle name="Percent 3 3 3 3 2 2 3 4" xfId="36494"/>
    <cellStyle name="Percent 3 3 3 3 2 2 4" xfId="7655"/>
    <cellStyle name="Percent 3 3 3 3 2 2 4 2" xfId="28804"/>
    <cellStyle name="Percent 3 3 3 3 2 2 4 2 2" xfId="49955"/>
    <cellStyle name="Percent 3 3 3 3 2 2 4 3" xfId="18232"/>
    <cellStyle name="Percent 3 3 3 3 2 2 4 4" xfId="39383"/>
    <cellStyle name="Percent 3 3 3 3 2 2 5" xfId="10217"/>
    <cellStyle name="Percent 3 3 3 3 2 2 5 2" xfId="31366"/>
    <cellStyle name="Percent 3 3 3 3 2 2 5 2 2" xfId="52517"/>
    <cellStyle name="Percent 3 3 3 3 2 2 5 3" xfId="20794"/>
    <cellStyle name="Percent 3 3 3 3 2 2 5 4" xfId="41945"/>
    <cellStyle name="Percent 3 3 3 3 2 2 6" xfId="23351"/>
    <cellStyle name="Percent 3 3 3 3 2 2 6 2" xfId="44502"/>
    <cellStyle name="Percent 3 3 3 3 2 2 7" xfId="12779"/>
    <cellStyle name="Percent 3 3 3 3 2 2 8" xfId="33930"/>
    <cellStyle name="Percent 3 3 3 3 2 3" xfId="1852"/>
    <cellStyle name="Percent 3 3 3 3 2 3 2" xfId="4419"/>
    <cellStyle name="Percent 3 3 3 3 2 3 2 2" xfId="26555"/>
    <cellStyle name="Percent 3 3 3 3 2 3 2 2 2" xfId="47706"/>
    <cellStyle name="Percent 3 3 3 3 2 3 2 3" xfId="15983"/>
    <cellStyle name="Percent 3 3 3 3 2 3 2 4" xfId="37134"/>
    <cellStyle name="Percent 3 3 3 3 2 3 3" xfId="8295"/>
    <cellStyle name="Percent 3 3 3 3 2 3 3 2" xfId="29444"/>
    <cellStyle name="Percent 3 3 3 3 2 3 3 2 2" xfId="50595"/>
    <cellStyle name="Percent 3 3 3 3 2 3 3 3" xfId="18872"/>
    <cellStyle name="Percent 3 3 3 3 2 3 3 4" xfId="40023"/>
    <cellStyle name="Percent 3 3 3 3 2 3 4" xfId="10857"/>
    <cellStyle name="Percent 3 3 3 3 2 3 4 2" xfId="32006"/>
    <cellStyle name="Percent 3 3 3 3 2 3 4 2 2" xfId="53157"/>
    <cellStyle name="Percent 3 3 3 3 2 3 4 3" xfId="21434"/>
    <cellStyle name="Percent 3 3 3 3 2 3 4 4" xfId="42585"/>
    <cellStyle name="Percent 3 3 3 3 2 3 5" xfId="23991"/>
    <cellStyle name="Percent 3 3 3 3 2 3 5 2" xfId="45142"/>
    <cellStyle name="Percent 3 3 3 3 2 3 6" xfId="13419"/>
    <cellStyle name="Percent 3 3 3 3 2 3 7" xfId="34570"/>
    <cellStyle name="Percent 3 3 3 3 2 4" xfId="3139"/>
    <cellStyle name="Percent 3 3 3 3 2 4 2" xfId="25275"/>
    <cellStyle name="Percent 3 3 3 3 2 4 2 2" xfId="46426"/>
    <cellStyle name="Percent 3 3 3 3 2 4 3" xfId="14703"/>
    <cellStyle name="Percent 3 3 3 3 2 4 4" xfId="35854"/>
    <cellStyle name="Percent 3 3 3 3 2 5" xfId="7015"/>
    <cellStyle name="Percent 3 3 3 3 2 5 2" xfId="28164"/>
    <cellStyle name="Percent 3 3 3 3 2 5 2 2" xfId="49315"/>
    <cellStyle name="Percent 3 3 3 3 2 5 3" xfId="17592"/>
    <cellStyle name="Percent 3 3 3 3 2 5 4" xfId="38743"/>
    <cellStyle name="Percent 3 3 3 3 2 6" xfId="9577"/>
    <cellStyle name="Percent 3 3 3 3 2 6 2" xfId="30726"/>
    <cellStyle name="Percent 3 3 3 3 2 6 2 2" xfId="51877"/>
    <cellStyle name="Percent 3 3 3 3 2 6 3" xfId="20154"/>
    <cellStyle name="Percent 3 3 3 3 2 6 4" xfId="41305"/>
    <cellStyle name="Percent 3 3 3 3 2 7" xfId="22711"/>
    <cellStyle name="Percent 3 3 3 3 2 7 2" xfId="43862"/>
    <cellStyle name="Percent 3 3 3 3 2 8" xfId="12139"/>
    <cellStyle name="Percent 3 3 3 3 2 9" xfId="33290"/>
    <cellStyle name="Percent 3 3 3 3 3" xfId="892"/>
    <cellStyle name="Percent 3 3 3 3 3 2" xfId="2172"/>
    <cellStyle name="Percent 3 3 3 3 3 2 2" xfId="4739"/>
    <cellStyle name="Percent 3 3 3 3 3 2 2 2" xfId="26875"/>
    <cellStyle name="Percent 3 3 3 3 3 2 2 2 2" xfId="48026"/>
    <cellStyle name="Percent 3 3 3 3 3 2 2 3" xfId="16303"/>
    <cellStyle name="Percent 3 3 3 3 3 2 2 4" xfId="37454"/>
    <cellStyle name="Percent 3 3 3 3 3 2 3" xfId="8615"/>
    <cellStyle name="Percent 3 3 3 3 3 2 3 2" xfId="29764"/>
    <cellStyle name="Percent 3 3 3 3 3 2 3 2 2" xfId="50915"/>
    <cellStyle name="Percent 3 3 3 3 3 2 3 3" xfId="19192"/>
    <cellStyle name="Percent 3 3 3 3 3 2 3 4" xfId="40343"/>
    <cellStyle name="Percent 3 3 3 3 3 2 4" xfId="11177"/>
    <cellStyle name="Percent 3 3 3 3 3 2 4 2" xfId="32326"/>
    <cellStyle name="Percent 3 3 3 3 3 2 4 2 2" xfId="53477"/>
    <cellStyle name="Percent 3 3 3 3 3 2 4 3" xfId="21754"/>
    <cellStyle name="Percent 3 3 3 3 3 2 4 4" xfId="42905"/>
    <cellStyle name="Percent 3 3 3 3 3 2 5" xfId="24311"/>
    <cellStyle name="Percent 3 3 3 3 3 2 5 2" xfId="45462"/>
    <cellStyle name="Percent 3 3 3 3 3 2 6" xfId="13739"/>
    <cellStyle name="Percent 3 3 3 3 3 2 7" xfId="34890"/>
    <cellStyle name="Percent 3 3 3 3 3 3" xfId="3459"/>
    <cellStyle name="Percent 3 3 3 3 3 3 2" xfId="25595"/>
    <cellStyle name="Percent 3 3 3 3 3 3 2 2" xfId="46746"/>
    <cellStyle name="Percent 3 3 3 3 3 3 3" xfId="15023"/>
    <cellStyle name="Percent 3 3 3 3 3 3 4" xfId="36174"/>
    <cellStyle name="Percent 3 3 3 3 3 4" xfId="7335"/>
    <cellStyle name="Percent 3 3 3 3 3 4 2" xfId="28484"/>
    <cellStyle name="Percent 3 3 3 3 3 4 2 2" xfId="49635"/>
    <cellStyle name="Percent 3 3 3 3 3 4 3" xfId="17912"/>
    <cellStyle name="Percent 3 3 3 3 3 4 4" xfId="39063"/>
    <cellStyle name="Percent 3 3 3 3 3 5" xfId="9897"/>
    <cellStyle name="Percent 3 3 3 3 3 5 2" xfId="31046"/>
    <cellStyle name="Percent 3 3 3 3 3 5 2 2" xfId="52197"/>
    <cellStyle name="Percent 3 3 3 3 3 5 3" xfId="20474"/>
    <cellStyle name="Percent 3 3 3 3 3 5 4" xfId="41625"/>
    <cellStyle name="Percent 3 3 3 3 3 6" xfId="23031"/>
    <cellStyle name="Percent 3 3 3 3 3 6 2" xfId="44182"/>
    <cellStyle name="Percent 3 3 3 3 3 7" xfId="12459"/>
    <cellStyle name="Percent 3 3 3 3 3 8" xfId="33610"/>
    <cellStyle name="Percent 3 3 3 3 4" xfId="1532"/>
    <cellStyle name="Percent 3 3 3 3 4 2" xfId="4099"/>
    <cellStyle name="Percent 3 3 3 3 4 2 2" xfId="26235"/>
    <cellStyle name="Percent 3 3 3 3 4 2 2 2" xfId="47386"/>
    <cellStyle name="Percent 3 3 3 3 4 2 3" xfId="15663"/>
    <cellStyle name="Percent 3 3 3 3 4 2 4" xfId="36814"/>
    <cellStyle name="Percent 3 3 3 3 4 3" xfId="7975"/>
    <cellStyle name="Percent 3 3 3 3 4 3 2" xfId="29124"/>
    <cellStyle name="Percent 3 3 3 3 4 3 2 2" xfId="50275"/>
    <cellStyle name="Percent 3 3 3 3 4 3 3" xfId="18552"/>
    <cellStyle name="Percent 3 3 3 3 4 3 4" xfId="39703"/>
    <cellStyle name="Percent 3 3 3 3 4 4" xfId="10537"/>
    <cellStyle name="Percent 3 3 3 3 4 4 2" xfId="31686"/>
    <cellStyle name="Percent 3 3 3 3 4 4 2 2" xfId="52837"/>
    <cellStyle name="Percent 3 3 3 3 4 4 3" xfId="21114"/>
    <cellStyle name="Percent 3 3 3 3 4 4 4" xfId="42265"/>
    <cellStyle name="Percent 3 3 3 3 4 5" xfId="23671"/>
    <cellStyle name="Percent 3 3 3 3 4 5 2" xfId="44822"/>
    <cellStyle name="Percent 3 3 3 3 4 6" xfId="13099"/>
    <cellStyle name="Percent 3 3 3 3 4 7" xfId="34250"/>
    <cellStyle name="Percent 3 3 3 3 5" xfId="2818"/>
    <cellStyle name="Percent 3 3 3 3 5 2" xfId="24954"/>
    <cellStyle name="Percent 3 3 3 3 5 2 2" xfId="46105"/>
    <cellStyle name="Percent 3 3 3 3 5 3" xfId="14382"/>
    <cellStyle name="Percent 3 3 3 3 5 4" xfId="35533"/>
    <cellStyle name="Percent 3 3 3 3 6" xfId="6695"/>
    <cellStyle name="Percent 3 3 3 3 6 2" xfId="27844"/>
    <cellStyle name="Percent 3 3 3 3 6 2 2" xfId="48995"/>
    <cellStyle name="Percent 3 3 3 3 6 3" xfId="17272"/>
    <cellStyle name="Percent 3 3 3 3 6 4" xfId="38423"/>
    <cellStyle name="Percent 3 3 3 3 7" xfId="9257"/>
    <cellStyle name="Percent 3 3 3 3 7 2" xfId="30406"/>
    <cellStyle name="Percent 3 3 3 3 7 2 2" xfId="51557"/>
    <cellStyle name="Percent 3 3 3 3 7 3" xfId="19834"/>
    <cellStyle name="Percent 3 3 3 3 7 4" xfId="40985"/>
    <cellStyle name="Percent 3 3 3 3 8" xfId="22391"/>
    <cellStyle name="Percent 3 3 3 3 8 2" xfId="43542"/>
    <cellStyle name="Percent 3 3 3 3 9" xfId="11819"/>
    <cellStyle name="Percent 3 3 3 4" xfId="412"/>
    <cellStyle name="Percent 3 3 3 4 2" xfId="1052"/>
    <cellStyle name="Percent 3 3 3 4 2 2" xfId="2332"/>
    <cellStyle name="Percent 3 3 3 4 2 2 2" xfId="4899"/>
    <cellStyle name="Percent 3 3 3 4 2 2 2 2" xfId="27035"/>
    <cellStyle name="Percent 3 3 3 4 2 2 2 2 2" xfId="48186"/>
    <cellStyle name="Percent 3 3 3 4 2 2 2 3" xfId="16463"/>
    <cellStyle name="Percent 3 3 3 4 2 2 2 4" xfId="37614"/>
    <cellStyle name="Percent 3 3 3 4 2 2 3" xfId="8775"/>
    <cellStyle name="Percent 3 3 3 4 2 2 3 2" xfId="29924"/>
    <cellStyle name="Percent 3 3 3 4 2 2 3 2 2" xfId="51075"/>
    <cellStyle name="Percent 3 3 3 4 2 2 3 3" xfId="19352"/>
    <cellStyle name="Percent 3 3 3 4 2 2 3 4" xfId="40503"/>
    <cellStyle name="Percent 3 3 3 4 2 2 4" xfId="11337"/>
    <cellStyle name="Percent 3 3 3 4 2 2 4 2" xfId="32486"/>
    <cellStyle name="Percent 3 3 3 4 2 2 4 2 2" xfId="53637"/>
    <cellStyle name="Percent 3 3 3 4 2 2 4 3" xfId="21914"/>
    <cellStyle name="Percent 3 3 3 4 2 2 4 4" xfId="43065"/>
    <cellStyle name="Percent 3 3 3 4 2 2 5" xfId="24471"/>
    <cellStyle name="Percent 3 3 3 4 2 2 5 2" xfId="45622"/>
    <cellStyle name="Percent 3 3 3 4 2 2 6" xfId="13899"/>
    <cellStyle name="Percent 3 3 3 4 2 2 7" xfId="35050"/>
    <cellStyle name="Percent 3 3 3 4 2 3" xfId="3619"/>
    <cellStyle name="Percent 3 3 3 4 2 3 2" xfId="25755"/>
    <cellStyle name="Percent 3 3 3 4 2 3 2 2" xfId="46906"/>
    <cellStyle name="Percent 3 3 3 4 2 3 3" xfId="15183"/>
    <cellStyle name="Percent 3 3 3 4 2 3 4" xfId="36334"/>
    <cellStyle name="Percent 3 3 3 4 2 4" xfId="7495"/>
    <cellStyle name="Percent 3 3 3 4 2 4 2" xfId="28644"/>
    <cellStyle name="Percent 3 3 3 4 2 4 2 2" xfId="49795"/>
    <cellStyle name="Percent 3 3 3 4 2 4 3" xfId="18072"/>
    <cellStyle name="Percent 3 3 3 4 2 4 4" xfId="39223"/>
    <cellStyle name="Percent 3 3 3 4 2 5" xfId="10057"/>
    <cellStyle name="Percent 3 3 3 4 2 5 2" xfId="31206"/>
    <cellStyle name="Percent 3 3 3 4 2 5 2 2" xfId="52357"/>
    <cellStyle name="Percent 3 3 3 4 2 5 3" xfId="20634"/>
    <cellStyle name="Percent 3 3 3 4 2 5 4" xfId="41785"/>
    <cellStyle name="Percent 3 3 3 4 2 6" xfId="23191"/>
    <cellStyle name="Percent 3 3 3 4 2 6 2" xfId="44342"/>
    <cellStyle name="Percent 3 3 3 4 2 7" xfId="12619"/>
    <cellStyle name="Percent 3 3 3 4 2 8" xfId="33770"/>
    <cellStyle name="Percent 3 3 3 4 3" xfId="1692"/>
    <cellStyle name="Percent 3 3 3 4 3 2" xfId="4259"/>
    <cellStyle name="Percent 3 3 3 4 3 2 2" xfId="26395"/>
    <cellStyle name="Percent 3 3 3 4 3 2 2 2" xfId="47546"/>
    <cellStyle name="Percent 3 3 3 4 3 2 3" xfId="15823"/>
    <cellStyle name="Percent 3 3 3 4 3 2 4" xfId="36974"/>
    <cellStyle name="Percent 3 3 3 4 3 3" xfId="8135"/>
    <cellStyle name="Percent 3 3 3 4 3 3 2" xfId="29284"/>
    <cellStyle name="Percent 3 3 3 4 3 3 2 2" xfId="50435"/>
    <cellStyle name="Percent 3 3 3 4 3 3 3" xfId="18712"/>
    <cellStyle name="Percent 3 3 3 4 3 3 4" xfId="39863"/>
    <cellStyle name="Percent 3 3 3 4 3 4" xfId="10697"/>
    <cellStyle name="Percent 3 3 3 4 3 4 2" xfId="31846"/>
    <cellStyle name="Percent 3 3 3 4 3 4 2 2" xfId="52997"/>
    <cellStyle name="Percent 3 3 3 4 3 4 3" xfId="21274"/>
    <cellStyle name="Percent 3 3 3 4 3 4 4" xfId="42425"/>
    <cellStyle name="Percent 3 3 3 4 3 5" xfId="23831"/>
    <cellStyle name="Percent 3 3 3 4 3 5 2" xfId="44982"/>
    <cellStyle name="Percent 3 3 3 4 3 6" xfId="13259"/>
    <cellStyle name="Percent 3 3 3 4 3 7" xfId="34410"/>
    <cellStyle name="Percent 3 3 3 4 4" xfId="2979"/>
    <cellStyle name="Percent 3 3 3 4 4 2" xfId="25115"/>
    <cellStyle name="Percent 3 3 3 4 4 2 2" xfId="46266"/>
    <cellStyle name="Percent 3 3 3 4 4 3" xfId="14543"/>
    <cellStyle name="Percent 3 3 3 4 4 4" xfId="35694"/>
    <cellStyle name="Percent 3 3 3 4 5" xfId="6855"/>
    <cellStyle name="Percent 3 3 3 4 5 2" xfId="28004"/>
    <cellStyle name="Percent 3 3 3 4 5 2 2" xfId="49155"/>
    <cellStyle name="Percent 3 3 3 4 5 3" xfId="17432"/>
    <cellStyle name="Percent 3 3 3 4 5 4" xfId="38583"/>
    <cellStyle name="Percent 3 3 3 4 6" xfId="9417"/>
    <cellStyle name="Percent 3 3 3 4 6 2" xfId="30566"/>
    <cellStyle name="Percent 3 3 3 4 6 2 2" xfId="51717"/>
    <cellStyle name="Percent 3 3 3 4 6 3" xfId="19994"/>
    <cellStyle name="Percent 3 3 3 4 6 4" xfId="41145"/>
    <cellStyle name="Percent 3 3 3 4 7" xfId="22551"/>
    <cellStyle name="Percent 3 3 3 4 7 2" xfId="43702"/>
    <cellStyle name="Percent 3 3 3 4 8" xfId="11979"/>
    <cellStyle name="Percent 3 3 3 4 9" xfId="33130"/>
    <cellStyle name="Percent 3 3 3 5" xfId="732"/>
    <cellStyle name="Percent 3 3 3 5 2" xfId="2012"/>
    <cellStyle name="Percent 3 3 3 5 2 2" xfId="4579"/>
    <cellStyle name="Percent 3 3 3 5 2 2 2" xfId="26715"/>
    <cellStyle name="Percent 3 3 3 5 2 2 2 2" xfId="47866"/>
    <cellStyle name="Percent 3 3 3 5 2 2 3" xfId="16143"/>
    <cellStyle name="Percent 3 3 3 5 2 2 4" xfId="37294"/>
    <cellStyle name="Percent 3 3 3 5 2 3" xfId="8455"/>
    <cellStyle name="Percent 3 3 3 5 2 3 2" xfId="29604"/>
    <cellStyle name="Percent 3 3 3 5 2 3 2 2" xfId="50755"/>
    <cellStyle name="Percent 3 3 3 5 2 3 3" xfId="19032"/>
    <cellStyle name="Percent 3 3 3 5 2 3 4" xfId="40183"/>
    <cellStyle name="Percent 3 3 3 5 2 4" xfId="11017"/>
    <cellStyle name="Percent 3 3 3 5 2 4 2" xfId="32166"/>
    <cellStyle name="Percent 3 3 3 5 2 4 2 2" xfId="53317"/>
    <cellStyle name="Percent 3 3 3 5 2 4 3" xfId="21594"/>
    <cellStyle name="Percent 3 3 3 5 2 4 4" xfId="42745"/>
    <cellStyle name="Percent 3 3 3 5 2 5" xfId="24151"/>
    <cellStyle name="Percent 3 3 3 5 2 5 2" xfId="45302"/>
    <cellStyle name="Percent 3 3 3 5 2 6" xfId="13579"/>
    <cellStyle name="Percent 3 3 3 5 2 7" xfId="34730"/>
    <cellStyle name="Percent 3 3 3 5 3" xfId="3299"/>
    <cellStyle name="Percent 3 3 3 5 3 2" xfId="25435"/>
    <cellStyle name="Percent 3 3 3 5 3 2 2" xfId="46586"/>
    <cellStyle name="Percent 3 3 3 5 3 3" xfId="14863"/>
    <cellStyle name="Percent 3 3 3 5 3 4" xfId="36014"/>
    <cellStyle name="Percent 3 3 3 5 4" xfId="7175"/>
    <cellStyle name="Percent 3 3 3 5 4 2" xfId="28324"/>
    <cellStyle name="Percent 3 3 3 5 4 2 2" xfId="49475"/>
    <cellStyle name="Percent 3 3 3 5 4 3" xfId="17752"/>
    <cellStyle name="Percent 3 3 3 5 4 4" xfId="38903"/>
    <cellStyle name="Percent 3 3 3 5 5" xfId="9737"/>
    <cellStyle name="Percent 3 3 3 5 5 2" xfId="30886"/>
    <cellStyle name="Percent 3 3 3 5 5 2 2" xfId="52037"/>
    <cellStyle name="Percent 3 3 3 5 5 3" xfId="20314"/>
    <cellStyle name="Percent 3 3 3 5 5 4" xfId="41465"/>
    <cellStyle name="Percent 3 3 3 5 6" xfId="22871"/>
    <cellStyle name="Percent 3 3 3 5 6 2" xfId="44022"/>
    <cellStyle name="Percent 3 3 3 5 7" xfId="12299"/>
    <cellStyle name="Percent 3 3 3 5 8" xfId="33450"/>
    <cellStyle name="Percent 3 3 3 6" xfId="1372"/>
    <cellStyle name="Percent 3 3 3 6 2" xfId="3939"/>
    <cellStyle name="Percent 3 3 3 6 2 2" xfId="26075"/>
    <cellStyle name="Percent 3 3 3 6 2 2 2" xfId="47226"/>
    <cellStyle name="Percent 3 3 3 6 2 3" xfId="15503"/>
    <cellStyle name="Percent 3 3 3 6 2 4" xfId="36654"/>
    <cellStyle name="Percent 3 3 3 6 3" xfId="7815"/>
    <cellStyle name="Percent 3 3 3 6 3 2" xfId="28964"/>
    <cellStyle name="Percent 3 3 3 6 3 2 2" xfId="50115"/>
    <cellStyle name="Percent 3 3 3 6 3 3" xfId="18392"/>
    <cellStyle name="Percent 3 3 3 6 3 4" xfId="39543"/>
    <cellStyle name="Percent 3 3 3 6 4" xfId="10377"/>
    <cellStyle name="Percent 3 3 3 6 4 2" xfId="31526"/>
    <cellStyle name="Percent 3 3 3 6 4 2 2" xfId="52677"/>
    <cellStyle name="Percent 3 3 3 6 4 3" xfId="20954"/>
    <cellStyle name="Percent 3 3 3 6 4 4" xfId="42105"/>
    <cellStyle name="Percent 3 3 3 6 5" xfId="23511"/>
    <cellStyle name="Percent 3 3 3 6 5 2" xfId="44662"/>
    <cellStyle name="Percent 3 3 3 6 6" xfId="12939"/>
    <cellStyle name="Percent 3 3 3 6 7" xfId="34090"/>
    <cellStyle name="Percent 3 3 3 7" xfId="2657"/>
    <cellStyle name="Percent 3 3 3 7 2" xfId="24793"/>
    <cellStyle name="Percent 3 3 3 7 2 2" xfId="45944"/>
    <cellStyle name="Percent 3 3 3 7 3" xfId="14221"/>
    <cellStyle name="Percent 3 3 3 7 4" xfId="35372"/>
    <cellStyle name="Percent 3 3 3 8" xfId="6535"/>
    <cellStyle name="Percent 3 3 3 8 2" xfId="27684"/>
    <cellStyle name="Percent 3 3 3 8 2 2" xfId="48835"/>
    <cellStyle name="Percent 3 3 3 8 3" xfId="17112"/>
    <cellStyle name="Percent 3 3 3 8 4" xfId="38263"/>
    <cellStyle name="Percent 3 3 3 9" xfId="9097"/>
    <cellStyle name="Percent 3 3 3 9 2" xfId="30246"/>
    <cellStyle name="Percent 3 3 3 9 2 2" xfId="51397"/>
    <cellStyle name="Percent 3 3 3 9 3" xfId="19674"/>
    <cellStyle name="Percent 3 3 3 9 4" xfId="40825"/>
    <cellStyle name="Percent 3 3 4" xfId="126"/>
    <cellStyle name="Percent 3 3 4 10" xfId="11695"/>
    <cellStyle name="Percent 3 3 4 11" xfId="32846"/>
    <cellStyle name="Percent 3 3 4 2" xfId="287"/>
    <cellStyle name="Percent 3 3 4 2 10" xfId="33006"/>
    <cellStyle name="Percent 3 3 4 2 2" xfId="608"/>
    <cellStyle name="Percent 3 3 4 2 2 2" xfId="1248"/>
    <cellStyle name="Percent 3 3 4 2 2 2 2" xfId="2528"/>
    <cellStyle name="Percent 3 3 4 2 2 2 2 2" xfId="5095"/>
    <cellStyle name="Percent 3 3 4 2 2 2 2 2 2" xfId="27231"/>
    <cellStyle name="Percent 3 3 4 2 2 2 2 2 2 2" xfId="48382"/>
    <cellStyle name="Percent 3 3 4 2 2 2 2 2 3" xfId="16659"/>
    <cellStyle name="Percent 3 3 4 2 2 2 2 2 4" xfId="37810"/>
    <cellStyle name="Percent 3 3 4 2 2 2 2 3" xfId="8971"/>
    <cellStyle name="Percent 3 3 4 2 2 2 2 3 2" xfId="30120"/>
    <cellStyle name="Percent 3 3 4 2 2 2 2 3 2 2" xfId="51271"/>
    <cellStyle name="Percent 3 3 4 2 2 2 2 3 3" xfId="19548"/>
    <cellStyle name="Percent 3 3 4 2 2 2 2 3 4" xfId="40699"/>
    <cellStyle name="Percent 3 3 4 2 2 2 2 4" xfId="11533"/>
    <cellStyle name="Percent 3 3 4 2 2 2 2 4 2" xfId="32682"/>
    <cellStyle name="Percent 3 3 4 2 2 2 2 4 2 2" xfId="53833"/>
    <cellStyle name="Percent 3 3 4 2 2 2 2 4 3" xfId="22110"/>
    <cellStyle name="Percent 3 3 4 2 2 2 2 4 4" xfId="43261"/>
    <cellStyle name="Percent 3 3 4 2 2 2 2 5" xfId="24667"/>
    <cellStyle name="Percent 3 3 4 2 2 2 2 5 2" xfId="45818"/>
    <cellStyle name="Percent 3 3 4 2 2 2 2 6" xfId="14095"/>
    <cellStyle name="Percent 3 3 4 2 2 2 2 7" xfId="35246"/>
    <cellStyle name="Percent 3 3 4 2 2 2 3" xfId="3815"/>
    <cellStyle name="Percent 3 3 4 2 2 2 3 2" xfId="25951"/>
    <cellStyle name="Percent 3 3 4 2 2 2 3 2 2" xfId="47102"/>
    <cellStyle name="Percent 3 3 4 2 2 2 3 3" xfId="15379"/>
    <cellStyle name="Percent 3 3 4 2 2 2 3 4" xfId="36530"/>
    <cellStyle name="Percent 3 3 4 2 2 2 4" xfId="7691"/>
    <cellStyle name="Percent 3 3 4 2 2 2 4 2" xfId="28840"/>
    <cellStyle name="Percent 3 3 4 2 2 2 4 2 2" xfId="49991"/>
    <cellStyle name="Percent 3 3 4 2 2 2 4 3" xfId="18268"/>
    <cellStyle name="Percent 3 3 4 2 2 2 4 4" xfId="39419"/>
    <cellStyle name="Percent 3 3 4 2 2 2 5" xfId="10253"/>
    <cellStyle name="Percent 3 3 4 2 2 2 5 2" xfId="31402"/>
    <cellStyle name="Percent 3 3 4 2 2 2 5 2 2" xfId="52553"/>
    <cellStyle name="Percent 3 3 4 2 2 2 5 3" xfId="20830"/>
    <cellStyle name="Percent 3 3 4 2 2 2 5 4" xfId="41981"/>
    <cellStyle name="Percent 3 3 4 2 2 2 6" xfId="23387"/>
    <cellStyle name="Percent 3 3 4 2 2 2 6 2" xfId="44538"/>
    <cellStyle name="Percent 3 3 4 2 2 2 7" xfId="12815"/>
    <cellStyle name="Percent 3 3 4 2 2 2 8" xfId="33966"/>
    <cellStyle name="Percent 3 3 4 2 2 3" xfId="1888"/>
    <cellStyle name="Percent 3 3 4 2 2 3 2" xfId="4455"/>
    <cellStyle name="Percent 3 3 4 2 2 3 2 2" xfId="26591"/>
    <cellStyle name="Percent 3 3 4 2 2 3 2 2 2" xfId="47742"/>
    <cellStyle name="Percent 3 3 4 2 2 3 2 3" xfId="16019"/>
    <cellStyle name="Percent 3 3 4 2 2 3 2 4" xfId="37170"/>
    <cellStyle name="Percent 3 3 4 2 2 3 3" xfId="8331"/>
    <cellStyle name="Percent 3 3 4 2 2 3 3 2" xfId="29480"/>
    <cellStyle name="Percent 3 3 4 2 2 3 3 2 2" xfId="50631"/>
    <cellStyle name="Percent 3 3 4 2 2 3 3 3" xfId="18908"/>
    <cellStyle name="Percent 3 3 4 2 2 3 3 4" xfId="40059"/>
    <cellStyle name="Percent 3 3 4 2 2 3 4" xfId="10893"/>
    <cellStyle name="Percent 3 3 4 2 2 3 4 2" xfId="32042"/>
    <cellStyle name="Percent 3 3 4 2 2 3 4 2 2" xfId="53193"/>
    <cellStyle name="Percent 3 3 4 2 2 3 4 3" xfId="21470"/>
    <cellStyle name="Percent 3 3 4 2 2 3 4 4" xfId="42621"/>
    <cellStyle name="Percent 3 3 4 2 2 3 5" xfId="24027"/>
    <cellStyle name="Percent 3 3 4 2 2 3 5 2" xfId="45178"/>
    <cellStyle name="Percent 3 3 4 2 2 3 6" xfId="13455"/>
    <cellStyle name="Percent 3 3 4 2 2 3 7" xfId="34606"/>
    <cellStyle name="Percent 3 3 4 2 2 4" xfId="3175"/>
    <cellStyle name="Percent 3 3 4 2 2 4 2" xfId="25311"/>
    <cellStyle name="Percent 3 3 4 2 2 4 2 2" xfId="46462"/>
    <cellStyle name="Percent 3 3 4 2 2 4 3" xfId="14739"/>
    <cellStyle name="Percent 3 3 4 2 2 4 4" xfId="35890"/>
    <cellStyle name="Percent 3 3 4 2 2 5" xfId="7051"/>
    <cellStyle name="Percent 3 3 4 2 2 5 2" xfId="28200"/>
    <cellStyle name="Percent 3 3 4 2 2 5 2 2" xfId="49351"/>
    <cellStyle name="Percent 3 3 4 2 2 5 3" xfId="17628"/>
    <cellStyle name="Percent 3 3 4 2 2 5 4" xfId="38779"/>
    <cellStyle name="Percent 3 3 4 2 2 6" xfId="9613"/>
    <cellStyle name="Percent 3 3 4 2 2 6 2" xfId="30762"/>
    <cellStyle name="Percent 3 3 4 2 2 6 2 2" xfId="51913"/>
    <cellStyle name="Percent 3 3 4 2 2 6 3" xfId="20190"/>
    <cellStyle name="Percent 3 3 4 2 2 6 4" xfId="41341"/>
    <cellStyle name="Percent 3 3 4 2 2 7" xfId="22747"/>
    <cellStyle name="Percent 3 3 4 2 2 7 2" xfId="43898"/>
    <cellStyle name="Percent 3 3 4 2 2 8" xfId="12175"/>
    <cellStyle name="Percent 3 3 4 2 2 9" xfId="33326"/>
    <cellStyle name="Percent 3 3 4 2 3" xfId="928"/>
    <cellStyle name="Percent 3 3 4 2 3 2" xfId="2208"/>
    <cellStyle name="Percent 3 3 4 2 3 2 2" xfId="4775"/>
    <cellStyle name="Percent 3 3 4 2 3 2 2 2" xfId="26911"/>
    <cellStyle name="Percent 3 3 4 2 3 2 2 2 2" xfId="48062"/>
    <cellStyle name="Percent 3 3 4 2 3 2 2 3" xfId="16339"/>
    <cellStyle name="Percent 3 3 4 2 3 2 2 4" xfId="37490"/>
    <cellStyle name="Percent 3 3 4 2 3 2 3" xfId="8651"/>
    <cellStyle name="Percent 3 3 4 2 3 2 3 2" xfId="29800"/>
    <cellStyle name="Percent 3 3 4 2 3 2 3 2 2" xfId="50951"/>
    <cellStyle name="Percent 3 3 4 2 3 2 3 3" xfId="19228"/>
    <cellStyle name="Percent 3 3 4 2 3 2 3 4" xfId="40379"/>
    <cellStyle name="Percent 3 3 4 2 3 2 4" xfId="11213"/>
    <cellStyle name="Percent 3 3 4 2 3 2 4 2" xfId="32362"/>
    <cellStyle name="Percent 3 3 4 2 3 2 4 2 2" xfId="53513"/>
    <cellStyle name="Percent 3 3 4 2 3 2 4 3" xfId="21790"/>
    <cellStyle name="Percent 3 3 4 2 3 2 4 4" xfId="42941"/>
    <cellStyle name="Percent 3 3 4 2 3 2 5" xfId="24347"/>
    <cellStyle name="Percent 3 3 4 2 3 2 5 2" xfId="45498"/>
    <cellStyle name="Percent 3 3 4 2 3 2 6" xfId="13775"/>
    <cellStyle name="Percent 3 3 4 2 3 2 7" xfId="34926"/>
    <cellStyle name="Percent 3 3 4 2 3 3" xfId="3495"/>
    <cellStyle name="Percent 3 3 4 2 3 3 2" xfId="25631"/>
    <cellStyle name="Percent 3 3 4 2 3 3 2 2" xfId="46782"/>
    <cellStyle name="Percent 3 3 4 2 3 3 3" xfId="15059"/>
    <cellStyle name="Percent 3 3 4 2 3 3 4" xfId="36210"/>
    <cellStyle name="Percent 3 3 4 2 3 4" xfId="7371"/>
    <cellStyle name="Percent 3 3 4 2 3 4 2" xfId="28520"/>
    <cellStyle name="Percent 3 3 4 2 3 4 2 2" xfId="49671"/>
    <cellStyle name="Percent 3 3 4 2 3 4 3" xfId="17948"/>
    <cellStyle name="Percent 3 3 4 2 3 4 4" xfId="39099"/>
    <cellStyle name="Percent 3 3 4 2 3 5" xfId="9933"/>
    <cellStyle name="Percent 3 3 4 2 3 5 2" xfId="31082"/>
    <cellStyle name="Percent 3 3 4 2 3 5 2 2" xfId="52233"/>
    <cellStyle name="Percent 3 3 4 2 3 5 3" xfId="20510"/>
    <cellStyle name="Percent 3 3 4 2 3 5 4" xfId="41661"/>
    <cellStyle name="Percent 3 3 4 2 3 6" xfId="23067"/>
    <cellStyle name="Percent 3 3 4 2 3 6 2" xfId="44218"/>
    <cellStyle name="Percent 3 3 4 2 3 7" xfId="12495"/>
    <cellStyle name="Percent 3 3 4 2 3 8" xfId="33646"/>
    <cellStyle name="Percent 3 3 4 2 4" xfId="1568"/>
    <cellStyle name="Percent 3 3 4 2 4 2" xfId="4135"/>
    <cellStyle name="Percent 3 3 4 2 4 2 2" xfId="26271"/>
    <cellStyle name="Percent 3 3 4 2 4 2 2 2" xfId="47422"/>
    <cellStyle name="Percent 3 3 4 2 4 2 3" xfId="15699"/>
    <cellStyle name="Percent 3 3 4 2 4 2 4" xfId="36850"/>
    <cellStyle name="Percent 3 3 4 2 4 3" xfId="8011"/>
    <cellStyle name="Percent 3 3 4 2 4 3 2" xfId="29160"/>
    <cellStyle name="Percent 3 3 4 2 4 3 2 2" xfId="50311"/>
    <cellStyle name="Percent 3 3 4 2 4 3 3" xfId="18588"/>
    <cellStyle name="Percent 3 3 4 2 4 3 4" xfId="39739"/>
    <cellStyle name="Percent 3 3 4 2 4 4" xfId="10573"/>
    <cellStyle name="Percent 3 3 4 2 4 4 2" xfId="31722"/>
    <cellStyle name="Percent 3 3 4 2 4 4 2 2" xfId="52873"/>
    <cellStyle name="Percent 3 3 4 2 4 4 3" xfId="21150"/>
    <cellStyle name="Percent 3 3 4 2 4 4 4" xfId="42301"/>
    <cellStyle name="Percent 3 3 4 2 4 5" xfId="23707"/>
    <cellStyle name="Percent 3 3 4 2 4 5 2" xfId="44858"/>
    <cellStyle name="Percent 3 3 4 2 4 6" xfId="13135"/>
    <cellStyle name="Percent 3 3 4 2 4 7" xfId="34286"/>
    <cellStyle name="Percent 3 3 4 2 5" xfId="2855"/>
    <cellStyle name="Percent 3 3 4 2 5 2" xfId="24991"/>
    <cellStyle name="Percent 3 3 4 2 5 2 2" xfId="46142"/>
    <cellStyle name="Percent 3 3 4 2 5 3" xfId="14419"/>
    <cellStyle name="Percent 3 3 4 2 5 4" xfId="35570"/>
    <cellStyle name="Percent 3 3 4 2 6" xfId="6731"/>
    <cellStyle name="Percent 3 3 4 2 6 2" xfId="27880"/>
    <cellStyle name="Percent 3 3 4 2 6 2 2" xfId="49031"/>
    <cellStyle name="Percent 3 3 4 2 6 3" xfId="17308"/>
    <cellStyle name="Percent 3 3 4 2 6 4" xfId="38459"/>
    <cellStyle name="Percent 3 3 4 2 7" xfId="9293"/>
    <cellStyle name="Percent 3 3 4 2 7 2" xfId="30442"/>
    <cellStyle name="Percent 3 3 4 2 7 2 2" xfId="51593"/>
    <cellStyle name="Percent 3 3 4 2 7 3" xfId="19870"/>
    <cellStyle name="Percent 3 3 4 2 7 4" xfId="41021"/>
    <cellStyle name="Percent 3 3 4 2 8" xfId="22427"/>
    <cellStyle name="Percent 3 3 4 2 8 2" xfId="43578"/>
    <cellStyle name="Percent 3 3 4 2 9" xfId="11855"/>
    <cellStyle name="Percent 3 3 4 3" xfId="448"/>
    <cellStyle name="Percent 3 3 4 3 2" xfId="1088"/>
    <cellStyle name="Percent 3 3 4 3 2 2" xfId="2368"/>
    <cellStyle name="Percent 3 3 4 3 2 2 2" xfId="4935"/>
    <cellStyle name="Percent 3 3 4 3 2 2 2 2" xfId="27071"/>
    <cellStyle name="Percent 3 3 4 3 2 2 2 2 2" xfId="48222"/>
    <cellStyle name="Percent 3 3 4 3 2 2 2 3" xfId="16499"/>
    <cellStyle name="Percent 3 3 4 3 2 2 2 4" xfId="37650"/>
    <cellStyle name="Percent 3 3 4 3 2 2 3" xfId="8811"/>
    <cellStyle name="Percent 3 3 4 3 2 2 3 2" xfId="29960"/>
    <cellStyle name="Percent 3 3 4 3 2 2 3 2 2" xfId="51111"/>
    <cellStyle name="Percent 3 3 4 3 2 2 3 3" xfId="19388"/>
    <cellStyle name="Percent 3 3 4 3 2 2 3 4" xfId="40539"/>
    <cellStyle name="Percent 3 3 4 3 2 2 4" xfId="11373"/>
    <cellStyle name="Percent 3 3 4 3 2 2 4 2" xfId="32522"/>
    <cellStyle name="Percent 3 3 4 3 2 2 4 2 2" xfId="53673"/>
    <cellStyle name="Percent 3 3 4 3 2 2 4 3" xfId="21950"/>
    <cellStyle name="Percent 3 3 4 3 2 2 4 4" xfId="43101"/>
    <cellStyle name="Percent 3 3 4 3 2 2 5" xfId="24507"/>
    <cellStyle name="Percent 3 3 4 3 2 2 5 2" xfId="45658"/>
    <cellStyle name="Percent 3 3 4 3 2 2 6" xfId="13935"/>
    <cellStyle name="Percent 3 3 4 3 2 2 7" xfId="35086"/>
    <cellStyle name="Percent 3 3 4 3 2 3" xfId="3655"/>
    <cellStyle name="Percent 3 3 4 3 2 3 2" xfId="25791"/>
    <cellStyle name="Percent 3 3 4 3 2 3 2 2" xfId="46942"/>
    <cellStyle name="Percent 3 3 4 3 2 3 3" xfId="15219"/>
    <cellStyle name="Percent 3 3 4 3 2 3 4" xfId="36370"/>
    <cellStyle name="Percent 3 3 4 3 2 4" xfId="7531"/>
    <cellStyle name="Percent 3 3 4 3 2 4 2" xfId="28680"/>
    <cellStyle name="Percent 3 3 4 3 2 4 2 2" xfId="49831"/>
    <cellStyle name="Percent 3 3 4 3 2 4 3" xfId="18108"/>
    <cellStyle name="Percent 3 3 4 3 2 4 4" xfId="39259"/>
    <cellStyle name="Percent 3 3 4 3 2 5" xfId="10093"/>
    <cellStyle name="Percent 3 3 4 3 2 5 2" xfId="31242"/>
    <cellStyle name="Percent 3 3 4 3 2 5 2 2" xfId="52393"/>
    <cellStyle name="Percent 3 3 4 3 2 5 3" xfId="20670"/>
    <cellStyle name="Percent 3 3 4 3 2 5 4" xfId="41821"/>
    <cellStyle name="Percent 3 3 4 3 2 6" xfId="23227"/>
    <cellStyle name="Percent 3 3 4 3 2 6 2" xfId="44378"/>
    <cellStyle name="Percent 3 3 4 3 2 7" xfId="12655"/>
    <cellStyle name="Percent 3 3 4 3 2 8" xfId="33806"/>
    <cellStyle name="Percent 3 3 4 3 3" xfId="1728"/>
    <cellStyle name="Percent 3 3 4 3 3 2" xfId="4295"/>
    <cellStyle name="Percent 3 3 4 3 3 2 2" xfId="26431"/>
    <cellStyle name="Percent 3 3 4 3 3 2 2 2" xfId="47582"/>
    <cellStyle name="Percent 3 3 4 3 3 2 3" xfId="15859"/>
    <cellStyle name="Percent 3 3 4 3 3 2 4" xfId="37010"/>
    <cellStyle name="Percent 3 3 4 3 3 3" xfId="8171"/>
    <cellStyle name="Percent 3 3 4 3 3 3 2" xfId="29320"/>
    <cellStyle name="Percent 3 3 4 3 3 3 2 2" xfId="50471"/>
    <cellStyle name="Percent 3 3 4 3 3 3 3" xfId="18748"/>
    <cellStyle name="Percent 3 3 4 3 3 3 4" xfId="39899"/>
    <cellStyle name="Percent 3 3 4 3 3 4" xfId="10733"/>
    <cellStyle name="Percent 3 3 4 3 3 4 2" xfId="31882"/>
    <cellStyle name="Percent 3 3 4 3 3 4 2 2" xfId="53033"/>
    <cellStyle name="Percent 3 3 4 3 3 4 3" xfId="21310"/>
    <cellStyle name="Percent 3 3 4 3 3 4 4" xfId="42461"/>
    <cellStyle name="Percent 3 3 4 3 3 5" xfId="23867"/>
    <cellStyle name="Percent 3 3 4 3 3 5 2" xfId="45018"/>
    <cellStyle name="Percent 3 3 4 3 3 6" xfId="13295"/>
    <cellStyle name="Percent 3 3 4 3 3 7" xfId="34446"/>
    <cellStyle name="Percent 3 3 4 3 4" xfId="3015"/>
    <cellStyle name="Percent 3 3 4 3 4 2" xfId="25151"/>
    <cellStyle name="Percent 3 3 4 3 4 2 2" xfId="46302"/>
    <cellStyle name="Percent 3 3 4 3 4 3" xfId="14579"/>
    <cellStyle name="Percent 3 3 4 3 4 4" xfId="35730"/>
    <cellStyle name="Percent 3 3 4 3 5" xfId="6891"/>
    <cellStyle name="Percent 3 3 4 3 5 2" xfId="28040"/>
    <cellStyle name="Percent 3 3 4 3 5 2 2" xfId="49191"/>
    <cellStyle name="Percent 3 3 4 3 5 3" xfId="17468"/>
    <cellStyle name="Percent 3 3 4 3 5 4" xfId="38619"/>
    <cellStyle name="Percent 3 3 4 3 6" xfId="9453"/>
    <cellStyle name="Percent 3 3 4 3 6 2" xfId="30602"/>
    <cellStyle name="Percent 3 3 4 3 6 2 2" xfId="51753"/>
    <cellStyle name="Percent 3 3 4 3 6 3" xfId="20030"/>
    <cellStyle name="Percent 3 3 4 3 6 4" xfId="41181"/>
    <cellStyle name="Percent 3 3 4 3 7" xfId="22587"/>
    <cellStyle name="Percent 3 3 4 3 7 2" xfId="43738"/>
    <cellStyle name="Percent 3 3 4 3 8" xfId="12015"/>
    <cellStyle name="Percent 3 3 4 3 9" xfId="33166"/>
    <cellStyle name="Percent 3 3 4 4" xfId="768"/>
    <cellStyle name="Percent 3 3 4 4 2" xfId="2048"/>
    <cellStyle name="Percent 3 3 4 4 2 2" xfId="4615"/>
    <cellStyle name="Percent 3 3 4 4 2 2 2" xfId="26751"/>
    <cellStyle name="Percent 3 3 4 4 2 2 2 2" xfId="47902"/>
    <cellStyle name="Percent 3 3 4 4 2 2 3" xfId="16179"/>
    <cellStyle name="Percent 3 3 4 4 2 2 4" xfId="37330"/>
    <cellStyle name="Percent 3 3 4 4 2 3" xfId="8491"/>
    <cellStyle name="Percent 3 3 4 4 2 3 2" xfId="29640"/>
    <cellStyle name="Percent 3 3 4 4 2 3 2 2" xfId="50791"/>
    <cellStyle name="Percent 3 3 4 4 2 3 3" xfId="19068"/>
    <cellStyle name="Percent 3 3 4 4 2 3 4" xfId="40219"/>
    <cellStyle name="Percent 3 3 4 4 2 4" xfId="11053"/>
    <cellStyle name="Percent 3 3 4 4 2 4 2" xfId="32202"/>
    <cellStyle name="Percent 3 3 4 4 2 4 2 2" xfId="53353"/>
    <cellStyle name="Percent 3 3 4 4 2 4 3" xfId="21630"/>
    <cellStyle name="Percent 3 3 4 4 2 4 4" xfId="42781"/>
    <cellStyle name="Percent 3 3 4 4 2 5" xfId="24187"/>
    <cellStyle name="Percent 3 3 4 4 2 5 2" xfId="45338"/>
    <cellStyle name="Percent 3 3 4 4 2 6" xfId="13615"/>
    <cellStyle name="Percent 3 3 4 4 2 7" xfId="34766"/>
    <cellStyle name="Percent 3 3 4 4 3" xfId="3335"/>
    <cellStyle name="Percent 3 3 4 4 3 2" xfId="25471"/>
    <cellStyle name="Percent 3 3 4 4 3 2 2" xfId="46622"/>
    <cellStyle name="Percent 3 3 4 4 3 3" xfId="14899"/>
    <cellStyle name="Percent 3 3 4 4 3 4" xfId="36050"/>
    <cellStyle name="Percent 3 3 4 4 4" xfId="7211"/>
    <cellStyle name="Percent 3 3 4 4 4 2" xfId="28360"/>
    <cellStyle name="Percent 3 3 4 4 4 2 2" xfId="49511"/>
    <cellStyle name="Percent 3 3 4 4 4 3" xfId="17788"/>
    <cellStyle name="Percent 3 3 4 4 4 4" xfId="38939"/>
    <cellStyle name="Percent 3 3 4 4 5" xfId="9773"/>
    <cellStyle name="Percent 3 3 4 4 5 2" xfId="30922"/>
    <cellStyle name="Percent 3 3 4 4 5 2 2" xfId="52073"/>
    <cellStyle name="Percent 3 3 4 4 5 3" xfId="20350"/>
    <cellStyle name="Percent 3 3 4 4 5 4" xfId="41501"/>
    <cellStyle name="Percent 3 3 4 4 6" xfId="22907"/>
    <cellStyle name="Percent 3 3 4 4 6 2" xfId="44058"/>
    <cellStyle name="Percent 3 3 4 4 7" xfId="12335"/>
    <cellStyle name="Percent 3 3 4 4 8" xfId="33486"/>
    <cellStyle name="Percent 3 3 4 5" xfId="1408"/>
    <cellStyle name="Percent 3 3 4 5 2" xfId="3975"/>
    <cellStyle name="Percent 3 3 4 5 2 2" xfId="26111"/>
    <cellStyle name="Percent 3 3 4 5 2 2 2" xfId="47262"/>
    <cellStyle name="Percent 3 3 4 5 2 3" xfId="15539"/>
    <cellStyle name="Percent 3 3 4 5 2 4" xfId="36690"/>
    <cellStyle name="Percent 3 3 4 5 3" xfId="7851"/>
    <cellStyle name="Percent 3 3 4 5 3 2" xfId="29000"/>
    <cellStyle name="Percent 3 3 4 5 3 2 2" xfId="50151"/>
    <cellStyle name="Percent 3 3 4 5 3 3" xfId="18428"/>
    <cellStyle name="Percent 3 3 4 5 3 4" xfId="39579"/>
    <cellStyle name="Percent 3 3 4 5 4" xfId="10413"/>
    <cellStyle name="Percent 3 3 4 5 4 2" xfId="31562"/>
    <cellStyle name="Percent 3 3 4 5 4 2 2" xfId="52713"/>
    <cellStyle name="Percent 3 3 4 5 4 3" xfId="20990"/>
    <cellStyle name="Percent 3 3 4 5 4 4" xfId="42141"/>
    <cellStyle name="Percent 3 3 4 5 5" xfId="23547"/>
    <cellStyle name="Percent 3 3 4 5 5 2" xfId="44698"/>
    <cellStyle name="Percent 3 3 4 5 6" xfId="12975"/>
    <cellStyle name="Percent 3 3 4 5 7" xfId="34126"/>
    <cellStyle name="Percent 3 3 4 6" xfId="2694"/>
    <cellStyle name="Percent 3 3 4 6 2" xfId="24830"/>
    <cellStyle name="Percent 3 3 4 6 2 2" xfId="45981"/>
    <cellStyle name="Percent 3 3 4 6 3" xfId="14258"/>
    <cellStyle name="Percent 3 3 4 6 4" xfId="35409"/>
    <cellStyle name="Percent 3 3 4 7" xfId="6571"/>
    <cellStyle name="Percent 3 3 4 7 2" xfId="27720"/>
    <cellStyle name="Percent 3 3 4 7 2 2" xfId="48871"/>
    <cellStyle name="Percent 3 3 4 7 3" xfId="17148"/>
    <cellStyle name="Percent 3 3 4 7 4" xfId="38299"/>
    <cellStyle name="Percent 3 3 4 8" xfId="9133"/>
    <cellStyle name="Percent 3 3 4 8 2" xfId="30282"/>
    <cellStyle name="Percent 3 3 4 8 2 2" xfId="51433"/>
    <cellStyle name="Percent 3 3 4 8 3" xfId="19710"/>
    <cellStyle name="Percent 3 3 4 8 4" xfId="40861"/>
    <cellStyle name="Percent 3 3 4 9" xfId="22267"/>
    <cellStyle name="Percent 3 3 4 9 2" xfId="43418"/>
    <cellStyle name="Percent 3 3 5" xfId="206"/>
    <cellStyle name="Percent 3 3 5 10" xfId="32926"/>
    <cellStyle name="Percent 3 3 5 2" xfId="528"/>
    <cellStyle name="Percent 3 3 5 2 2" xfId="1168"/>
    <cellStyle name="Percent 3 3 5 2 2 2" xfId="2448"/>
    <cellStyle name="Percent 3 3 5 2 2 2 2" xfId="5015"/>
    <cellStyle name="Percent 3 3 5 2 2 2 2 2" xfId="27151"/>
    <cellStyle name="Percent 3 3 5 2 2 2 2 2 2" xfId="48302"/>
    <cellStyle name="Percent 3 3 5 2 2 2 2 3" xfId="16579"/>
    <cellStyle name="Percent 3 3 5 2 2 2 2 4" xfId="37730"/>
    <cellStyle name="Percent 3 3 5 2 2 2 3" xfId="8891"/>
    <cellStyle name="Percent 3 3 5 2 2 2 3 2" xfId="30040"/>
    <cellStyle name="Percent 3 3 5 2 2 2 3 2 2" xfId="51191"/>
    <cellStyle name="Percent 3 3 5 2 2 2 3 3" xfId="19468"/>
    <cellStyle name="Percent 3 3 5 2 2 2 3 4" xfId="40619"/>
    <cellStyle name="Percent 3 3 5 2 2 2 4" xfId="11453"/>
    <cellStyle name="Percent 3 3 5 2 2 2 4 2" xfId="32602"/>
    <cellStyle name="Percent 3 3 5 2 2 2 4 2 2" xfId="53753"/>
    <cellStyle name="Percent 3 3 5 2 2 2 4 3" xfId="22030"/>
    <cellStyle name="Percent 3 3 5 2 2 2 4 4" xfId="43181"/>
    <cellStyle name="Percent 3 3 5 2 2 2 5" xfId="24587"/>
    <cellStyle name="Percent 3 3 5 2 2 2 5 2" xfId="45738"/>
    <cellStyle name="Percent 3 3 5 2 2 2 6" xfId="14015"/>
    <cellStyle name="Percent 3 3 5 2 2 2 7" xfId="35166"/>
    <cellStyle name="Percent 3 3 5 2 2 3" xfId="3735"/>
    <cellStyle name="Percent 3 3 5 2 2 3 2" xfId="25871"/>
    <cellStyle name="Percent 3 3 5 2 2 3 2 2" xfId="47022"/>
    <cellStyle name="Percent 3 3 5 2 2 3 3" xfId="15299"/>
    <cellStyle name="Percent 3 3 5 2 2 3 4" xfId="36450"/>
    <cellStyle name="Percent 3 3 5 2 2 4" xfId="7611"/>
    <cellStyle name="Percent 3 3 5 2 2 4 2" xfId="28760"/>
    <cellStyle name="Percent 3 3 5 2 2 4 2 2" xfId="49911"/>
    <cellStyle name="Percent 3 3 5 2 2 4 3" xfId="18188"/>
    <cellStyle name="Percent 3 3 5 2 2 4 4" xfId="39339"/>
    <cellStyle name="Percent 3 3 5 2 2 5" xfId="10173"/>
    <cellStyle name="Percent 3 3 5 2 2 5 2" xfId="31322"/>
    <cellStyle name="Percent 3 3 5 2 2 5 2 2" xfId="52473"/>
    <cellStyle name="Percent 3 3 5 2 2 5 3" xfId="20750"/>
    <cellStyle name="Percent 3 3 5 2 2 5 4" xfId="41901"/>
    <cellStyle name="Percent 3 3 5 2 2 6" xfId="23307"/>
    <cellStyle name="Percent 3 3 5 2 2 6 2" xfId="44458"/>
    <cellStyle name="Percent 3 3 5 2 2 7" xfId="12735"/>
    <cellStyle name="Percent 3 3 5 2 2 8" xfId="33886"/>
    <cellStyle name="Percent 3 3 5 2 3" xfId="1808"/>
    <cellStyle name="Percent 3 3 5 2 3 2" xfId="4375"/>
    <cellStyle name="Percent 3 3 5 2 3 2 2" xfId="26511"/>
    <cellStyle name="Percent 3 3 5 2 3 2 2 2" xfId="47662"/>
    <cellStyle name="Percent 3 3 5 2 3 2 3" xfId="15939"/>
    <cellStyle name="Percent 3 3 5 2 3 2 4" xfId="37090"/>
    <cellStyle name="Percent 3 3 5 2 3 3" xfId="8251"/>
    <cellStyle name="Percent 3 3 5 2 3 3 2" xfId="29400"/>
    <cellStyle name="Percent 3 3 5 2 3 3 2 2" xfId="50551"/>
    <cellStyle name="Percent 3 3 5 2 3 3 3" xfId="18828"/>
    <cellStyle name="Percent 3 3 5 2 3 3 4" xfId="39979"/>
    <cellStyle name="Percent 3 3 5 2 3 4" xfId="10813"/>
    <cellStyle name="Percent 3 3 5 2 3 4 2" xfId="31962"/>
    <cellStyle name="Percent 3 3 5 2 3 4 2 2" xfId="53113"/>
    <cellStyle name="Percent 3 3 5 2 3 4 3" xfId="21390"/>
    <cellStyle name="Percent 3 3 5 2 3 4 4" xfId="42541"/>
    <cellStyle name="Percent 3 3 5 2 3 5" xfId="23947"/>
    <cellStyle name="Percent 3 3 5 2 3 5 2" xfId="45098"/>
    <cellStyle name="Percent 3 3 5 2 3 6" xfId="13375"/>
    <cellStyle name="Percent 3 3 5 2 3 7" xfId="34526"/>
    <cellStyle name="Percent 3 3 5 2 4" xfId="3095"/>
    <cellStyle name="Percent 3 3 5 2 4 2" xfId="25231"/>
    <cellStyle name="Percent 3 3 5 2 4 2 2" xfId="46382"/>
    <cellStyle name="Percent 3 3 5 2 4 3" xfId="14659"/>
    <cellStyle name="Percent 3 3 5 2 4 4" xfId="35810"/>
    <cellStyle name="Percent 3 3 5 2 5" xfId="6971"/>
    <cellStyle name="Percent 3 3 5 2 5 2" xfId="28120"/>
    <cellStyle name="Percent 3 3 5 2 5 2 2" xfId="49271"/>
    <cellStyle name="Percent 3 3 5 2 5 3" xfId="17548"/>
    <cellStyle name="Percent 3 3 5 2 5 4" xfId="38699"/>
    <cellStyle name="Percent 3 3 5 2 6" xfId="9533"/>
    <cellStyle name="Percent 3 3 5 2 6 2" xfId="30682"/>
    <cellStyle name="Percent 3 3 5 2 6 2 2" xfId="51833"/>
    <cellStyle name="Percent 3 3 5 2 6 3" xfId="20110"/>
    <cellStyle name="Percent 3 3 5 2 6 4" xfId="41261"/>
    <cellStyle name="Percent 3 3 5 2 7" xfId="22667"/>
    <cellStyle name="Percent 3 3 5 2 7 2" xfId="43818"/>
    <cellStyle name="Percent 3 3 5 2 8" xfId="12095"/>
    <cellStyle name="Percent 3 3 5 2 9" xfId="33246"/>
    <cellStyle name="Percent 3 3 5 3" xfId="848"/>
    <cellStyle name="Percent 3 3 5 3 2" xfId="2128"/>
    <cellStyle name="Percent 3 3 5 3 2 2" xfId="4695"/>
    <cellStyle name="Percent 3 3 5 3 2 2 2" xfId="26831"/>
    <cellStyle name="Percent 3 3 5 3 2 2 2 2" xfId="47982"/>
    <cellStyle name="Percent 3 3 5 3 2 2 3" xfId="16259"/>
    <cellStyle name="Percent 3 3 5 3 2 2 4" xfId="37410"/>
    <cellStyle name="Percent 3 3 5 3 2 3" xfId="8571"/>
    <cellStyle name="Percent 3 3 5 3 2 3 2" xfId="29720"/>
    <cellStyle name="Percent 3 3 5 3 2 3 2 2" xfId="50871"/>
    <cellStyle name="Percent 3 3 5 3 2 3 3" xfId="19148"/>
    <cellStyle name="Percent 3 3 5 3 2 3 4" xfId="40299"/>
    <cellStyle name="Percent 3 3 5 3 2 4" xfId="11133"/>
    <cellStyle name="Percent 3 3 5 3 2 4 2" xfId="32282"/>
    <cellStyle name="Percent 3 3 5 3 2 4 2 2" xfId="53433"/>
    <cellStyle name="Percent 3 3 5 3 2 4 3" xfId="21710"/>
    <cellStyle name="Percent 3 3 5 3 2 4 4" xfId="42861"/>
    <cellStyle name="Percent 3 3 5 3 2 5" xfId="24267"/>
    <cellStyle name="Percent 3 3 5 3 2 5 2" xfId="45418"/>
    <cellStyle name="Percent 3 3 5 3 2 6" xfId="13695"/>
    <cellStyle name="Percent 3 3 5 3 2 7" xfId="34846"/>
    <cellStyle name="Percent 3 3 5 3 3" xfId="3415"/>
    <cellStyle name="Percent 3 3 5 3 3 2" xfId="25551"/>
    <cellStyle name="Percent 3 3 5 3 3 2 2" xfId="46702"/>
    <cellStyle name="Percent 3 3 5 3 3 3" xfId="14979"/>
    <cellStyle name="Percent 3 3 5 3 3 4" xfId="36130"/>
    <cellStyle name="Percent 3 3 5 3 4" xfId="7291"/>
    <cellStyle name="Percent 3 3 5 3 4 2" xfId="28440"/>
    <cellStyle name="Percent 3 3 5 3 4 2 2" xfId="49591"/>
    <cellStyle name="Percent 3 3 5 3 4 3" xfId="17868"/>
    <cellStyle name="Percent 3 3 5 3 4 4" xfId="39019"/>
    <cellStyle name="Percent 3 3 5 3 5" xfId="9853"/>
    <cellStyle name="Percent 3 3 5 3 5 2" xfId="31002"/>
    <cellStyle name="Percent 3 3 5 3 5 2 2" xfId="52153"/>
    <cellStyle name="Percent 3 3 5 3 5 3" xfId="20430"/>
    <cellStyle name="Percent 3 3 5 3 5 4" xfId="41581"/>
    <cellStyle name="Percent 3 3 5 3 6" xfId="22987"/>
    <cellStyle name="Percent 3 3 5 3 6 2" xfId="44138"/>
    <cellStyle name="Percent 3 3 5 3 7" xfId="12415"/>
    <cellStyle name="Percent 3 3 5 3 8" xfId="33566"/>
    <cellStyle name="Percent 3 3 5 4" xfId="1488"/>
    <cellStyle name="Percent 3 3 5 4 2" xfId="4055"/>
    <cellStyle name="Percent 3 3 5 4 2 2" xfId="26191"/>
    <cellStyle name="Percent 3 3 5 4 2 2 2" xfId="47342"/>
    <cellStyle name="Percent 3 3 5 4 2 3" xfId="15619"/>
    <cellStyle name="Percent 3 3 5 4 2 4" xfId="36770"/>
    <cellStyle name="Percent 3 3 5 4 3" xfId="7931"/>
    <cellStyle name="Percent 3 3 5 4 3 2" xfId="29080"/>
    <cellStyle name="Percent 3 3 5 4 3 2 2" xfId="50231"/>
    <cellStyle name="Percent 3 3 5 4 3 3" xfId="18508"/>
    <cellStyle name="Percent 3 3 5 4 3 4" xfId="39659"/>
    <cellStyle name="Percent 3 3 5 4 4" xfId="10493"/>
    <cellStyle name="Percent 3 3 5 4 4 2" xfId="31642"/>
    <cellStyle name="Percent 3 3 5 4 4 2 2" xfId="52793"/>
    <cellStyle name="Percent 3 3 5 4 4 3" xfId="21070"/>
    <cellStyle name="Percent 3 3 5 4 4 4" xfId="42221"/>
    <cellStyle name="Percent 3 3 5 4 5" xfId="23627"/>
    <cellStyle name="Percent 3 3 5 4 5 2" xfId="44778"/>
    <cellStyle name="Percent 3 3 5 4 6" xfId="13055"/>
    <cellStyle name="Percent 3 3 5 4 7" xfId="34206"/>
    <cellStyle name="Percent 3 3 5 5" xfId="2774"/>
    <cellStyle name="Percent 3 3 5 5 2" xfId="24910"/>
    <cellStyle name="Percent 3 3 5 5 2 2" xfId="46061"/>
    <cellStyle name="Percent 3 3 5 5 3" xfId="14338"/>
    <cellStyle name="Percent 3 3 5 5 4" xfId="35489"/>
    <cellStyle name="Percent 3 3 5 6" xfId="6651"/>
    <cellStyle name="Percent 3 3 5 6 2" xfId="27800"/>
    <cellStyle name="Percent 3 3 5 6 2 2" xfId="48951"/>
    <cellStyle name="Percent 3 3 5 6 3" xfId="17228"/>
    <cellStyle name="Percent 3 3 5 6 4" xfId="38379"/>
    <cellStyle name="Percent 3 3 5 7" xfId="9213"/>
    <cellStyle name="Percent 3 3 5 7 2" xfId="30362"/>
    <cellStyle name="Percent 3 3 5 7 2 2" xfId="51513"/>
    <cellStyle name="Percent 3 3 5 7 3" xfId="19790"/>
    <cellStyle name="Percent 3 3 5 7 4" xfId="40941"/>
    <cellStyle name="Percent 3 3 5 8" xfId="22347"/>
    <cellStyle name="Percent 3 3 5 8 2" xfId="43498"/>
    <cellStyle name="Percent 3 3 5 9" xfId="11775"/>
    <cellStyle name="Percent 3 3 6" xfId="368"/>
    <cellStyle name="Percent 3 3 6 2" xfId="1008"/>
    <cellStyle name="Percent 3 3 6 2 2" xfId="2288"/>
    <cellStyle name="Percent 3 3 6 2 2 2" xfId="4855"/>
    <cellStyle name="Percent 3 3 6 2 2 2 2" xfId="26991"/>
    <cellStyle name="Percent 3 3 6 2 2 2 2 2" xfId="48142"/>
    <cellStyle name="Percent 3 3 6 2 2 2 3" xfId="16419"/>
    <cellStyle name="Percent 3 3 6 2 2 2 4" xfId="37570"/>
    <cellStyle name="Percent 3 3 6 2 2 3" xfId="8731"/>
    <cellStyle name="Percent 3 3 6 2 2 3 2" xfId="29880"/>
    <cellStyle name="Percent 3 3 6 2 2 3 2 2" xfId="51031"/>
    <cellStyle name="Percent 3 3 6 2 2 3 3" xfId="19308"/>
    <cellStyle name="Percent 3 3 6 2 2 3 4" xfId="40459"/>
    <cellStyle name="Percent 3 3 6 2 2 4" xfId="11293"/>
    <cellStyle name="Percent 3 3 6 2 2 4 2" xfId="32442"/>
    <cellStyle name="Percent 3 3 6 2 2 4 2 2" xfId="53593"/>
    <cellStyle name="Percent 3 3 6 2 2 4 3" xfId="21870"/>
    <cellStyle name="Percent 3 3 6 2 2 4 4" xfId="43021"/>
    <cellStyle name="Percent 3 3 6 2 2 5" xfId="24427"/>
    <cellStyle name="Percent 3 3 6 2 2 5 2" xfId="45578"/>
    <cellStyle name="Percent 3 3 6 2 2 6" xfId="13855"/>
    <cellStyle name="Percent 3 3 6 2 2 7" xfId="35006"/>
    <cellStyle name="Percent 3 3 6 2 3" xfId="3575"/>
    <cellStyle name="Percent 3 3 6 2 3 2" xfId="25711"/>
    <cellStyle name="Percent 3 3 6 2 3 2 2" xfId="46862"/>
    <cellStyle name="Percent 3 3 6 2 3 3" xfId="15139"/>
    <cellStyle name="Percent 3 3 6 2 3 4" xfId="36290"/>
    <cellStyle name="Percent 3 3 6 2 4" xfId="7451"/>
    <cellStyle name="Percent 3 3 6 2 4 2" xfId="28600"/>
    <cellStyle name="Percent 3 3 6 2 4 2 2" xfId="49751"/>
    <cellStyle name="Percent 3 3 6 2 4 3" xfId="18028"/>
    <cellStyle name="Percent 3 3 6 2 4 4" xfId="39179"/>
    <cellStyle name="Percent 3 3 6 2 5" xfId="10013"/>
    <cellStyle name="Percent 3 3 6 2 5 2" xfId="31162"/>
    <cellStyle name="Percent 3 3 6 2 5 2 2" xfId="52313"/>
    <cellStyle name="Percent 3 3 6 2 5 3" xfId="20590"/>
    <cellStyle name="Percent 3 3 6 2 5 4" xfId="41741"/>
    <cellStyle name="Percent 3 3 6 2 6" xfId="23147"/>
    <cellStyle name="Percent 3 3 6 2 6 2" xfId="44298"/>
    <cellStyle name="Percent 3 3 6 2 7" xfId="12575"/>
    <cellStyle name="Percent 3 3 6 2 8" xfId="33726"/>
    <cellStyle name="Percent 3 3 6 3" xfId="1648"/>
    <cellStyle name="Percent 3 3 6 3 2" xfId="4215"/>
    <cellStyle name="Percent 3 3 6 3 2 2" xfId="26351"/>
    <cellStyle name="Percent 3 3 6 3 2 2 2" xfId="47502"/>
    <cellStyle name="Percent 3 3 6 3 2 3" xfId="15779"/>
    <cellStyle name="Percent 3 3 6 3 2 4" xfId="36930"/>
    <cellStyle name="Percent 3 3 6 3 3" xfId="8091"/>
    <cellStyle name="Percent 3 3 6 3 3 2" xfId="29240"/>
    <cellStyle name="Percent 3 3 6 3 3 2 2" xfId="50391"/>
    <cellStyle name="Percent 3 3 6 3 3 3" xfId="18668"/>
    <cellStyle name="Percent 3 3 6 3 3 4" xfId="39819"/>
    <cellStyle name="Percent 3 3 6 3 4" xfId="10653"/>
    <cellStyle name="Percent 3 3 6 3 4 2" xfId="31802"/>
    <cellStyle name="Percent 3 3 6 3 4 2 2" xfId="52953"/>
    <cellStyle name="Percent 3 3 6 3 4 3" xfId="21230"/>
    <cellStyle name="Percent 3 3 6 3 4 4" xfId="42381"/>
    <cellStyle name="Percent 3 3 6 3 5" xfId="23787"/>
    <cellStyle name="Percent 3 3 6 3 5 2" xfId="44938"/>
    <cellStyle name="Percent 3 3 6 3 6" xfId="13215"/>
    <cellStyle name="Percent 3 3 6 3 7" xfId="34366"/>
    <cellStyle name="Percent 3 3 6 4" xfId="2935"/>
    <cellStyle name="Percent 3 3 6 4 2" xfId="25071"/>
    <cellStyle name="Percent 3 3 6 4 2 2" xfId="46222"/>
    <cellStyle name="Percent 3 3 6 4 3" xfId="14499"/>
    <cellStyle name="Percent 3 3 6 4 4" xfId="35650"/>
    <cellStyle name="Percent 3 3 6 5" xfId="6811"/>
    <cellStyle name="Percent 3 3 6 5 2" xfId="27960"/>
    <cellStyle name="Percent 3 3 6 5 2 2" xfId="49111"/>
    <cellStyle name="Percent 3 3 6 5 3" xfId="17388"/>
    <cellStyle name="Percent 3 3 6 5 4" xfId="38539"/>
    <cellStyle name="Percent 3 3 6 6" xfId="9373"/>
    <cellStyle name="Percent 3 3 6 6 2" xfId="30522"/>
    <cellStyle name="Percent 3 3 6 6 2 2" xfId="51673"/>
    <cellStyle name="Percent 3 3 6 6 3" xfId="19950"/>
    <cellStyle name="Percent 3 3 6 6 4" xfId="41101"/>
    <cellStyle name="Percent 3 3 6 7" xfId="22507"/>
    <cellStyle name="Percent 3 3 6 7 2" xfId="43658"/>
    <cellStyle name="Percent 3 3 6 8" xfId="11935"/>
    <cellStyle name="Percent 3 3 6 9" xfId="33086"/>
    <cellStyle name="Percent 3 3 7" xfId="688"/>
    <cellStyle name="Percent 3 3 7 2" xfId="1968"/>
    <cellStyle name="Percent 3 3 7 2 2" xfId="4535"/>
    <cellStyle name="Percent 3 3 7 2 2 2" xfId="26671"/>
    <cellStyle name="Percent 3 3 7 2 2 2 2" xfId="47822"/>
    <cellStyle name="Percent 3 3 7 2 2 3" xfId="16099"/>
    <cellStyle name="Percent 3 3 7 2 2 4" xfId="37250"/>
    <cellStyle name="Percent 3 3 7 2 3" xfId="8411"/>
    <cellStyle name="Percent 3 3 7 2 3 2" xfId="29560"/>
    <cellStyle name="Percent 3 3 7 2 3 2 2" xfId="50711"/>
    <cellStyle name="Percent 3 3 7 2 3 3" xfId="18988"/>
    <cellStyle name="Percent 3 3 7 2 3 4" xfId="40139"/>
    <cellStyle name="Percent 3 3 7 2 4" xfId="10973"/>
    <cellStyle name="Percent 3 3 7 2 4 2" xfId="32122"/>
    <cellStyle name="Percent 3 3 7 2 4 2 2" xfId="53273"/>
    <cellStyle name="Percent 3 3 7 2 4 3" xfId="21550"/>
    <cellStyle name="Percent 3 3 7 2 4 4" xfId="42701"/>
    <cellStyle name="Percent 3 3 7 2 5" xfId="24107"/>
    <cellStyle name="Percent 3 3 7 2 5 2" xfId="45258"/>
    <cellStyle name="Percent 3 3 7 2 6" xfId="13535"/>
    <cellStyle name="Percent 3 3 7 2 7" xfId="34686"/>
    <cellStyle name="Percent 3 3 7 3" xfId="3255"/>
    <cellStyle name="Percent 3 3 7 3 2" xfId="25391"/>
    <cellStyle name="Percent 3 3 7 3 2 2" xfId="46542"/>
    <cellStyle name="Percent 3 3 7 3 3" xfId="14819"/>
    <cellStyle name="Percent 3 3 7 3 4" xfId="35970"/>
    <cellStyle name="Percent 3 3 7 4" xfId="7131"/>
    <cellStyle name="Percent 3 3 7 4 2" xfId="28280"/>
    <cellStyle name="Percent 3 3 7 4 2 2" xfId="49431"/>
    <cellStyle name="Percent 3 3 7 4 3" xfId="17708"/>
    <cellStyle name="Percent 3 3 7 4 4" xfId="38859"/>
    <cellStyle name="Percent 3 3 7 5" xfId="9693"/>
    <cellStyle name="Percent 3 3 7 5 2" xfId="30842"/>
    <cellStyle name="Percent 3 3 7 5 2 2" xfId="51993"/>
    <cellStyle name="Percent 3 3 7 5 3" xfId="20270"/>
    <cellStyle name="Percent 3 3 7 5 4" xfId="41421"/>
    <cellStyle name="Percent 3 3 7 6" xfId="22827"/>
    <cellStyle name="Percent 3 3 7 6 2" xfId="43978"/>
    <cellStyle name="Percent 3 3 7 7" xfId="12255"/>
    <cellStyle name="Percent 3 3 7 8" xfId="33406"/>
    <cellStyle name="Percent 3 3 8" xfId="1328"/>
    <cellStyle name="Percent 3 3 8 2" xfId="3895"/>
    <cellStyle name="Percent 3 3 8 2 2" xfId="26031"/>
    <cellStyle name="Percent 3 3 8 2 2 2" xfId="47182"/>
    <cellStyle name="Percent 3 3 8 2 3" xfId="15459"/>
    <cellStyle name="Percent 3 3 8 2 4" xfId="36610"/>
    <cellStyle name="Percent 3 3 8 3" xfId="7771"/>
    <cellStyle name="Percent 3 3 8 3 2" xfId="28920"/>
    <cellStyle name="Percent 3 3 8 3 2 2" xfId="50071"/>
    <cellStyle name="Percent 3 3 8 3 3" xfId="18348"/>
    <cellStyle name="Percent 3 3 8 3 4" xfId="39499"/>
    <cellStyle name="Percent 3 3 8 4" xfId="10333"/>
    <cellStyle name="Percent 3 3 8 4 2" xfId="31482"/>
    <cellStyle name="Percent 3 3 8 4 2 2" xfId="52633"/>
    <cellStyle name="Percent 3 3 8 4 3" xfId="20910"/>
    <cellStyle name="Percent 3 3 8 4 4" xfId="42061"/>
    <cellStyle name="Percent 3 3 8 5" xfId="23467"/>
    <cellStyle name="Percent 3 3 8 5 2" xfId="44618"/>
    <cellStyle name="Percent 3 3 8 6" xfId="12895"/>
    <cellStyle name="Percent 3 3 8 7" xfId="34046"/>
    <cellStyle name="Percent 3 3 9" xfId="2613"/>
    <cellStyle name="Percent 3 3 9 2" xfId="24749"/>
    <cellStyle name="Percent 3 3 9 2 2" xfId="45900"/>
    <cellStyle name="Percent 3 3 9 3" xfId="14177"/>
    <cellStyle name="Percent 3 3 9 4" xfId="35328"/>
    <cellStyle name="Percent 3 4" xfId="31"/>
    <cellStyle name="Percent 3 4 10" xfId="9042"/>
    <cellStyle name="Percent 3 4 10 2" xfId="30191"/>
    <cellStyle name="Percent 3 4 10 2 2" xfId="51342"/>
    <cellStyle name="Percent 3 4 10 3" xfId="19619"/>
    <cellStyle name="Percent 3 4 10 4" xfId="40770"/>
    <cellStyle name="Percent 3 4 11" xfId="22176"/>
    <cellStyle name="Percent 3 4 11 2" xfId="43327"/>
    <cellStyle name="Percent 3 4 12" xfId="11604"/>
    <cellStyle name="Percent 3 4 13" xfId="32755"/>
    <cellStyle name="Percent 3 4 2" xfId="115"/>
    <cellStyle name="Percent 3 4 2 10" xfId="11684"/>
    <cellStyle name="Percent 3 4 2 11" xfId="32835"/>
    <cellStyle name="Percent 3 4 2 2" xfId="276"/>
    <cellStyle name="Percent 3 4 2 2 10" xfId="32995"/>
    <cellStyle name="Percent 3 4 2 2 2" xfId="597"/>
    <cellStyle name="Percent 3 4 2 2 2 2" xfId="1237"/>
    <cellStyle name="Percent 3 4 2 2 2 2 2" xfId="2517"/>
    <cellStyle name="Percent 3 4 2 2 2 2 2 2" xfId="5084"/>
    <cellStyle name="Percent 3 4 2 2 2 2 2 2 2" xfId="27220"/>
    <cellStyle name="Percent 3 4 2 2 2 2 2 2 2 2" xfId="48371"/>
    <cellStyle name="Percent 3 4 2 2 2 2 2 2 3" xfId="16648"/>
    <cellStyle name="Percent 3 4 2 2 2 2 2 2 4" xfId="37799"/>
    <cellStyle name="Percent 3 4 2 2 2 2 2 3" xfId="8960"/>
    <cellStyle name="Percent 3 4 2 2 2 2 2 3 2" xfId="30109"/>
    <cellStyle name="Percent 3 4 2 2 2 2 2 3 2 2" xfId="51260"/>
    <cellStyle name="Percent 3 4 2 2 2 2 2 3 3" xfId="19537"/>
    <cellStyle name="Percent 3 4 2 2 2 2 2 3 4" xfId="40688"/>
    <cellStyle name="Percent 3 4 2 2 2 2 2 4" xfId="11522"/>
    <cellStyle name="Percent 3 4 2 2 2 2 2 4 2" xfId="32671"/>
    <cellStyle name="Percent 3 4 2 2 2 2 2 4 2 2" xfId="53822"/>
    <cellStyle name="Percent 3 4 2 2 2 2 2 4 3" xfId="22099"/>
    <cellStyle name="Percent 3 4 2 2 2 2 2 4 4" xfId="43250"/>
    <cellStyle name="Percent 3 4 2 2 2 2 2 5" xfId="24656"/>
    <cellStyle name="Percent 3 4 2 2 2 2 2 5 2" xfId="45807"/>
    <cellStyle name="Percent 3 4 2 2 2 2 2 6" xfId="14084"/>
    <cellStyle name="Percent 3 4 2 2 2 2 2 7" xfId="35235"/>
    <cellStyle name="Percent 3 4 2 2 2 2 3" xfId="3804"/>
    <cellStyle name="Percent 3 4 2 2 2 2 3 2" xfId="25940"/>
    <cellStyle name="Percent 3 4 2 2 2 2 3 2 2" xfId="47091"/>
    <cellStyle name="Percent 3 4 2 2 2 2 3 3" xfId="15368"/>
    <cellStyle name="Percent 3 4 2 2 2 2 3 4" xfId="36519"/>
    <cellStyle name="Percent 3 4 2 2 2 2 4" xfId="7680"/>
    <cellStyle name="Percent 3 4 2 2 2 2 4 2" xfId="28829"/>
    <cellStyle name="Percent 3 4 2 2 2 2 4 2 2" xfId="49980"/>
    <cellStyle name="Percent 3 4 2 2 2 2 4 3" xfId="18257"/>
    <cellStyle name="Percent 3 4 2 2 2 2 4 4" xfId="39408"/>
    <cellStyle name="Percent 3 4 2 2 2 2 5" xfId="10242"/>
    <cellStyle name="Percent 3 4 2 2 2 2 5 2" xfId="31391"/>
    <cellStyle name="Percent 3 4 2 2 2 2 5 2 2" xfId="52542"/>
    <cellStyle name="Percent 3 4 2 2 2 2 5 3" xfId="20819"/>
    <cellStyle name="Percent 3 4 2 2 2 2 5 4" xfId="41970"/>
    <cellStyle name="Percent 3 4 2 2 2 2 6" xfId="23376"/>
    <cellStyle name="Percent 3 4 2 2 2 2 6 2" xfId="44527"/>
    <cellStyle name="Percent 3 4 2 2 2 2 7" xfId="12804"/>
    <cellStyle name="Percent 3 4 2 2 2 2 8" xfId="33955"/>
    <cellStyle name="Percent 3 4 2 2 2 3" xfId="1877"/>
    <cellStyle name="Percent 3 4 2 2 2 3 2" xfId="4444"/>
    <cellStyle name="Percent 3 4 2 2 2 3 2 2" xfId="26580"/>
    <cellStyle name="Percent 3 4 2 2 2 3 2 2 2" xfId="47731"/>
    <cellStyle name="Percent 3 4 2 2 2 3 2 3" xfId="16008"/>
    <cellStyle name="Percent 3 4 2 2 2 3 2 4" xfId="37159"/>
    <cellStyle name="Percent 3 4 2 2 2 3 3" xfId="8320"/>
    <cellStyle name="Percent 3 4 2 2 2 3 3 2" xfId="29469"/>
    <cellStyle name="Percent 3 4 2 2 2 3 3 2 2" xfId="50620"/>
    <cellStyle name="Percent 3 4 2 2 2 3 3 3" xfId="18897"/>
    <cellStyle name="Percent 3 4 2 2 2 3 3 4" xfId="40048"/>
    <cellStyle name="Percent 3 4 2 2 2 3 4" xfId="10882"/>
    <cellStyle name="Percent 3 4 2 2 2 3 4 2" xfId="32031"/>
    <cellStyle name="Percent 3 4 2 2 2 3 4 2 2" xfId="53182"/>
    <cellStyle name="Percent 3 4 2 2 2 3 4 3" xfId="21459"/>
    <cellStyle name="Percent 3 4 2 2 2 3 4 4" xfId="42610"/>
    <cellStyle name="Percent 3 4 2 2 2 3 5" xfId="24016"/>
    <cellStyle name="Percent 3 4 2 2 2 3 5 2" xfId="45167"/>
    <cellStyle name="Percent 3 4 2 2 2 3 6" xfId="13444"/>
    <cellStyle name="Percent 3 4 2 2 2 3 7" xfId="34595"/>
    <cellStyle name="Percent 3 4 2 2 2 4" xfId="3164"/>
    <cellStyle name="Percent 3 4 2 2 2 4 2" xfId="25300"/>
    <cellStyle name="Percent 3 4 2 2 2 4 2 2" xfId="46451"/>
    <cellStyle name="Percent 3 4 2 2 2 4 3" xfId="14728"/>
    <cellStyle name="Percent 3 4 2 2 2 4 4" xfId="35879"/>
    <cellStyle name="Percent 3 4 2 2 2 5" xfId="7040"/>
    <cellStyle name="Percent 3 4 2 2 2 5 2" xfId="28189"/>
    <cellStyle name="Percent 3 4 2 2 2 5 2 2" xfId="49340"/>
    <cellStyle name="Percent 3 4 2 2 2 5 3" xfId="17617"/>
    <cellStyle name="Percent 3 4 2 2 2 5 4" xfId="38768"/>
    <cellStyle name="Percent 3 4 2 2 2 6" xfId="9602"/>
    <cellStyle name="Percent 3 4 2 2 2 6 2" xfId="30751"/>
    <cellStyle name="Percent 3 4 2 2 2 6 2 2" xfId="51902"/>
    <cellStyle name="Percent 3 4 2 2 2 6 3" xfId="20179"/>
    <cellStyle name="Percent 3 4 2 2 2 6 4" xfId="41330"/>
    <cellStyle name="Percent 3 4 2 2 2 7" xfId="22736"/>
    <cellStyle name="Percent 3 4 2 2 2 7 2" xfId="43887"/>
    <cellStyle name="Percent 3 4 2 2 2 8" xfId="12164"/>
    <cellStyle name="Percent 3 4 2 2 2 9" xfId="33315"/>
    <cellStyle name="Percent 3 4 2 2 3" xfId="917"/>
    <cellStyle name="Percent 3 4 2 2 3 2" xfId="2197"/>
    <cellStyle name="Percent 3 4 2 2 3 2 2" xfId="4764"/>
    <cellStyle name="Percent 3 4 2 2 3 2 2 2" xfId="26900"/>
    <cellStyle name="Percent 3 4 2 2 3 2 2 2 2" xfId="48051"/>
    <cellStyle name="Percent 3 4 2 2 3 2 2 3" xfId="16328"/>
    <cellStyle name="Percent 3 4 2 2 3 2 2 4" xfId="37479"/>
    <cellStyle name="Percent 3 4 2 2 3 2 3" xfId="8640"/>
    <cellStyle name="Percent 3 4 2 2 3 2 3 2" xfId="29789"/>
    <cellStyle name="Percent 3 4 2 2 3 2 3 2 2" xfId="50940"/>
    <cellStyle name="Percent 3 4 2 2 3 2 3 3" xfId="19217"/>
    <cellStyle name="Percent 3 4 2 2 3 2 3 4" xfId="40368"/>
    <cellStyle name="Percent 3 4 2 2 3 2 4" xfId="11202"/>
    <cellStyle name="Percent 3 4 2 2 3 2 4 2" xfId="32351"/>
    <cellStyle name="Percent 3 4 2 2 3 2 4 2 2" xfId="53502"/>
    <cellStyle name="Percent 3 4 2 2 3 2 4 3" xfId="21779"/>
    <cellStyle name="Percent 3 4 2 2 3 2 4 4" xfId="42930"/>
    <cellStyle name="Percent 3 4 2 2 3 2 5" xfId="24336"/>
    <cellStyle name="Percent 3 4 2 2 3 2 5 2" xfId="45487"/>
    <cellStyle name="Percent 3 4 2 2 3 2 6" xfId="13764"/>
    <cellStyle name="Percent 3 4 2 2 3 2 7" xfId="34915"/>
    <cellStyle name="Percent 3 4 2 2 3 3" xfId="3484"/>
    <cellStyle name="Percent 3 4 2 2 3 3 2" xfId="25620"/>
    <cellStyle name="Percent 3 4 2 2 3 3 2 2" xfId="46771"/>
    <cellStyle name="Percent 3 4 2 2 3 3 3" xfId="15048"/>
    <cellStyle name="Percent 3 4 2 2 3 3 4" xfId="36199"/>
    <cellStyle name="Percent 3 4 2 2 3 4" xfId="7360"/>
    <cellStyle name="Percent 3 4 2 2 3 4 2" xfId="28509"/>
    <cellStyle name="Percent 3 4 2 2 3 4 2 2" xfId="49660"/>
    <cellStyle name="Percent 3 4 2 2 3 4 3" xfId="17937"/>
    <cellStyle name="Percent 3 4 2 2 3 4 4" xfId="39088"/>
    <cellStyle name="Percent 3 4 2 2 3 5" xfId="9922"/>
    <cellStyle name="Percent 3 4 2 2 3 5 2" xfId="31071"/>
    <cellStyle name="Percent 3 4 2 2 3 5 2 2" xfId="52222"/>
    <cellStyle name="Percent 3 4 2 2 3 5 3" xfId="20499"/>
    <cellStyle name="Percent 3 4 2 2 3 5 4" xfId="41650"/>
    <cellStyle name="Percent 3 4 2 2 3 6" xfId="23056"/>
    <cellStyle name="Percent 3 4 2 2 3 6 2" xfId="44207"/>
    <cellStyle name="Percent 3 4 2 2 3 7" xfId="12484"/>
    <cellStyle name="Percent 3 4 2 2 3 8" xfId="33635"/>
    <cellStyle name="Percent 3 4 2 2 4" xfId="1557"/>
    <cellStyle name="Percent 3 4 2 2 4 2" xfId="4124"/>
    <cellStyle name="Percent 3 4 2 2 4 2 2" xfId="26260"/>
    <cellStyle name="Percent 3 4 2 2 4 2 2 2" xfId="47411"/>
    <cellStyle name="Percent 3 4 2 2 4 2 3" xfId="15688"/>
    <cellStyle name="Percent 3 4 2 2 4 2 4" xfId="36839"/>
    <cellStyle name="Percent 3 4 2 2 4 3" xfId="8000"/>
    <cellStyle name="Percent 3 4 2 2 4 3 2" xfId="29149"/>
    <cellStyle name="Percent 3 4 2 2 4 3 2 2" xfId="50300"/>
    <cellStyle name="Percent 3 4 2 2 4 3 3" xfId="18577"/>
    <cellStyle name="Percent 3 4 2 2 4 3 4" xfId="39728"/>
    <cellStyle name="Percent 3 4 2 2 4 4" xfId="10562"/>
    <cellStyle name="Percent 3 4 2 2 4 4 2" xfId="31711"/>
    <cellStyle name="Percent 3 4 2 2 4 4 2 2" xfId="52862"/>
    <cellStyle name="Percent 3 4 2 2 4 4 3" xfId="21139"/>
    <cellStyle name="Percent 3 4 2 2 4 4 4" xfId="42290"/>
    <cellStyle name="Percent 3 4 2 2 4 5" xfId="23696"/>
    <cellStyle name="Percent 3 4 2 2 4 5 2" xfId="44847"/>
    <cellStyle name="Percent 3 4 2 2 4 6" xfId="13124"/>
    <cellStyle name="Percent 3 4 2 2 4 7" xfId="34275"/>
    <cellStyle name="Percent 3 4 2 2 5" xfId="2844"/>
    <cellStyle name="Percent 3 4 2 2 5 2" xfId="24980"/>
    <cellStyle name="Percent 3 4 2 2 5 2 2" xfId="46131"/>
    <cellStyle name="Percent 3 4 2 2 5 3" xfId="14408"/>
    <cellStyle name="Percent 3 4 2 2 5 4" xfId="35559"/>
    <cellStyle name="Percent 3 4 2 2 6" xfId="6720"/>
    <cellStyle name="Percent 3 4 2 2 6 2" xfId="27869"/>
    <cellStyle name="Percent 3 4 2 2 6 2 2" xfId="49020"/>
    <cellStyle name="Percent 3 4 2 2 6 3" xfId="17297"/>
    <cellStyle name="Percent 3 4 2 2 6 4" xfId="38448"/>
    <cellStyle name="Percent 3 4 2 2 7" xfId="9282"/>
    <cellStyle name="Percent 3 4 2 2 7 2" xfId="30431"/>
    <cellStyle name="Percent 3 4 2 2 7 2 2" xfId="51582"/>
    <cellStyle name="Percent 3 4 2 2 7 3" xfId="19859"/>
    <cellStyle name="Percent 3 4 2 2 7 4" xfId="41010"/>
    <cellStyle name="Percent 3 4 2 2 8" xfId="22416"/>
    <cellStyle name="Percent 3 4 2 2 8 2" xfId="43567"/>
    <cellStyle name="Percent 3 4 2 2 9" xfId="11844"/>
    <cellStyle name="Percent 3 4 2 3" xfId="437"/>
    <cellStyle name="Percent 3 4 2 3 2" xfId="1077"/>
    <cellStyle name="Percent 3 4 2 3 2 2" xfId="2357"/>
    <cellStyle name="Percent 3 4 2 3 2 2 2" xfId="4924"/>
    <cellStyle name="Percent 3 4 2 3 2 2 2 2" xfId="27060"/>
    <cellStyle name="Percent 3 4 2 3 2 2 2 2 2" xfId="48211"/>
    <cellStyle name="Percent 3 4 2 3 2 2 2 3" xfId="16488"/>
    <cellStyle name="Percent 3 4 2 3 2 2 2 4" xfId="37639"/>
    <cellStyle name="Percent 3 4 2 3 2 2 3" xfId="8800"/>
    <cellStyle name="Percent 3 4 2 3 2 2 3 2" xfId="29949"/>
    <cellStyle name="Percent 3 4 2 3 2 2 3 2 2" xfId="51100"/>
    <cellStyle name="Percent 3 4 2 3 2 2 3 3" xfId="19377"/>
    <cellStyle name="Percent 3 4 2 3 2 2 3 4" xfId="40528"/>
    <cellStyle name="Percent 3 4 2 3 2 2 4" xfId="11362"/>
    <cellStyle name="Percent 3 4 2 3 2 2 4 2" xfId="32511"/>
    <cellStyle name="Percent 3 4 2 3 2 2 4 2 2" xfId="53662"/>
    <cellStyle name="Percent 3 4 2 3 2 2 4 3" xfId="21939"/>
    <cellStyle name="Percent 3 4 2 3 2 2 4 4" xfId="43090"/>
    <cellStyle name="Percent 3 4 2 3 2 2 5" xfId="24496"/>
    <cellStyle name="Percent 3 4 2 3 2 2 5 2" xfId="45647"/>
    <cellStyle name="Percent 3 4 2 3 2 2 6" xfId="13924"/>
    <cellStyle name="Percent 3 4 2 3 2 2 7" xfId="35075"/>
    <cellStyle name="Percent 3 4 2 3 2 3" xfId="3644"/>
    <cellStyle name="Percent 3 4 2 3 2 3 2" xfId="25780"/>
    <cellStyle name="Percent 3 4 2 3 2 3 2 2" xfId="46931"/>
    <cellStyle name="Percent 3 4 2 3 2 3 3" xfId="15208"/>
    <cellStyle name="Percent 3 4 2 3 2 3 4" xfId="36359"/>
    <cellStyle name="Percent 3 4 2 3 2 4" xfId="7520"/>
    <cellStyle name="Percent 3 4 2 3 2 4 2" xfId="28669"/>
    <cellStyle name="Percent 3 4 2 3 2 4 2 2" xfId="49820"/>
    <cellStyle name="Percent 3 4 2 3 2 4 3" xfId="18097"/>
    <cellStyle name="Percent 3 4 2 3 2 4 4" xfId="39248"/>
    <cellStyle name="Percent 3 4 2 3 2 5" xfId="10082"/>
    <cellStyle name="Percent 3 4 2 3 2 5 2" xfId="31231"/>
    <cellStyle name="Percent 3 4 2 3 2 5 2 2" xfId="52382"/>
    <cellStyle name="Percent 3 4 2 3 2 5 3" xfId="20659"/>
    <cellStyle name="Percent 3 4 2 3 2 5 4" xfId="41810"/>
    <cellStyle name="Percent 3 4 2 3 2 6" xfId="23216"/>
    <cellStyle name="Percent 3 4 2 3 2 6 2" xfId="44367"/>
    <cellStyle name="Percent 3 4 2 3 2 7" xfId="12644"/>
    <cellStyle name="Percent 3 4 2 3 2 8" xfId="33795"/>
    <cellStyle name="Percent 3 4 2 3 3" xfId="1717"/>
    <cellStyle name="Percent 3 4 2 3 3 2" xfId="4284"/>
    <cellStyle name="Percent 3 4 2 3 3 2 2" xfId="26420"/>
    <cellStyle name="Percent 3 4 2 3 3 2 2 2" xfId="47571"/>
    <cellStyle name="Percent 3 4 2 3 3 2 3" xfId="15848"/>
    <cellStyle name="Percent 3 4 2 3 3 2 4" xfId="36999"/>
    <cellStyle name="Percent 3 4 2 3 3 3" xfId="8160"/>
    <cellStyle name="Percent 3 4 2 3 3 3 2" xfId="29309"/>
    <cellStyle name="Percent 3 4 2 3 3 3 2 2" xfId="50460"/>
    <cellStyle name="Percent 3 4 2 3 3 3 3" xfId="18737"/>
    <cellStyle name="Percent 3 4 2 3 3 3 4" xfId="39888"/>
    <cellStyle name="Percent 3 4 2 3 3 4" xfId="10722"/>
    <cellStyle name="Percent 3 4 2 3 3 4 2" xfId="31871"/>
    <cellStyle name="Percent 3 4 2 3 3 4 2 2" xfId="53022"/>
    <cellStyle name="Percent 3 4 2 3 3 4 3" xfId="21299"/>
    <cellStyle name="Percent 3 4 2 3 3 4 4" xfId="42450"/>
    <cellStyle name="Percent 3 4 2 3 3 5" xfId="23856"/>
    <cellStyle name="Percent 3 4 2 3 3 5 2" xfId="45007"/>
    <cellStyle name="Percent 3 4 2 3 3 6" xfId="13284"/>
    <cellStyle name="Percent 3 4 2 3 3 7" xfId="34435"/>
    <cellStyle name="Percent 3 4 2 3 4" xfId="3004"/>
    <cellStyle name="Percent 3 4 2 3 4 2" xfId="25140"/>
    <cellStyle name="Percent 3 4 2 3 4 2 2" xfId="46291"/>
    <cellStyle name="Percent 3 4 2 3 4 3" xfId="14568"/>
    <cellStyle name="Percent 3 4 2 3 4 4" xfId="35719"/>
    <cellStyle name="Percent 3 4 2 3 5" xfId="6880"/>
    <cellStyle name="Percent 3 4 2 3 5 2" xfId="28029"/>
    <cellStyle name="Percent 3 4 2 3 5 2 2" xfId="49180"/>
    <cellStyle name="Percent 3 4 2 3 5 3" xfId="17457"/>
    <cellStyle name="Percent 3 4 2 3 5 4" xfId="38608"/>
    <cellStyle name="Percent 3 4 2 3 6" xfId="9442"/>
    <cellStyle name="Percent 3 4 2 3 6 2" xfId="30591"/>
    <cellStyle name="Percent 3 4 2 3 6 2 2" xfId="51742"/>
    <cellStyle name="Percent 3 4 2 3 6 3" xfId="20019"/>
    <cellStyle name="Percent 3 4 2 3 6 4" xfId="41170"/>
    <cellStyle name="Percent 3 4 2 3 7" xfId="22576"/>
    <cellStyle name="Percent 3 4 2 3 7 2" xfId="43727"/>
    <cellStyle name="Percent 3 4 2 3 8" xfId="12004"/>
    <cellStyle name="Percent 3 4 2 3 9" xfId="33155"/>
    <cellStyle name="Percent 3 4 2 4" xfId="757"/>
    <cellStyle name="Percent 3 4 2 4 2" xfId="2037"/>
    <cellStyle name="Percent 3 4 2 4 2 2" xfId="4604"/>
    <cellStyle name="Percent 3 4 2 4 2 2 2" xfId="26740"/>
    <cellStyle name="Percent 3 4 2 4 2 2 2 2" xfId="47891"/>
    <cellStyle name="Percent 3 4 2 4 2 2 3" xfId="16168"/>
    <cellStyle name="Percent 3 4 2 4 2 2 4" xfId="37319"/>
    <cellStyle name="Percent 3 4 2 4 2 3" xfId="8480"/>
    <cellStyle name="Percent 3 4 2 4 2 3 2" xfId="29629"/>
    <cellStyle name="Percent 3 4 2 4 2 3 2 2" xfId="50780"/>
    <cellStyle name="Percent 3 4 2 4 2 3 3" xfId="19057"/>
    <cellStyle name="Percent 3 4 2 4 2 3 4" xfId="40208"/>
    <cellStyle name="Percent 3 4 2 4 2 4" xfId="11042"/>
    <cellStyle name="Percent 3 4 2 4 2 4 2" xfId="32191"/>
    <cellStyle name="Percent 3 4 2 4 2 4 2 2" xfId="53342"/>
    <cellStyle name="Percent 3 4 2 4 2 4 3" xfId="21619"/>
    <cellStyle name="Percent 3 4 2 4 2 4 4" xfId="42770"/>
    <cellStyle name="Percent 3 4 2 4 2 5" xfId="24176"/>
    <cellStyle name="Percent 3 4 2 4 2 5 2" xfId="45327"/>
    <cellStyle name="Percent 3 4 2 4 2 6" xfId="13604"/>
    <cellStyle name="Percent 3 4 2 4 2 7" xfId="34755"/>
    <cellStyle name="Percent 3 4 2 4 3" xfId="3324"/>
    <cellStyle name="Percent 3 4 2 4 3 2" xfId="25460"/>
    <cellStyle name="Percent 3 4 2 4 3 2 2" xfId="46611"/>
    <cellStyle name="Percent 3 4 2 4 3 3" xfId="14888"/>
    <cellStyle name="Percent 3 4 2 4 3 4" xfId="36039"/>
    <cellStyle name="Percent 3 4 2 4 4" xfId="7200"/>
    <cellStyle name="Percent 3 4 2 4 4 2" xfId="28349"/>
    <cellStyle name="Percent 3 4 2 4 4 2 2" xfId="49500"/>
    <cellStyle name="Percent 3 4 2 4 4 3" xfId="17777"/>
    <cellStyle name="Percent 3 4 2 4 4 4" xfId="38928"/>
    <cellStyle name="Percent 3 4 2 4 5" xfId="9762"/>
    <cellStyle name="Percent 3 4 2 4 5 2" xfId="30911"/>
    <cellStyle name="Percent 3 4 2 4 5 2 2" xfId="52062"/>
    <cellStyle name="Percent 3 4 2 4 5 3" xfId="20339"/>
    <cellStyle name="Percent 3 4 2 4 5 4" xfId="41490"/>
    <cellStyle name="Percent 3 4 2 4 6" xfId="22896"/>
    <cellStyle name="Percent 3 4 2 4 6 2" xfId="44047"/>
    <cellStyle name="Percent 3 4 2 4 7" xfId="12324"/>
    <cellStyle name="Percent 3 4 2 4 8" xfId="33475"/>
    <cellStyle name="Percent 3 4 2 5" xfId="1397"/>
    <cellStyle name="Percent 3 4 2 5 2" xfId="3964"/>
    <cellStyle name="Percent 3 4 2 5 2 2" xfId="26100"/>
    <cellStyle name="Percent 3 4 2 5 2 2 2" xfId="47251"/>
    <cellStyle name="Percent 3 4 2 5 2 3" xfId="15528"/>
    <cellStyle name="Percent 3 4 2 5 2 4" xfId="36679"/>
    <cellStyle name="Percent 3 4 2 5 3" xfId="7840"/>
    <cellStyle name="Percent 3 4 2 5 3 2" xfId="28989"/>
    <cellStyle name="Percent 3 4 2 5 3 2 2" xfId="50140"/>
    <cellStyle name="Percent 3 4 2 5 3 3" xfId="18417"/>
    <cellStyle name="Percent 3 4 2 5 3 4" xfId="39568"/>
    <cellStyle name="Percent 3 4 2 5 4" xfId="10402"/>
    <cellStyle name="Percent 3 4 2 5 4 2" xfId="31551"/>
    <cellStyle name="Percent 3 4 2 5 4 2 2" xfId="52702"/>
    <cellStyle name="Percent 3 4 2 5 4 3" xfId="20979"/>
    <cellStyle name="Percent 3 4 2 5 4 4" xfId="42130"/>
    <cellStyle name="Percent 3 4 2 5 5" xfId="23536"/>
    <cellStyle name="Percent 3 4 2 5 5 2" xfId="44687"/>
    <cellStyle name="Percent 3 4 2 5 6" xfId="12964"/>
    <cellStyle name="Percent 3 4 2 5 7" xfId="34115"/>
    <cellStyle name="Percent 3 4 2 6" xfId="2683"/>
    <cellStyle name="Percent 3 4 2 6 2" xfId="24819"/>
    <cellStyle name="Percent 3 4 2 6 2 2" xfId="45970"/>
    <cellStyle name="Percent 3 4 2 6 3" xfId="14247"/>
    <cellStyle name="Percent 3 4 2 6 4" xfId="35398"/>
    <cellStyle name="Percent 3 4 2 7" xfId="6560"/>
    <cellStyle name="Percent 3 4 2 7 2" xfId="27709"/>
    <cellStyle name="Percent 3 4 2 7 2 2" xfId="48860"/>
    <cellStyle name="Percent 3 4 2 7 3" xfId="17137"/>
    <cellStyle name="Percent 3 4 2 7 4" xfId="38288"/>
    <cellStyle name="Percent 3 4 2 8" xfId="9122"/>
    <cellStyle name="Percent 3 4 2 8 2" xfId="30271"/>
    <cellStyle name="Percent 3 4 2 8 2 2" xfId="51422"/>
    <cellStyle name="Percent 3 4 2 8 3" xfId="19699"/>
    <cellStyle name="Percent 3 4 2 8 4" xfId="40850"/>
    <cellStyle name="Percent 3 4 2 9" xfId="22256"/>
    <cellStyle name="Percent 3 4 2 9 2" xfId="43407"/>
    <cellStyle name="Percent 3 4 3" xfId="195"/>
    <cellStyle name="Percent 3 4 3 10" xfId="32915"/>
    <cellStyle name="Percent 3 4 3 2" xfId="517"/>
    <cellStyle name="Percent 3 4 3 2 2" xfId="1157"/>
    <cellStyle name="Percent 3 4 3 2 2 2" xfId="2437"/>
    <cellStyle name="Percent 3 4 3 2 2 2 2" xfId="5004"/>
    <cellStyle name="Percent 3 4 3 2 2 2 2 2" xfId="27140"/>
    <cellStyle name="Percent 3 4 3 2 2 2 2 2 2" xfId="48291"/>
    <cellStyle name="Percent 3 4 3 2 2 2 2 3" xfId="16568"/>
    <cellStyle name="Percent 3 4 3 2 2 2 2 4" xfId="37719"/>
    <cellStyle name="Percent 3 4 3 2 2 2 3" xfId="8880"/>
    <cellStyle name="Percent 3 4 3 2 2 2 3 2" xfId="30029"/>
    <cellStyle name="Percent 3 4 3 2 2 2 3 2 2" xfId="51180"/>
    <cellStyle name="Percent 3 4 3 2 2 2 3 3" xfId="19457"/>
    <cellStyle name="Percent 3 4 3 2 2 2 3 4" xfId="40608"/>
    <cellStyle name="Percent 3 4 3 2 2 2 4" xfId="11442"/>
    <cellStyle name="Percent 3 4 3 2 2 2 4 2" xfId="32591"/>
    <cellStyle name="Percent 3 4 3 2 2 2 4 2 2" xfId="53742"/>
    <cellStyle name="Percent 3 4 3 2 2 2 4 3" xfId="22019"/>
    <cellStyle name="Percent 3 4 3 2 2 2 4 4" xfId="43170"/>
    <cellStyle name="Percent 3 4 3 2 2 2 5" xfId="24576"/>
    <cellStyle name="Percent 3 4 3 2 2 2 5 2" xfId="45727"/>
    <cellStyle name="Percent 3 4 3 2 2 2 6" xfId="14004"/>
    <cellStyle name="Percent 3 4 3 2 2 2 7" xfId="35155"/>
    <cellStyle name="Percent 3 4 3 2 2 3" xfId="3724"/>
    <cellStyle name="Percent 3 4 3 2 2 3 2" xfId="25860"/>
    <cellStyle name="Percent 3 4 3 2 2 3 2 2" xfId="47011"/>
    <cellStyle name="Percent 3 4 3 2 2 3 3" xfId="15288"/>
    <cellStyle name="Percent 3 4 3 2 2 3 4" xfId="36439"/>
    <cellStyle name="Percent 3 4 3 2 2 4" xfId="7600"/>
    <cellStyle name="Percent 3 4 3 2 2 4 2" xfId="28749"/>
    <cellStyle name="Percent 3 4 3 2 2 4 2 2" xfId="49900"/>
    <cellStyle name="Percent 3 4 3 2 2 4 3" xfId="18177"/>
    <cellStyle name="Percent 3 4 3 2 2 4 4" xfId="39328"/>
    <cellStyle name="Percent 3 4 3 2 2 5" xfId="10162"/>
    <cellStyle name="Percent 3 4 3 2 2 5 2" xfId="31311"/>
    <cellStyle name="Percent 3 4 3 2 2 5 2 2" xfId="52462"/>
    <cellStyle name="Percent 3 4 3 2 2 5 3" xfId="20739"/>
    <cellStyle name="Percent 3 4 3 2 2 5 4" xfId="41890"/>
    <cellStyle name="Percent 3 4 3 2 2 6" xfId="23296"/>
    <cellStyle name="Percent 3 4 3 2 2 6 2" xfId="44447"/>
    <cellStyle name="Percent 3 4 3 2 2 7" xfId="12724"/>
    <cellStyle name="Percent 3 4 3 2 2 8" xfId="33875"/>
    <cellStyle name="Percent 3 4 3 2 3" xfId="1797"/>
    <cellStyle name="Percent 3 4 3 2 3 2" xfId="4364"/>
    <cellStyle name="Percent 3 4 3 2 3 2 2" xfId="26500"/>
    <cellStyle name="Percent 3 4 3 2 3 2 2 2" xfId="47651"/>
    <cellStyle name="Percent 3 4 3 2 3 2 3" xfId="15928"/>
    <cellStyle name="Percent 3 4 3 2 3 2 4" xfId="37079"/>
    <cellStyle name="Percent 3 4 3 2 3 3" xfId="8240"/>
    <cellStyle name="Percent 3 4 3 2 3 3 2" xfId="29389"/>
    <cellStyle name="Percent 3 4 3 2 3 3 2 2" xfId="50540"/>
    <cellStyle name="Percent 3 4 3 2 3 3 3" xfId="18817"/>
    <cellStyle name="Percent 3 4 3 2 3 3 4" xfId="39968"/>
    <cellStyle name="Percent 3 4 3 2 3 4" xfId="10802"/>
    <cellStyle name="Percent 3 4 3 2 3 4 2" xfId="31951"/>
    <cellStyle name="Percent 3 4 3 2 3 4 2 2" xfId="53102"/>
    <cellStyle name="Percent 3 4 3 2 3 4 3" xfId="21379"/>
    <cellStyle name="Percent 3 4 3 2 3 4 4" xfId="42530"/>
    <cellStyle name="Percent 3 4 3 2 3 5" xfId="23936"/>
    <cellStyle name="Percent 3 4 3 2 3 5 2" xfId="45087"/>
    <cellStyle name="Percent 3 4 3 2 3 6" xfId="13364"/>
    <cellStyle name="Percent 3 4 3 2 3 7" xfId="34515"/>
    <cellStyle name="Percent 3 4 3 2 4" xfId="3084"/>
    <cellStyle name="Percent 3 4 3 2 4 2" xfId="25220"/>
    <cellStyle name="Percent 3 4 3 2 4 2 2" xfId="46371"/>
    <cellStyle name="Percent 3 4 3 2 4 3" xfId="14648"/>
    <cellStyle name="Percent 3 4 3 2 4 4" xfId="35799"/>
    <cellStyle name="Percent 3 4 3 2 5" xfId="6960"/>
    <cellStyle name="Percent 3 4 3 2 5 2" xfId="28109"/>
    <cellStyle name="Percent 3 4 3 2 5 2 2" xfId="49260"/>
    <cellStyle name="Percent 3 4 3 2 5 3" xfId="17537"/>
    <cellStyle name="Percent 3 4 3 2 5 4" xfId="38688"/>
    <cellStyle name="Percent 3 4 3 2 6" xfId="9522"/>
    <cellStyle name="Percent 3 4 3 2 6 2" xfId="30671"/>
    <cellStyle name="Percent 3 4 3 2 6 2 2" xfId="51822"/>
    <cellStyle name="Percent 3 4 3 2 6 3" xfId="20099"/>
    <cellStyle name="Percent 3 4 3 2 6 4" xfId="41250"/>
    <cellStyle name="Percent 3 4 3 2 7" xfId="22656"/>
    <cellStyle name="Percent 3 4 3 2 7 2" xfId="43807"/>
    <cellStyle name="Percent 3 4 3 2 8" xfId="12084"/>
    <cellStyle name="Percent 3 4 3 2 9" xfId="33235"/>
    <cellStyle name="Percent 3 4 3 3" xfId="837"/>
    <cellStyle name="Percent 3 4 3 3 2" xfId="2117"/>
    <cellStyle name="Percent 3 4 3 3 2 2" xfId="4684"/>
    <cellStyle name="Percent 3 4 3 3 2 2 2" xfId="26820"/>
    <cellStyle name="Percent 3 4 3 3 2 2 2 2" xfId="47971"/>
    <cellStyle name="Percent 3 4 3 3 2 2 3" xfId="16248"/>
    <cellStyle name="Percent 3 4 3 3 2 2 4" xfId="37399"/>
    <cellStyle name="Percent 3 4 3 3 2 3" xfId="8560"/>
    <cellStyle name="Percent 3 4 3 3 2 3 2" xfId="29709"/>
    <cellStyle name="Percent 3 4 3 3 2 3 2 2" xfId="50860"/>
    <cellStyle name="Percent 3 4 3 3 2 3 3" xfId="19137"/>
    <cellStyle name="Percent 3 4 3 3 2 3 4" xfId="40288"/>
    <cellStyle name="Percent 3 4 3 3 2 4" xfId="11122"/>
    <cellStyle name="Percent 3 4 3 3 2 4 2" xfId="32271"/>
    <cellStyle name="Percent 3 4 3 3 2 4 2 2" xfId="53422"/>
    <cellStyle name="Percent 3 4 3 3 2 4 3" xfId="21699"/>
    <cellStyle name="Percent 3 4 3 3 2 4 4" xfId="42850"/>
    <cellStyle name="Percent 3 4 3 3 2 5" xfId="24256"/>
    <cellStyle name="Percent 3 4 3 3 2 5 2" xfId="45407"/>
    <cellStyle name="Percent 3 4 3 3 2 6" xfId="13684"/>
    <cellStyle name="Percent 3 4 3 3 2 7" xfId="34835"/>
    <cellStyle name="Percent 3 4 3 3 3" xfId="3404"/>
    <cellStyle name="Percent 3 4 3 3 3 2" xfId="25540"/>
    <cellStyle name="Percent 3 4 3 3 3 2 2" xfId="46691"/>
    <cellStyle name="Percent 3 4 3 3 3 3" xfId="14968"/>
    <cellStyle name="Percent 3 4 3 3 3 4" xfId="36119"/>
    <cellStyle name="Percent 3 4 3 3 4" xfId="7280"/>
    <cellStyle name="Percent 3 4 3 3 4 2" xfId="28429"/>
    <cellStyle name="Percent 3 4 3 3 4 2 2" xfId="49580"/>
    <cellStyle name="Percent 3 4 3 3 4 3" xfId="17857"/>
    <cellStyle name="Percent 3 4 3 3 4 4" xfId="39008"/>
    <cellStyle name="Percent 3 4 3 3 5" xfId="9842"/>
    <cellStyle name="Percent 3 4 3 3 5 2" xfId="30991"/>
    <cellStyle name="Percent 3 4 3 3 5 2 2" xfId="52142"/>
    <cellStyle name="Percent 3 4 3 3 5 3" xfId="20419"/>
    <cellStyle name="Percent 3 4 3 3 5 4" xfId="41570"/>
    <cellStyle name="Percent 3 4 3 3 6" xfId="22976"/>
    <cellStyle name="Percent 3 4 3 3 6 2" xfId="44127"/>
    <cellStyle name="Percent 3 4 3 3 7" xfId="12404"/>
    <cellStyle name="Percent 3 4 3 3 8" xfId="33555"/>
    <cellStyle name="Percent 3 4 3 4" xfId="1477"/>
    <cellStyle name="Percent 3 4 3 4 2" xfId="4044"/>
    <cellStyle name="Percent 3 4 3 4 2 2" xfId="26180"/>
    <cellStyle name="Percent 3 4 3 4 2 2 2" xfId="47331"/>
    <cellStyle name="Percent 3 4 3 4 2 3" xfId="15608"/>
    <cellStyle name="Percent 3 4 3 4 2 4" xfId="36759"/>
    <cellStyle name="Percent 3 4 3 4 3" xfId="7920"/>
    <cellStyle name="Percent 3 4 3 4 3 2" xfId="29069"/>
    <cellStyle name="Percent 3 4 3 4 3 2 2" xfId="50220"/>
    <cellStyle name="Percent 3 4 3 4 3 3" xfId="18497"/>
    <cellStyle name="Percent 3 4 3 4 3 4" xfId="39648"/>
    <cellStyle name="Percent 3 4 3 4 4" xfId="10482"/>
    <cellStyle name="Percent 3 4 3 4 4 2" xfId="31631"/>
    <cellStyle name="Percent 3 4 3 4 4 2 2" xfId="52782"/>
    <cellStyle name="Percent 3 4 3 4 4 3" xfId="21059"/>
    <cellStyle name="Percent 3 4 3 4 4 4" xfId="42210"/>
    <cellStyle name="Percent 3 4 3 4 5" xfId="23616"/>
    <cellStyle name="Percent 3 4 3 4 5 2" xfId="44767"/>
    <cellStyle name="Percent 3 4 3 4 6" xfId="13044"/>
    <cellStyle name="Percent 3 4 3 4 7" xfId="34195"/>
    <cellStyle name="Percent 3 4 3 5" xfId="2763"/>
    <cellStyle name="Percent 3 4 3 5 2" xfId="24899"/>
    <cellStyle name="Percent 3 4 3 5 2 2" xfId="46050"/>
    <cellStyle name="Percent 3 4 3 5 3" xfId="14327"/>
    <cellStyle name="Percent 3 4 3 5 4" xfId="35478"/>
    <cellStyle name="Percent 3 4 3 6" xfId="6640"/>
    <cellStyle name="Percent 3 4 3 6 2" xfId="27789"/>
    <cellStyle name="Percent 3 4 3 6 2 2" xfId="48940"/>
    <cellStyle name="Percent 3 4 3 6 3" xfId="17217"/>
    <cellStyle name="Percent 3 4 3 6 4" xfId="38368"/>
    <cellStyle name="Percent 3 4 3 7" xfId="9202"/>
    <cellStyle name="Percent 3 4 3 7 2" xfId="30351"/>
    <cellStyle name="Percent 3 4 3 7 2 2" xfId="51502"/>
    <cellStyle name="Percent 3 4 3 7 3" xfId="19779"/>
    <cellStyle name="Percent 3 4 3 7 4" xfId="40930"/>
    <cellStyle name="Percent 3 4 3 8" xfId="22336"/>
    <cellStyle name="Percent 3 4 3 8 2" xfId="43487"/>
    <cellStyle name="Percent 3 4 3 9" xfId="11764"/>
    <cellStyle name="Percent 3 4 4" xfId="357"/>
    <cellStyle name="Percent 3 4 4 2" xfId="997"/>
    <cellStyle name="Percent 3 4 4 2 2" xfId="2277"/>
    <cellStyle name="Percent 3 4 4 2 2 2" xfId="4844"/>
    <cellStyle name="Percent 3 4 4 2 2 2 2" xfId="26980"/>
    <cellStyle name="Percent 3 4 4 2 2 2 2 2" xfId="48131"/>
    <cellStyle name="Percent 3 4 4 2 2 2 3" xfId="16408"/>
    <cellStyle name="Percent 3 4 4 2 2 2 4" xfId="37559"/>
    <cellStyle name="Percent 3 4 4 2 2 3" xfId="8720"/>
    <cellStyle name="Percent 3 4 4 2 2 3 2" xfId="29869"/>
    <cellStyle name="Percent 3 4 4 2 2 3 2 2" xfId="51020"/>
    <cellStyle name="Percent 3 4 4 2 2 3 3" xfId="19297"/>
    <cellStyle name="Percent 3 4 4 2 2 3 4" xfId="40448"/>
    <cellStyle name="Percent 3 4 4 2 2 4" xfId="11282"/>
    <cellStyle name="Percent 3 4 4 2 2 4 2" xfId="32431"/>
    <cellStyle name="Percent 3 4 4 2 2 4 2 2" xfId="53582"/>
    <cellStyle name="Percent 3 4 4 2 2 4 3" xfId="21859"/>
    <cellStyle name="Percent 3 4 4 2 2 4 4" xfId="43010"/>
    <cellStyle name="Percent 3 4 4 2 2 5" xfId="24416"/>
    <cellStyle name="Percent 3 4 4 2 2 5 2" xfId="45567"/>
    <cellStyle name="Percent 3 4 4 2 2 6" xfId="13844"/>
    <cellStyle name="Percent 3 4 4 2 2 7" xfId="34995"/>
    <cellStyle name="Percent 3 4 4 2 3" xfId="3564"/>
    <cellStyle name="Percent 3 4 4 2 3 2" xfId="25700"/>
    <cellStyle name="Percent 3 4 4 2 3 2 2" xfId="46851"/>
    <cellStyle name="Percent 3 4 4 2 3 3" xfId="15128"/>
    <cellStyle name="Percent 3 4 4 2 3 4" xfId="36279"/>
    <cellStyle name="Percent 3 4 4 2 4" xfId="7440"/>
    <cellStyle name="Percent 3 4 4 2 4 2" xfId="28589"/>
    <cellStyle name="Percent 3 4 4 2 4 2 2" xfId="49740"/>
    <cellStyle name="Percent 3 4 4 2 4 3" xfId="18017"/>
    <cellStyle name="Percent 3 4 4 2 4 4" xfId="39168"/>
    <cellStyle name="Percent 3 4 4 2 5" xfId="10002"/>
    <cellStyle name="Percent 3 4 4 2 5 2" xfId="31151"/>
    <cellStyle name="Percent 3 4 4 2 5 2 2" xfId="52302"/>
    <cellStyle name="Percent 3 4 4 2 5 3" xfId="20579"/>
    <cellStyle name="Percent 3 4 4 2 5 4" xfId="41730"/>
    <cellStyle name="Percent 3 4 4 2 6" xfId="23136"/>
    <cellStyle name="Percent 3 4 4 2 6 2" xfId="44287"/>
    <cellStyle name="Percent 3 4 4 2 7" xfId="12564"/>
    <cellStyle name="Percent 3 4 4 2 8" xfId="33715"/>
    <cellStyle name="Percent 3 4 4 3" xfId="1637"/>
    <cellStyle name="Percent 3 4 4 3 2" xfId="4204"/>
    <cellStyle name="Percent 3 4 4 3 2 2" xfId="26340"/>
    <cellStyle name="Percent 3 4 4 3 2 2 2" xfId="47491"/>
    <cellStyle name="Percent 3 4 4 3 2 3" xfId="15768"/>
    <cellStyle name="Percent 3 4 4 3 2 4" xfId="36919"/>
    <cellStyle name="Percent 3 4 4 3 3" xfId="8080"/>
    <cellStyle name="Percent 3 4 4 3 3 2" xfId="29229"/>
    <cellStyle name="Percent 3 4 4 3 3 2 2" xfId="50380"/>
    <cellStyle name="Percent 3 4 4 3 3 3" xfId="18657"/>
    <cellStyle name="Percent 3 4 4 3 3 4" xfId="39808"/>
    <cellStyle name="Percent 3 4 4 3 4" xfId="10642"/>
    <cellStyle name="Percent 3 4 4 3 4 2" xfId="31791"/>
    <cellStyle name="Percent 3 4 4 3 4 2 2" xfId="52942"/>
    <cellStyle name="Percent 3 4 4 3 4 3" xfId="21219"/>
    <cellStyle name="Percent 3 4 4 3 4 4" xfId="42370"/>
    <cellStyle name="Percent 3 4 4 3 5" xfId="23776"/>
    <cellStyle name="Percent 3 4 4 3 5 2" xfId="44927"/>
    <cellStyle name="Percent 3 4 4 3 6" xfId="13204"/>
    <cellStyle name="Percent 3 4 4 3 7" xfId="34355"/>
    <cellStyle name="Percent 3 4 4 4" xfId="2924"/>
    <cellStyle name="Percent 3 4 4 4 2" xfId="25060"/>
    <cellStyle name="Percent 3 4 4 4 2 2" xfId="46211"/>
    <cellStyle name="Percent 3 4 4 4 3" xfId="14488"/>
    <cellStyle name="Percent 3 4 4 4 4" xfId="35639"/>
    <cellStyle name="Percent 3 4 4 5" xfId="6800"/>
    <cellStyle name="Percent 3 4 4 5 2" xfId="27949"/>
    <cellStyle name="Percent 3 4 4 5 2 2" xfId="49100"/>
    <cellStyle name="Percent 3 4 4 5 3" xfId="17377"/>
    <cellStyle name="Percent 3 4 4 5 4" xfId="38528"/>
    <cellStyle name="Percent 3 4 4 6" xfId="9362"/>
    <cellStyle name="Percent 3 4 4 6 2" xfId="30511"/>
    <cellStyle name="Percent 3 4 4 6 2 2" xfId="51662"/>
    <cellStyle name="Percent 3 4 4 6 3" xfId="19939"/>
    <cellStyle name="Percent 3 4 4 6 4" xfId="41090"/>
    <cellStyle name="Percent 3 4 4 7" xfId="22496"/>
    <cellStyle name="Percent 3 4 4 7 2" xfId="43647"/>
    <cellStyle name="Percent 3 4 4 8" xfId="11924"/>
    <cellStyle name="Percent 3 4 4 9" xfId="33075"/>
    <cellStyle name="Percent 3 4 5" xfId="677"/>
    <cellStyle name="Percent 3 4 5 2" xfId="1957"/>
    <cellStyle name="Percent 3 4 5 2 2" xfId="4524"/>
    <cellStyle name="Percent 3 4 5 2 2 2" xfId="26660"/>
    <cellStyle name="Percent 3 4 5 2 2 2 2" xfId="47811"/>
    <cellStyle name="Percent 3 4 5 2 2 3" xfId="16088"/>
    <cellStyle name="Percent 3 4 5 2 2 4" xfId="37239"/>
    <cellStyle name="Percent 3 4 5 2 3" xfId="8400"/>
    <cellStyle name="Percent 3 4 5 2 3 2" xfId="29549"/>
    <cellStyle name="Percent 3 4 5 2 3 2 2" xfId="50700"/>
    <cellStyle name="Percent 3 4 5 2 3 3" xfId="18977"/>
    <cellStyle name="Percent 3 4 5 2 3 4" xfId="40128"/>
    <cellStyle name="Percent 3 4 5 2 4" xfId="10962"/>
    <cellStyle name="Percent 3 4 5 2 4 2" xfId="32111"/>
    <cellStyle name="Percent 3 4 5 2 4 2 2" xfId="53262"/>
    <cellStyle name="Percent 3 4 5 2 4 3" xfId="21539"/>
    <cellStyle name="Percent 3 4 5 2 4 4" xfId="42690"/>
    <cellStyle name="Percent 3 4 5 2 5" xfId="24096"/>
    <cellStyle name="Percent 3 4 5 2 5 2" xfId="45247"/>
    <cellStyle name="Percent 3 4 5 2 6" xfId="13524"/>
    <cellStyle name="Percent 3 4 5 2 7" xfId="34675"/>
    <cellStyle name="Percent 3 4 5 3" xfId="3244"/>
    <cellStyle name="Percent 3 4 5 3 2" xfId="25380"/>
    <cellStyle name="Percent 3 4 5 3 2 2" xfId="46531"/>
    <cellStyle name="Percent 3 4 5 3 3" xfId="14808"/>
    <cellStyle name="Percent 3 4 5 3 4" xfId="35959"/>
    <cellStyle name="Percent 3 4 5 4" xfId="7120"/>
    <cellStyle name="Percent 3 4 5 4 2" xfId="28269"/>
    <cellStyle name="Percent 3 4 5 4 2 2" xfId="49420"/>
    <cellStyle name="Percent 3 4 5 4 3" xfId="17697"/>
    <cellStyle name="Percent 3 4 5 4 4" xfId="38848"/>
    <cellStyle name="Percent 3 4 5 5" xfId="9682"/>
    <cellStyle name="Percent 3 4 5 5 2" xfId="30831"/>
    <cellStyle name="Percent 3 4 5 5 2 2" xfId="51982"/>
    <cellStyle name="Percent 3 4 5 5 3" xfId="20259"/>
    <cellStyle name="Percent 3 4 5 5 4" xfId="41410"/>
    <cellStyle name="Percent 3 4 5 6" xfId="22816"/>
    <cellStyle name="Percent 3 4 5 6 2" xfId="43967"/>
    <cellStyle name="Percent 3 4 5 7" xfId="12244"/>
    <cellStyle name="Percent 3 4 5 8" xfId="33395"/>
    <cellStyle name="Percent 3 4 6" xfId="1317"/>
    <cellStyle name="Percent 3 4 6 2" xfId="3884"/>
    <cellStyle name="Percent 3 4 6 2 2" xfId="26020"/>
    <cellStyle name="Percent 3 4 6 2 2 2" xfId="47171"/>
    <cellStyle name="Percent 3 4 6 2 3" xfId="15448"/>
    <cellStyle name="Percent 3 4 6 2 4" xfId="36599"/>
    <cellStyle name="Percent 3 4 6 3" xfId="7760"/>
    <cellStyle name="Percent 3 4 6 3 2" xfId="28909"/>
    <cellStyle name="Percent 3 4 6 3 2 2" xfId="50060"/>
    <cellStyle name="Percent 3 4 6 3 3" xfId="18337"/>
    <cellStyle name="Percent 3 4 6 3 4" xfId="39488"/>
    <cellStyle name="Percent 3 4 6 4" xfId="10322"/>
    <cellStyle name="Percent 3 4 6 4 2" xfId="31471"/>
    <cellStyle name="Percent 3 4 6 4 2 2" xfId="52622"/>
    <cellStyle name="Percent 3 4 6 4 3" xfId="20899"/>
    <cellStyle name="Percent 3 4 6 4 4" xfId="42050"/>
    <cellStyle name="Percent 3 4 6 5" xfId="23456"/>
    <cellStyle name="Percent 3 4 6 5 2" xfId="44607"/>
    <cellStyle name="Percent 3 4 6 6" xfId="12884"/>
    <cellStyle name="Percent 3 4 6 7" xfId="34035"/>
    <cellStyle name="Percent 3 4 7" xfId="2602"/>
    <cellStyle name="Percent 3 4 7 2" xfId="24738"/>
    <cellStyle name="Percent 3 4 7 2 2" xfId="45889"/>
    <cellStyle name="Percent 3 4 7 3" xfId="14166"/>
    <cellStyle name="Percent 3 4 7 4" xfId="35317"/>
    <cellStyle name="Percent 3 4 8" xfId="6337"/>
    <cellStyle name="Percent 3 4 9" xfId="6480"/>
    <cellStyle name="Percent 3 4 9 2" xfId="27629"/>
    <cellStyle name="Percent 3 4 9 2 2" xfId="48780"/>
    <cellStyle name="Percent 3 4 9 3" xfId="17057"/>
    <cellStyle name="Percent 3 4 9 4" xfId="38208"/>
    <cellStyle name="Percent 3 5" xfId="53"/>
    <cellStyle name="Percent 3 5 10" xfId="22198"/>
    <cellStyle name="Percent 3 5 10 2" xfId="43349"/>
    <cellStyle name="Percent 3 5 11" xfId="11626"/>
    <cellStyle name="Percent 3 5 12" xfId="32777"/>
    <cellStyle name="Percent 3 5 2" xfId="137"/>
    <cellStyle name="Percent 3 5 2 10" xfId="11706"/>
    <cellStyle name="Percent 3 5 2 11" xfId="32857"/>
    <cellStyle name="Percent 3 5 2 2" xfId="298"/>
    <cellStyle name="Percent 3 5 2 2 10" xfId="33017"/>
    <cellStyle name="Percent 3 5 2 2 2" xfId="619"/>
    <cellStyle name="Percent 3 5 2 2 2 2" xfId="1259"/>
    <cellStyle name="Percent 3 5 2 2 2 2 2" xfId="2539"/>
    <cellStyle name="Percent 3 5 2 2 2 2 2 2" xfId="5106"/>
    <cellStyle name="Percent 3 5 2 2 2 2 2 2 2" xfId="27242"/>
    <cellStyle name="Percent 3 5 2 2 2 2 2 2 2 2" xfId="48393"/>
    <cellStyle name="Percent 3 5 2 2 2 2 2 2 3" xfId="16670"/>
    <cellStyle name="Percent 3 5 2 2 2 2 2 2 4" xfId="37821"/>
    <cellStyle name="Percent 3 5 2 2 2 2 2 3" xfId="8982"/>
    <cellStyle name="Percent 3 5 2 2 2 2 2 3 2" xfId="30131"/>
    <cellStyle name="Percent 3 5 2 2 2 2 2 3 2 2" xfId="51282"/>
    <cellStyle name="Percent 3 5 2 2 2 2 2 3 3" xfId="19559"/>
    <cellStyle name="Percent 3 5 2 2 2 2 2 3 4" xfId="40710"/>
    <cellStyle name="Percent 3 5 2 2 2 2 2 4" xfId="11544"/>
    <cellStyle name="Percent 3 5 2 2 2 2 2 4 2" xfId="32693"/>
    <cellStyle name="Percent 3 5 2 2 2 2 2 4 2 2" xfId="53844"/>
    <cellStyle name="Percent 3 5 2 2 2 2 2 4 3" xfId="22121"/>
    <cellStyle name="Percent 3 5 2 2 2 2 2 4 4" xfId="43272"/>
    <cellStyle name="Percent 3 5 2 2 2 2 2 5" xfId="24678"/>
    <cellStyle name="Percent 3 5 2 2 2 2 2 5 2" xfId="45829"/>
    <cellStyle name="Percent 3 5 2 2 2 2 2 6" xfId="14106"/>
    <cellStyle name="Percent 3 5 2 2 2 2 2 7" xfId="35257"/>
    <cellStyle name="Percent 3 5 2 2 2 2 3" xfId="3826"/>
    <cellStyle name="Percent 3 5 2 2 2 2 3 2" xfId="25962"/>
    <cellStyle name="Percent 3 5 2 2 2 2 3 2 2" xfId="47113"/>
    <cellStyle name="Percent 3 5 2 2 2 2 3 3" xfId="15390"/>
    <cellStyle name="Percent 3 5 2 2 2 2 3 4" xfId="36541"/>
    <cellStyle name="Percent 3 5 2 2 2 2 4" xfId="7702"/>
    <cellStyle name="Percent 3 5 2 2 2 2 4 2" xfId="28851"/>
    <cellStyle name="Percent 3 5 2 2 2 2 4 2 2" xfId="50002"/>
    <cellStyle name="Percent 3 5 2 2 2 2 4 3" xfId="18279"/>
    <cellStyle name="Percent 3 5 2 2 2 2 4 4" xfId="39430"/>
    <cellStyle name="Percent 3 5 2 2 2 2 5" xfId="10264"/>
    <cellStyle name="Percent 3 5 2 2 2 2 5 2" xfId="31413"/>
    <cellStyle name="Percent 3 5 2 2 2 2 5 2 2" xfId="52564"/>
    <cellStyle name="Percent 3 5 2 2 2 2 5 3" xfId="20841"/>
    <cellStyle name="Percent 3 5 2 2 2 2 5 4" xfId="41992"/>
    <cellStyle name="Percent 3 5 2 2 2 2 6" xfId="23398"/>
    <cellStyle name="Percent 3 5 2 2 2 2 6 2" xfId="44549"/>
    <cellStyle name="Percent 3 5 2 2 2 2 7" xfId="12826"/>
    <cellStyle name="Percent 3 5 2 2 2 2 8" xfId="33977"/>
    <cellStyle name="Percent 3 5 2 2 2 3" xfId="1899"/>
    <cellStyle name="Percent 3 5 2 2 2 3 2" xfId="4466"/>
    <cellStyle name="Percent 3 5 2 2 2 3 2 2" xfId="26602"/>
    <cellStyle name="Percent 3 5 2 2 2 3 2 2 2" xfId="47753"/>
    <cellStyle name="Percent 3 5 2 2 2 3 2 3" xfId="16030"/>
    <cellStyle name="Percent 3 5 2 2 2 3 2 4" xfId="37181"/>
    <cellStyle name="Percent 3 5 2 2 2 3 3" xfId="8342"/>
    <cellStyle name="Percent 3 5 2 2 2 3 3 2" xfId="29491"/>
    <cellStyle name="Percent 3 5 2 2 2 3 3 2 2" xfId="50642"/>
    <cellStyle name="Percent 3 5 2 2 2 3 3 3" xfId="18919"/>
    <cellStyle name="Percent 3 5 2 2 2 3 3 4" xfId="40070"/>
    <cellStyle name="Percent 3 5 2 2 2 3 4" xfId="10904"/>
    <cellStyle name="Percent 3 5 2 2 2 3 4 2" xfId="32053"/>
    <cellStyle name="Percent 3 5 2 2 2 3 4 2 2" xfId="53204"/>
    <cellStyle name="Percent 3 5 2 2 2 3 4 3" xfId="21481"/>
    <cellStyle name="Percent 3 5 2 2 2 3 4 4" xfId="42632"/>
    <cellStyle name="Percent 3 5 2 2 2 3 5" xfId="24038"/>
    <cellStyle name="Percent 3 5 2 2 2 3 5 2" xfId="45189"/>
    <cellStyle name="Percent 3 5 2 2 2 3 6" xfId="13466"/>
    <cellStyle name="Percent 3 5 2 2 2 3 7" xfId="34617"/>
    <cellStyle name="Percent 3 5 2 2 2 4" xfId="3186"/>
    <cellStyle name="Percent 3 5 2 2 2 4 2" xfId="25322"/>
    <cellStyle name="Percent 3 5 2 2 2 4 2 2" xfId="46473"/>
    <cellStyle name="Percent 3 5 2 2 2 4 3" xfId="14750"/>
    <cellStyle name="Percent 3 5 2 2 2 4 4" xfId="35901"/>
    <cellStyle name="Percent 3 5 2 2 2 5" xfId="7062"/>
    <cellStyle name="Percent 3 5 2 2 2 5 2" xfId="28211"/>
    <cellStyle name="Percent 3 5 2 2 2 5 2 2" xfId="49362"/>
    <cellStyle name="Percent 3 5 2 2 2 5 3" xfId="17639"/>
    <cellStyle name="Percent 3 5 2 2 2 5 4" xfId="38790"/>
    <cellStyle name="Percent 3 5 2 2 2 6" xfId="9624"/>
    <cellStyle name="Percent 3 5 2 2 2 6 2" xfId="30773"/>
    <cellStyle name="Percent 3 5 2 2 2 6 2 2" xfId="51924"/>
    <cellStyle name="Percent 3 5 2 2 2 6 3" xfId="20201"/>
    <cellStyle name="Percent 3 5 2 2 2 6 4" xfId="41352"/>
    <cellStyle name="Percent 3 5 2 2 2 7" xfId="22758"/>
    <cellStyle name="Percent 3 5 2 2 2 7 2" xfId="43909"/>
    <cellStyle name="Percent 3 5 2 2 2 8" xfId="12186"/>
    <cellStyle name="Percent 3 5 2 2 2 9" xfId="33337"/>
    <cellStyle name="Percent 3 5 2 2 3" xfId="939"/>
    <cellStyle name="Percent 3 5 2 2 3 2" xfId="2219"/>
    <cellStyle name="Percent 3 5 2 2 3 2 2" xfId="4786"/>
    <cellStyle name="Percent 3 5 2 2 3 2 2 2" xfId="26922"/>
    <cellStyle name="Percent 3 5 2 2 3 2 2 2 2" xfId="48073"/>
    <cellStyle name="Percent 3 5 2 2 3 2 2 3" xfId="16350"/>
    <cellStyle name="Percent 3 5 2 2 3 2 2 4" xfId="37501"/>
    <cellStyle name="Percent 3 5 2 2 3 2 3" xfId="8662"/>
    <cellStyle name="Percent 3 5 2 2 3 2 3 2" xfId="29811"/>
    <cellStyle name="Percent 3 5 2 2 3 2 3 2 2" xfId="50962"/>
    <cellStyle name="Percent 3 5 2 2 3 2 3 3" xfId="19239"/>
    <cellStyle name="Percent 3 5 2 2 3 2 3 4" xfId="40390"/>
    <cellStyle name="Percent 3 5 2 2 3 2 4" xfId="11224"/>
    <cellStyle name="Percent 3 5 2 2 3 2 4 2" xfId="32373"/>
    <cellStyle name="Percent 3 5 2 2 3 2 4 2 2" xfId="53524"/>
    <cellStyle name="Percent 3 5 2 2 3 2 4 3" xfId="21801"/>
    <cellStyle name="Percent 3 5 2 2 3 2 4 4" xfId="42952"/>
    <cellStyle name="Percent 3 5 2 2 3 2 5" xfId="24358"/>
    <cellStyle name="Percent 3 5 2 2 3 2 5 2" xfId="45509"/>
    <cellStyle name="Percent 3 5 2 2 3 2 6" xfId="13786"/>
    <cellStyle name="Percent 3 5 2 2 3 2 7" xfId="34937"/>
    <cellStyle name="Percent 3 5 2 2 3 3" xfId="3506"/>
    <cellStyle name="Percent 3 5 2 2 3 3 2" xfId="25642"/>
    <cellStyle name="Percent 3 5 2 2 3 3 2 2" xfId="46793"/>
    <cellStyle name="Percent 3 5 2 2 3 3 3" xfId="15070"/>
    <cellStyle name="Percent 3 5 2 2 3 3 4" xfId="36221"/>
    <cellStyle name="Percent 3 5 2 2 3 4" xfId="7382"/>
    <cellStyle name="Percent 3 5 2 2 3 4 2" xfId="28531"/>
    <cellStyle name="Percent 3 5 2 2 3 4 2 2" xfId="49682"/>
    <cellStyle name="Percent 3 5 2 2 3 4 3" xfId="17959"/>
    <cellStyle name="Percent 3 5 2 2 3 4 4" xfId="39110"/>
    <cellStyle name="Percent 3 5 2 2 3 5" xfId="9944"/>
    <cellStyle name="Percent 3 5 2 2 3 5 2" xfId="31093"/>
    <cellStyle name="Percent 3 5 2 2 3 5 2 2" xfId="52244"/>
    <cellStyle name="Percent 3 5 2 2 3 5 3" xfId="20521"/>
    <cellStyle name="Percent 3 5 2 2 3 5 4" xfId="41672"/>
    <cellStyle name="Percent 3 5 2 2 3 6" xfId="23078"/>
    <cellStyle name="Percent 3 5 2 2 3 6 2" xfId="44229"/>
    <cellStyle name="Percent 3 5 2 2 3 7" xfId="12506"/>
    <cellStyle name="Percent 3 5 2 2 3 8" xfId="33657"/>
    <cellStyle name="Percent 3 5 2 2 4" xfId="1579"/>
    <cellStyle name="Percent 3 5 2 2 4 2" xfId="4146"/>
    <cellStyle name="Percent 3 5 2 2 4 2 2" xfId="26282"/>
    <cellStyle name="Percent 3 5 2 2 4 2 2 2" xfId="47433"/>
    <cellStyle name="Percent 3 5 2 2 4 2 3" xfId="15710"/>
    <cellStyle name="Percent 3 5 2 2 4 2 4" xfId="36861"/>
    <cellStyle name="Percent 3 5 2 2 4 3" xfId="8022"/>
    <cellStyle name="Percent 3 5 2 2 4 3 2" xfId="29171"/>
    <cellStyle name="Percent 3 5 2 2 4 3 2 2" xfId="50322"/>
    <cellStyle name="Percent 3 5 2 2 4 3 3" xfId="18599"/>
    <cellStyle name="Percent 3 5 2 2 4 3 4" xfId="39750"/>
    <cellStyle name="Percent 3 5 2 2 4 4" xfId="10584"/>
    <cellStyle name="Percent 3 5 2 2 4 4 2" xfId="31733"/>
    <cellStyle name="Percent 3 5 2 2 4 4 2 2" xfId="52884"/>
    <cellStyle name="Percent 3 5 2 2 4 4 3" xfId="21161"/>
    <cellStyle name="Percent 3 5 2 2 4 4 4" xfId="42312"/>
    <cellStyle name="Percent 3 5 2 2 4 5" xfId="23718"/>
    <cellStyle name="Percent 3 5 2 2 4 5 2" xfId="44869"/>
    <cellStyle name="Percent 3 5 2 2 4 6" xfId="13146"/>
    <cellStyle name="Percent 3 5 2 2 4 7" xfId="34297"/>
    <cellStyle name="Percent 3 5 2 2 5" xfId="2866"/>
    <cellStyle name="Percent 3 5 2 2 5 2" xfId="25002"/>
    <cellStyle name="Percent 3 5 2 2 5 2 2" xfId="46153"/>
    <cellStyle name="Percent 3 5 2 2 5 3" xfId="14430"/>
    <cellStyle name="Percent 3 5 2 2 5 4" xfId="35581"/>
    <cellStyle name="Percent 3 5 2 2 6" xfId="6742"/>
    <cellStyle name="Percent 3 5 2 2 6 2" xfId="27891"/>
    <cellStyle name="Percent 3 5 2 2 6 2 2" xfId="49042"/>
    <cellStyle name="Percent 3 5 2 2 6 3" xfId="17319"/>
    <cellStyle name="Percent 3 5 2 2 6 4" xfId="38470"/>
    <cellStyle name="Percent 3 5 2 2 7" xfId="9304"/>
    <cellStyle name="Percent 3 5 2 2 7 2" xfId="30453"/>
    <cellStyle name="Percent 3 5 2 2 7 2 2" xfId="51604"/>
    <cellStyle name="Percent 3 5 2 2 7 3" xfId="19881"/>
    <cellStyle name="Percent 3 5 2 2 7 4" xfId="41032"/>
    <cellStyle name="Percent 3 5 2 2 8" xfId="22438"/>
    <cellStyle name="Percent 3 5 2 2 8 2" xfId="43589"/>
    <cellStyle name="Percent 3 5 2 2 9" xfId="11866"/>
    <cellStyle name="Percent 3 5 2 3" xfId="459"/>
    <cellStyle name="Percent 3 5 2 3 2" xfId="1099"/>
    <cellStyle name="Percent 3 5 2 3 2 2" xfId="2379"/>
    <cellStyle name="Percent 3 5 2 3 2 2 2" xfId="4946"/>
    <cellStyle name="Percent 3 5 2 3 2 2 2 2" xfId="27082"/>
    <cellStyle name="Percent 3 5 2 3 2 2 2 2 2" xfId="48233"/>
    <cellStyle name="Percent 3 5 2 3 2 2 2 3" xfId="16510"/>
    <cellStyle name="Percent 3 5 2 3 2 2 2 4" xfId="37661"/>
    <cellStyle name="Percent 3 5 2 3 2 2 3" xfId="8822"/>
    <cellStyle name="Percent 3 5 2 3 2 2 3 2" xfId="29971"/>
    <cellStyle name="Percent 3 5 2 3 2 2 3 2 2" xfId="51122"/>
    <cellStyle name="Percent 3 5 2 3 2 2 3 3" xfId="19399"/>
    <cellStyle name="Percent 3 5 2 3 2 2 3 4" xfId="40550"/>
    <cellStyle name="Percent 3 5 2 3 2 2 4" xfId="11384"/>
    <cellStyle name="Percent 3 5 2 3 2 2 4 2" xfId="32533"/>
    <cellStyle name="Percent 3 5 2 3 2 2 4 2 2" xfId="53684"/>
    <cellStyle name="Percent 3 5 2 3 2 2 4 3" xfId="21961"/>
    <cellStyle name="Percent 3 5 2 3 2 2 4 4" xfId="43112"/>
    <cellStyle name="Percent 3 5 2 3 2 2 5" xfId="24518"/>
    <cellStyle name="Percent 3 5 2 3 2 2 5 2" xfId="45669"/>
    <cellStyle name="Percent 3 5 2 3 2 2 6" xfId="13946"/>
    <cellStyle name="Percent 3 5 2 3 2 2 7" xfId="35097"/>
    <cellStyle name="Percent 3 5 2 3 2 3" xfId="3666"/>
    <cellStyle name="Percent 3 5 2 3 2 3 2" xfId="25802"/>
    <cellStyle name="Percent 3 5 2 3 2 3 2 2" xfId="46953"/>
    <cellStyle name="Percent 3 5 2 3 2 3 3" xfId="15230"/>
    <cellStyle name="Percent 3 5 2 3 2 3 4" xfId="36381"/>
    <cellStyle name="Percent 3 5 2 3 2 4" xfId="7542"/>
    <cellStyle name="Percent 3 5 2 3 2 4 2" xfId="28691"/>
    <cellStyle name="Percent 3 5 2 3 2 4 2 2" xfId="49842"/>
    <cellStyle name="Percent 3 5 2 3 2 4 3" xfId="18119"/>
    <cellStyle name="Percent 3 5 2 3 2 4 4" xfId="39270"/>
    <cellStyle name="Percent 3 5 2 3 2 5" xfId="10104"/>
    <cellStyle name="Percent 3 5 2 3 2 5 2" xfId="31253"/>
    <cellStyle name="Percent 3 5 2 3 2 5 2 2" xfId="52404"/>
    <cellStyle name="Percent 3 5 2 3 2 5 3" xfId="20681"/>
    <cellStyle name="Percent 3 5 2 3 2 5 4" xfId="41832"/>
    <cellStyle name="Percent 3 5 2 3 2 6" xfId="23238"/>
    <cellStyle name="Percent 3 5 2 3 2 6 2" xfId="44389"/>
    <cellStyle name="Percent 3 5 2 3 2 7" xfId="12666"/>
    <cellStyle name="Percent 3 5 2 3 2 8" xfId="33817"/>
    <cellStyle name="Percent 3 5 2 3 3" xfId="1739"/>
    <cellStyle name="Percent 3 5 2 3 3 2" xfId="4306"/>
    <cellStyle name="Percent 3 5 2 3 3 2 2" xfId="26442"/>
    <cellStyle name="Percent 3 5 2 3 3 2 2 2" xfId="47593"/>
    <cellStyle name="Percent 3 5 2 3 3 2 3" xfId="15870"/>
    <cellStyle name="Percent 3 5 2 3 3 2 4" xfId="37021"/>
    <cellStyle name="Percent 3 5 2 3 3 3" xfId="8182"/>
    <cellStyle name="Percent 3 5 2 3 3 3 2" xfId="29331"/>
    <cellStyle name="Percent 3 5 2 3 3 3 2 2" xfId="50482"/>
    <cellStyle name="Percent 3 5 2 3 3 3 3" xfId="18759"/>
    <cellStyle name="Percent 3 5 2 3 3 3 4" xfId="39910"/>
    <cellStyle name="Percent 3 5 2 3 3 4" xfId="10744"/>
    <cellStyle name="Percent 3 5 2 3 3 4 2" xfId="31893"/>
    <cellStyle name="Percent 3 5 2 3 3 4 2 2" xfId="53044"/>
    <cellStyle name="Percent 3 5 2 3 3 4 3" xfId="21321"/>
    <cellStyle name="Percent 3 5 2 3 3 4 4" xfId="42472"/>
    <cellStyle name="Percent 3 5 2 3 3 5" xfId="23878"/>
    <cellStyle name="Percent 3 5 2 3 3 5 2" xfId="45029"/>
    <cellStyle name="Percent 3 5 2 3 3 6" xfId="13306"/>
    <cellStyle name="Percent 3 5 2 3 3 7" xfId="34457"/>
    <cellStyle name="Percent 3 5 2 3 4" xfId="3026"/>
    <cellStyle name="Percent 3 5 2 3 4 2" xfId="25162"/>
    <cellStyle name="Percent 3 5 2 3 4 2 2" xfId="46313"/>
    <cellStyle name="Percent 3 5 2 3 4 3" xfId="14590"/>
    <cellStyle name="Percent 3 5 2 3 4 4" xfId="35741"/>
    <cellStyle name="Percent 3 5 2 3 5" xfId="6902"/>
    <cellStyle name="Percent 3 5 2 3 5 2" xfId="28051"/>
    <cellStyle name="Percent 3 5 2 3 5 2 2" xfId="49202"/>
    <cellStyle name="Percent 3 5 2 3 5 3" xfId="17479"/>
    <cellStyle name="Percent 3 5 2 3 5 4" xfId="38630"/>
    <cellStyle name="Percent 3 5 2 3 6" xfId="9464"/>
    <cellStyle name="Percent 3 5 2 3 6 2" xfId="30613"/>
    <cellStyle name="Percent 3 5 2 3 6 2 2" xfId="51764"/>
    <cellStyle name="Percent 3 5 2 3 6 3" xfId="20041"/>
    <cellStyle name="Percent 3 5 2 3 6 4" xfId="41192"/>
    <cellStyle name="Percent 3 5 2 3 7" xfId="22598"/>
    <cellStyle name="Percent 3 5 2 3 7 2" xfId="43749"/>
    <cellStyle name="Percent 3 5 2 3 8" xfId="12026"/>
    <cellStyle name="Percent 3 5 2 3 9" xfId="33177"/>
    <cellStyle name="Percent 3 5 2 4" xfId="779"/>
    <cellStyle name="Percent 3 5 2 4 2" xfId="2059"/>
    <cellStyle name="Percent 3 5 2 4 2 2" xfId="4626"/>
    <cellStyle name="Percent 3 5 2 4 2 2 2" xfId="26762"/>
    <cellStyle name="Percent 3 5 2 4 2 2 2 2" xfId="47913"/>
    <cellStyle name="Percent 3 5 2 4 2 2 3" xfId="16190"/>
    <cellStyle name="Percent 3 5 2 4 2 2 4" xfId="37341"/>
    <cellStyle name="Percent 3 5 2 4 2 3" xfId="8502"/>
    <cellStyle name="Percent 3 5 2 4 2 3 2" xfId="29651"/>
    <cellStyle name="Percent 3 5 2 4 2 3 2 2" xfId="50802"/>
    <cellStyle name="Percent 3 5 2 4 2 3 3" xfId="19079"/>
    <cellStyle name="Percent 3 5 2 4 2 3 4" xfId="40230"/>
    <cellStyle name="Percent 3 5 2 4 2 4" xfId="11064"/>
    <cellStyle name="Percent 3 5 2 4 2 4 2" xfId="32213"/>
    <cellStyle name="Percent 3 5 2 4 2 4 2 2" xfId="53364"/>
    <cellStyle name="Percent 3 5 2 4 2 4 3" xfId="21641"/>
    <cellStyle name="Percent 3 5 2 4 2 4 4" xfId="42792"/>
    <cellStyle name="Percent 3 5 2 4 2 5" xfId="24198"/>
    <cellStyle name="Percent 3 5 2 4 2 5 2" xfId="45349"/>
    <cellStyle name="Percent 3 5 2 4 2 6" xfId="13626"/>
    <cellStyle name="Percent 3 5 2 4 2 7" xfId="34777"/>
    <cellStyle name="Percent 3 5 2 4 3" xfId="3346"/>
    <cellStyle name="Percent 3 5 2 4 3 2" xfId="25482"/>
    <cellStyle name="Percent 3 5 2 4 3 2 2" xfId="46633"/>
    <cellStyle name="Percent 3 5 2 4 3 3" xfId="14910"/>
    <cellStyle name="Percent 3 5 2 4 3 4" xfId="36061"/>
    <cellStyle name="Percent 3 5 2 4 4" xfId="7222"/>
    <cellStyle name="Percent 3 5 2 4 4 2" xfId="28371"/>
    <cellStyle name="Percent 3 5 2 4 4 2 2" xfId="49522"/>
    <cellStyle name="Percent 3 5 2 4 4 3" xfId="17799"/>
    <cellStyle name="Percent 3 5 2 4 4 4" xfId="38950"/>
    <cellStyle name="Percent 3 5 2 4 5" xfId="9784"/>
    <cellStyle name="Percent 3 5 2 4 5 2" xfId="30933"/>
    <cellStyle name="Percent 3 5 2 4 5 2 2" xfId="52084"/>
    <cellStyle name="Percent 3 5 2 4 5 3" xfId="20361"/>
    <cellStyle name="Percent 3 5 2 4 5 4" xfId="41512"/>
    <cellStyle name="Percent 3 5 2 4 6" xfId="22918"/>
    <cellStyle name="Percent 3 5 2 4 6 2" xfId="44069"/>
    <cellStyle name="Percent 3 5 2 4 7" xfId="12346"/>
    <cellStyle name="Percent 3 5 2 4 8" xfId="33497"/>
    <cellStyle name="Percent 3 5 2 5" xfId="1419"/>
    <cellStyle name="Percent 3 5 2 5 2" xfId="3986"/>
    <cellStyle name="Percent 3 5 2 5 2 2" xfId="26122"/>
    <cellStyle name="Percent 3 5 2 5 2 2 2" xfId="47273"/>
    <cellStyle name="Percent 3 5 2 5 2 3" xfId="15550"/>
    <cellStyle name="Percent 3 5 2 5 2 4" xfId="36701"/>
    <cellStyle name="Percent 3 5 2 5 3" xfId="7862"/>
    <cellStyle name="Percent 3 5 2 5 3 2" xfId="29011"/>
    <cellStyle name="Percent 3 5 2 5 3 2 2" xfId="50162"/>
    <cellStyle name="Percent 3 5 2 5 3 3" xfId="18439"/>
    <cellStyle name="Percent 3 5 2 5 3 4" xfId="39590"/>
    <cellStyle name="Percent 3 5 2 5 4" xfId="10424"/>
    <cellStyle name="Percent 3 5 2 5 4 2" xfId="31573"/>
    <cellStyle name="Percent 3 5 2 5 4 2 2" xfId="52724"/>
    <cellStyle name="Percent 3 5 2 5 4 3" xfId="21001"/>
    <cellStyle name="Percent 3 5 2 5 4 4" xfId="42152"/>
    <cellStyle name="Percent 3 5 2 5 5" xfId="23558"/>
    <cellStyle name="Percent 3 5 2 5 5 2" xfId="44709"/>
    <cellStyle name="Percent 3 5 2 5 6" xfId="12986"/>
    <cellStyle name="Percent 3 5 2 5 7" xfId="34137"/>
    <cellStyle name="Percent 3 5 2 6" xfId="2705"/>
    <cellStyle name="Percent 3 5 2 6 2" xfId="24841"/>
    <cellStyle name="Percent 3 5 2 6 2 2" xfId="45992"/>
    <cellStyle name="Percent 3 5 2 6 3" xfId="14269"/>
    <cellStyle name="Percent 3 5 2 6 4" xfId="35420"/>
    <cellStyle name="Percent 3 5 2 7" xfId="6582"/>
    <cellStyle name="Percent 3 5 2 7 2" xfId="27731"/>
    <cellStyle name="Percent 3 5 2 7 2 2" xfId="48882"/>
    <cellStyle name="Percent 3 5 2 7 3" xfId="17159"/>
    <cellStyle name="Percent 3 5 2 7 4" xfId="38310"/>
    <cellStyle name="Percent 3 5 2 8" xfId="9144"/>
    <cellStyle name="Percent 3 5 2 8 2" xfId="30293"/>
    <cellStyle name="Percent 3 5 2 8 2 2" xfId="51444"/>
    <cellStyle name="Percent 3 5 2 8 3" xfId="19721"/>
    <cellStyle name="Percent 3 5 2 8 4" xfId="40872"/>
    <cellStyle name="Percent 3 5 2 9" xfId="22278"/>
    <cellStyle name="Percent 3 5 2 9 2" xfId="43429"/>
    <cellStyle name="Percent 3 5 3" xfId="217"/>
    <cellStyle name="Percent 3 5 3 10" xfId="32937"/>
    <cellStyle name="Percent 3 5 3 2" xfId="539"/>
    <cellStyle name="Percent 3 5 3 2 2" xfId="1179"/>
    <cellStyle name="Percent 3 5 3 2 2 2" xfId="2459"/>
    <cellStyle name="Percent 3 5 3 2 2 2 2" xfId="5026"/>
    <cellStyle name="Percent 3 5 3 2 2 2 2 2" xfId="27162"/>
    <cellStyle name="Percent 3 5 3 2 2 2 2 2 2" xfId="48313"/>
    <cellStyle name="Percent 3 5 3 2 2 2 2 3" xfId="16590"/>
    <cellStyle name="Percent 3 5 3 2 2 2 2 4" xfId="37741"/>
    <cellStyle name="Percent 3 5 3 2 2 2 3" xfId="8902"/>
    <cellStyle name="Percent 3 5 3 2 2 2 3 2" xfId="30051"/>
    <cellStyle name="Percent 3 5 3 2 2 2 3 2 2" xfId="51202"/>
    <cellStyle name="Percent 3 5 3 2 2 2 3 3" xfId="19479"/>
    <cellStyle name="Percent 3 5 3 2 2 2 3 4" xfId="40630"/>
    <cellStyle name="Percent 3 5 3 2 2 2 4" xfId="11464"/>
    <cellStyle name="Percent 3 5 3 2 2 2 4 2" xfId="32613"/>
    <cellStyle name="Percent 3 5 3 2 2 2 4 2 2" xfId="53764"/>
    <cellStyle name="Percent 3 5 3 2 2 2 4 3" xfId="22041"/>
    <cellStyle name="Percent 3 5 3 2 2 2 4 4" xfId="43192"/>
    <cellStyle name="Percent 3 5 3 2 2 2 5" xfId="24598"/>
    <cellStyle name="Percent 3 5 3 2 2 2 5 2" xfId="45749"/>
    <cellStyle name="Percent 3 5 3 2 2 2 6" xfId="14026"/>
    <cellStyle name="Percent 3 5 3 2 2 2 7" xfId="35177"/>
    <cellStyle name="Percent 3 5 3 2 2 3" xfId="3746"/>
    <cellStyle name="Percent 3 5 3 2 2 3 2" xfId="25882"/>
    <cellStyle name="Percent 3 5 3 2 2 3 2 2" xfId="47033"/>
    <cellStyle name="Percent 3 5 3 2 2 3 3" xfId="15310"/>
    <cellStyle name="Percent 3 5 3 2 2 3 4" xfId="36461"/>
    <cellStyle name="Percent 3 5 3 2 2 4" xfId="7622"/>
    <cellStyle name="Percent 3 5 3 2 2 4 2" xfId="28771"/>
    <cellStyle name="Percent 3 5 3 2 2 4 2 2" xfId="49922"/>
    <cellStyle name="Percent 3 5 3 2 2 4 3" xfId="18199"/>
    <cellStyle name="Percent 3 5 3 2 2 4 4" xfId="39350"/>
    <cellStyle name="Percent 3 5 3 2 2 5" xfId="10184"/>
    <cellStyle name="Percent 3 5 3 2 2 5 2" xfId="31333"/>
    <cellStyle name="Percent 3 5 3 2 2 5 2 2" xfId="52484"/>
    <cellStyle name="Percent 3 5 3 2 2 5 3" xfId="20761"/>
    <cellStyle name="Percent 3 5 3 2 2 5 4" xfId="41912"/>
    <cellStyle name="Percent 3 5 3 2 2 6" xfId="23318"/>
    <cellStyle name="Percent 3 5 3 2 2 6 2" xfId="44469"/>
    <cellStyle name="Percent 3 5 3 2 2 7" xfId="12746"/>
    <cellStyle name="Percent 3 5 3 2 2 8" xfId="33897"/>
    <cellStyle name="Percent 3 5 3 2 3" xfId="1819"/>
    <cellStyle name="Percent 3 5 3 2 3 2" xfId="4386"/>
    <cellStyle name="Percent 3 5 3 2 3 2 2" xfId="26522"/>
    <cellStyle name="Percent 3 5 3 2 3 2 2 2" xfId="47673"/>
    <cellStyle name="Percent 3 5 3 2 3 2 3" xfId="15950"/>
    <cellStyle name="Percent 3 5 3 2 3 2 4" xfId="37101"/>
    <cellStyle name="Percent 3 5 3 2 3 3" xfId="8262"/>
    <cellStyle name="Percent 3 5 3 2 3 3 2" xfId="29411"/>
    <cellStyle name="Percent 3 5 3 2 3 3 2 2" xfId="50562"/>
    <cellStyle name="Percent 3 5 3 2 3 3 3" xfId="18839"/>
    <cellStyle name="Percent 3 5 3 2 3 3 4" xfId="39990"/>
    <cellStyle name="Percent 3 5 3 2 3 4" xfId="10824"/>
    <cellStyle name="Percent 3 5 3 2 3 4 2" xfId="31973"/>
    <cellStyle name="Percent 3 5 3 2 3 4 2 2" xfId="53124"/>
    <cellStyle name="Percent 3 5 3 2 3 4 3" xfId="21401"/>
    <cellStyle name="Percent 3 5 3 2 3 4 4" xfId="42552"/>
    <cellStyle name="Percent 3 5 3 2 3 5" xfId="23958"/>
    <cellStyle name="Percent 3 5 3 2 3 5 2" xfId="45109"/>
    <cellStyle name="Percent 3 5 3 2 3 6" xfId="13386"/>
    <cellStyle name="Percent 3 5 3 2 3 7" xfId="34537"/>
    <cellStyle name="Percent 3 5 3 2 4" xfId="3106"/>
    <cellStyle name="Percent 3 5 3 2 4 2" xfId="25242"/>
    <cellStyle name="Percent 3 5 3 2 4 2 2" xfId="46393"/>
    <cellStyle name="Percent 3 5 3 2 4 3" xfId="14670"/>
    <cellStyle name="Percent 3 5 3 2 4 4" xfId="35821"/>
    <cellStyle name="Percent 3 5 3 2 5" xfId="6982"/>
    <cellStyle name="Percent 3 5 3 2 5 2" xfId="28131"/>
    <cellStyle name="Percent 3 5 3 2 5 2 2" xfId="49282"/>
    <cellStyle name="Percent 3 5 3 2 5 3" xfId="17559"/>
    <cellStyle name="Percent 3 5 3 2 5 4" xfId="38710"/>
    <cellStyle name="Percent 3 5 3 2 6" xfId="9544"/>
    <cellStyle name="Percent 3 5 3 2 6 2" xfId="30693"/>
    <cellStyle name="Percent 3 5 3 2 6 2 2" xfId="51844"/>
    <cellStyle name="Percent 3 5 3 2 6 3" xfId="20121"/>
    <cellStyle name="Percent 3 5 3 2 6 4" xfId="41272"/>
    <cellStyle name="Percent 3 5 3 2 7" xfId="22678"/>
    <cellStyle name="Percent 3 5 3 2 7 2" xfId="43829"/>
    <cellStyle name="Percent 3 5 3 2 8" xfId="12106"/>
    <cellStyle name="Percent 3 5 3 2 9" xfId="33257"/>
    <cellStyle name="Percent 3 5 3 3" xfId="859"/>
    <cellStyle name="Percent 3 5 3 3 2" xfId="2139"/>
    <cellStyle name="Percent 3 5 3 3 2 2" xfId="4706"/>
    <cellStyle name="Percent 3 5 3 3 2 2 2" xfId="26842"/>
    <cellStyle name="Percent 3 5 3 3 2 2 2 2" xfId="47993"/>
    <cellStyle name="Percent 3 5 3 3 2 2 3" xfId="16270"/>
    <cellStyle name="Percent 3 5 3 3 2 2 4" xfId="37421"/>
    <cellStyle name="Percent 3 5 3 3 2 3" xfId="8582"/>
    <cellStyle name="Percent 3 5 3 3 2 3 2" xfId="29731"/>
    <cellStyle name="Percent 3 5 3 3 2 3 2 2" xfId="50882"/>
    <cellStyle name="Percent 3 5 3 3 2 3 3" xfId="19159"/>
    <cellStyle name="Percent 3 5 3 3 2 3 4" xfId="40310"/>
    <cellStyle name="Percent 3 5 3 3 2 4" xfId="11144"/>
    <cellStyle name="Percent 3 5 3 3 2 4 2" xfId="32293"/>
    <cellStyle name="Percent 3 5 3 3 2 4 2 2" xfId="53444"/>
    <cellStyle name="Percent 3 5 3 3 2 4 3" xfId="21721"/>
    <cellStyle name="Percent 3 5 3 3 2 4 4" xfId="42872"/>
    <cellStyle name="Percent 3 5 3 3 2 5" xfId="24278"/>
    <cellStyle name="Percent 3 5 3 3 2 5 2" xfId="45429"/>
    <cellStyle name="Percent 3 5 3 3 2 6" xfId="13706"/>
    <cellStyle name="Percent 3 5 3 3 2 7" xfId="34857"/>
    <cellStyle name="Percent 3 5 3 3 3" xfId="3426"/>
    <cellStyle name="Percent 3 5 3 3 3 2" xfId="25562"/>
    <cellStyle name="Percent 3 5 3 3 3 2 2" xfId="46713"/>
    <cellStyle name="Percent 3 5 3 3 3 3" xfId="14990"/>
    <cellStyle name="Percent 3 5 3 3 3 4" xfId="36141"/>
    <cellStyle name="Percent 3 5 3 3 4" xfId="7302"/>
    <cellStyle name="Percent 3 5 3 3 4 2" xfId="28451"/>
    <cellStyle name="Percent 3 5 3 3 4 2 2" xfId="49602"/>
    <cellStyle name="Percent 3 5 3 3 4 3" xfId="17879"/>
    <cellStyle name="Percent 3 5 3 3 4 4" xfId="39030"/>
    <cellStyle name="Percent 3 5 3 3 5" xfId="9864"/>
    <cellStyle name="Percent 3 5 3 3 5 2" xfId="31013"/>
    <cellStyle name="Percent 3 5 3 3 5 2 2" xfId="52164"/>
    <cellStyle name="Percent 3 5 3 3 5 3" xfId="20441"/>
    <cellStyle name="Percent 3 5 3 3 5 4" xfId="41592"/>
    <cellStyle name="Percent 3 5 3 3 6" xfId="22998"/>
    <cellStyle name="Percent 3 5 3 3 6 2" xfId="44149"/>
    <cellStyle name="Percent 3 5 3 3 7" xfId="12426"/>
    <cellStyle name="Percent 3 5 3 3 8" xfId="33577"/>
    <cellStyle name="Percent 3 5 3 4" xfId="1499"/>
    <cellStyle name="Percent 3 5 3 4 2" xfId="4066"/>
    <cellStyle name="Percent 3 5 3 4 2 2" xfId="26202"/>
    <cellStyle name="Percent 3 5 3 4 2 2 2" xfId="47353"/>
    <cellStyle name="Percent 3 5 3 4 2 3" xfId="15630"/>
    <cellStyle name="Percent 3 5 3 4 2 4" xfId="36781"/>
    <cellStyle name="Percent 3 5 3 4 3" xfId="7942"/>
    <cellStyle name="Percent 3 5 3 4 3 2" xfId="29091"/>
    <cellStyle name="Percent 3 5 3 4 3 2 2" xfId="50242"/>
    <cellStyle name="Percent 3 5 3 4 3 3" xfId="18519"/>
    <cellStyle name="Percent 3 5 3 4 3 4" xfId="39670"/>
    <cellStyle name="Percent 3 5 3 4 4" xfId="10504"/>
    <cellStyle name="Percent 3 5 3 4 4 2" xfId="31653"/>
    <cellStyle name="Percent 3 5 3 4 4 2 2" xfId="52804"/>
    <cellStyle name="Percent 3 5 3 4 4 3" xfId="21081"/>
    <cellStyle name="Percent 3 5 3 4 4 4" xfId="42232"/>
    <cellStyle name="Percent 3 5 3 4 5" xfId="23638"/>
    <cellStyle name="Percent 3 5 3 4 5 2" xfId="44789"/>
    <cellStyle name="Percent 3 5 3 4 6" xfId="13066"/>
    <cellStyle name="Percent 3 5 3 4 7" xfId="34217"/>
    <cellStyle name="Percent 3 5 3 5" xfId="2785"/>
    <cellStyle name="Percent 3 5 3 5 2" xfId="24921"/>
    <cellStyle name="Percent 3 5 3 5 2 2" xfId="46072"/>
    <cellStyle name="Percent 3 5 3 5 3" xfId="14349"/>
    <cellStyle name="Percent 3 5 3 5 4" xfId="35500"/>
    <cellStyle name="Percent 3 5 3 6" xfId="6662"/>
    <cellStyle name="Percent 3 5 3 6 2" xfId="27811"/>
    <cellStyle name="Percent 3 5 3 6 2 2" xfId="48962"/>
    <cellStyle name="Percent 3 5 3 6 3" xfId="17239"/>
    <cellStyle name="Percent 3 5 3 6 4" xfId="38390"/>
    <cellStyle name="Percent 3 5 3 7" xfId="9224"/>
    <cellStyle name="Percent 3 5 3 7 2" xfId="30373"/>
    <cellStyle name="Percent 3 5 3 7 2 2" xfId="51524"/>
    <cellStyle name="Percent 3 5 3 7 3" xfId="19801"/>
    <cellStyle name="Percent 3 5 3 7 4" xfId="40952"/>
    <cellStyle name="Percent 3 5 3 8" xfId="22358"/>
    <cellStyle name="Percent 3 5 3 8 2" xfId="43509"/>
    <cellStyle name="Percent 3 5 3 9" xfId="11786"/>
    <cellStyle name="Percent 3 5 4" xfId="379"/>
    <cellStyle name="Percent 3 5 4 2" xfId="1019"/>
    <cellStyle name="Percent 3 5 4 2 2" xfId="2299"/>
    <cellStyle name="Percent 3 5 4 2 2 2" xfId="4866"/>
    <cellStyle name="Percent 3 5 4 2 2 2 2" xfId="27002"/>
    <cellStyle name="Percent 3 5 4 2 2 2 2 2" xfId="48153"/>
    <cellStyle name="Percent 3 5 4 2 2 2 3" xfId="16430"/>
    <cellStyle name="Percent 3 5 4 2 2 2 4" xfId="37581"/>
    <cellStyle name="Percent 3 5 4 2 2 3" xfId="8742"/>
    <cellStyle name="Percent 3 5 4 2 2 3 2" xfId="29891"/>
    <cellStyle name="Percent 3 5 4 2 2 3 2 2" xfId="51042"/>
    <cellStyle name="Percent 3 5 4 2 2 3 3" xfId="19319"/>
    <cellStyle name="Percent 3 5 4 2 2 3 4" xfId="40470"/>
    <cellStyle name="Percent 3 5 4 2 2 4" xfId="11304"/>
    <cellStyle name="Percent 3 5 4 2 2 4 2" xfId="32453"/>
    <cellStyle name="Percent 3 5 4 2 2 4 2 2" xfId="53604"/>
    <cellStyle name="Percent 3 5 4 2 2 4 3" xfId="21881"/>
    <cellStyle name="Percent 3 5 4 2 2 4 4" xfId="43032"/>
    <cellStyle name="Percent 3 5 4 2 2 5" xfId="24438"/>
    <cellStyle name="Percent 3 5 4 2 2 5 2" xfId="45589"/>
    <cellStyle name="Percent 3 5 4 2 2 6" xfId="13866"/>
    <cellStyle name="Percent 3 5 4 2 2 7" xfId="35017"/>
    <cellStyle name="Percent 3 5 4 2 3" xfId="3586"/>
    <cellStyle name="Percent 3 5 4 2 3 2" xfId="25722"/>
    <cellStyle name="Percent 3 5 4 2 3 2 2" xfId="46873"/>
    <cellStyle name="Percent 3 5 4 2 3 3" xfId="15150"/>
    <cellStyle name="Percent 3 5 4 2 3 4" xfId="36301"/>
    <cellStyle name="Percent 3 5 4 2 4" xfId="7462"/>
    <cellStyle name="Percent 3 5 4 2 4 2" xfId="28611"/>
    <cellStyle name="Percent 3 5 4 2 4 2 2" xfId="49762"/>
    <cellStyle name="Percent 3 5 4 2 4 3" xfId="18039"/>
    <cellStyle name="Percent 3 5 4 2 4 4" xfId="39190"/>
    <cellStyle name="Percent 3 5 4 2 5" xfId="10024"/>
    <cellStyle name="Percent 3 5 4 2 5 2" xfId="31173"/>
    <cellStyle name="Percent 3 5 4 2 5 2 2" xfId="52324"/>
    <cellStyle name="Percent 3 5 4 2 5 3" xfId="20601"/>
    <cellStyle name="Percent 3 5 4 2 5 4" xfId="41752"/>
    <cellStyle name="Percent 3 5 4 2 6" xfId="23158"/>
    <cellStyle name="Percent 3 5 4 2 6 2" xfId="44309"/>
    <cellStyle name="Percent 3 5 4 2 7" xfId="12586"/>
    <cellStyle name="Percent 3 5 4 2 8" xfId="33737"/>
    <cellStyle name="Percent 3 5 4 3" xfId="1659"/>
    <cellStyle name="Percent 3 5 4 3 2" xfId="4226"/>
    <cellStyle name="Percent 3 5 4 3 2 2" xfId="26362"/>
    <cellStyle name="Percent 3 5 4 3 2 2 2" xfId="47513"/>
    <cellStyle name="Percent 3 5 4 3 2 3" xfId="15790"/>
    <cellStyle name="Percent 3 5 4 3 2 4" xfId="36941"/>
    <cellStyle name="Percent 3 5 4 3 3" xfId="8102"/>
    <cellStyle name="Percent 3 5 4 3 3 2" xfId="29251"/>
    <cellStyle name="Percent 3 5 4 3 3 2 2" xfId="50402"/>
    <cellStyle name="Percent 3 5 4 3 3 3" xfId="18679"/>
    <cellStyle name="Percent 3 5 4 3 3 4" xfId="39830"/>
    <cellStyle name="Percent 3 5 4 3 4" xfId="10664"/>
    <cellStyle name="Percent 3 5 4 3 4 2" xfId="31813"/>
    <cellStyle name="Percent 3 5 4 3 4 2 2" xfId="52964"/>
    <cellStyle name="Percent 3 5 4 3 4 3" xfId="21241"/>
    <cellStyle name="Percent 3 5 4 3 4 4" xfId="42392"/>
    <cellStyle name="Percent 3 5 4 3 5" xfId="23798"/>
    <cellStyle name="Percent 3 5 4 3 5 2" xfId="44949"/>
    <cellStyle name="Percent 3 5 4 3 6" xfId="13226"/>
    <cellStyle name="Percent 3 5 4 3 7" xfId="34377"/>
    <cellStyle name="Percent 3 5 4 4" xfId="2946"/>
    <cellStyle name="Percent 3 5 4 4 2" xfId="25082"/>
    <cellStyle name="Percent 3 5 4 4 2 2" xfId="46233"/>
    <cellStyle name="Percent 3 5 4 4 3" xfId="14510"/>
    <cellStyle name="Percent 3 5 4 4 4" xfId="35661"/>
    <cellStyle name="Percent 3 5 4 5" xfId="6822"/>
    <cellStyle name="Percent 3 5 4 5 2" xfId="27971"/>
    <cellStyle name="Percent 3 5 4 5 2 2" xfId="49122"/>
    <cellStyle name="Percent 3 5 4 5 3" xfId="17399"/>
    <cellStyle name="Percent 3 5 4 5 4" xfId="38550"/>
    <cellStyle name="Percent 3 5 4 6" xfId="9384"/>
    <cellStyle name="Percent 3 5 4 6 2" xfId="30533"/>
    <cellStyle name="Percent 3 5 4 6 2 2" xfId="51684"/>
    <cellStyle name="Percent 3 5 4 6 3" xfId="19961"/>
    <cellStyle name="Percent 3 5 4 6 4" xfId="41112"/>
    <cellStyle name="Percent 3 5 4 7" xfId="22518"/>
    <cellStyle name="Percent 3 5 4 7 2" xfId="43669"/>
    <cellStyle name="Percent 3 5 4 8" xfId="11946"/>
    <cellStyle name="Percent 3 5 4 9" xfId="33097"/>
    <cellStyle name="Percent 3 5 5" xfId="699"/>
    <cellStyle name="Percent 3 5 5 2" xfId="1979"/>
    <cellStyle name="Percent 3 5 5 2 2" xfId="4546"/>
    <cellStyle name="Percent 3 5 5 2 2 2" xfId="26682"/>
    <cellStyle name="Percent 3 5 5 2 2 2 2" xfId="47833"/>
    <cellStyle name="Percent 3 5 5 2 2 3" xfId="16110"/>
    <cellStyle name="Percent 3 5 5 2 2 4" xfId="37261"/>
    <cellStyle name="Percent 3 5 5 2 3" xfId="8422"/>
    <cellStyle name="Percent 3 5 5 2 3 2" xfId="29571"/>
    <cellStyle name="Percent 3 5 5 2 3 2 2" xfId="50722"/>
    <cellStyle name="Percent 3 5 5 2 3 3" xfId="18999"/>
    <cellStyle name="Percent 3 5 5 2 3 4" xfId="40150"/>
    <cellStyle name="Percent 3 5 5 2 4" xfId="10984"/>
    <cellStyle name="Percent 3 5 5 2 4 2" xfId="32133"/>
    <cellStyle name="Percent 3 5 5 2 4 2 2" xfId="53284"/>
    <cellStyle name="Percent 3 5 5 2 4 3" xfId="21561"/>
    <cellStyle name="Percent 3 5 5 2 4 4" xfId="42712"/>
    <cellStyle name="Percent 3 5 5 2 5" xfId="24118"/>
    <cellStyle name="Percent 3 5 5 2 5 2" xfId="45269"/>
    <cellStyle name="Percent 3 5 5 2 6" xfId="13546"/>
    <cellStyle name="Percent 3 5 5 2 7" xfId="34697"/>
    <cellStyle name="Percent 3 5 5 3" xfId="3266"/>
    <cellStyle name="Percent 3 5 5 3 2" xfId="25402"/>
    <cellStyle name="Percent 3 5 5 3 2 2" xfId="46553"/>
    <cellStyle name="Percent 3 5 5 3 3" xfId="14830"/>
    <cellStyle name="Percent 3 5 5 3 4" xfId="35981"/>
    <cellStyle name="Percent 3 5 5 4" xfId="7142"/>
    <cellStyle name="Percent 3 5 5 4 2" xfId="28291"/>
    <cellStyle name="Percent 3 5 5 4 2 2" xfId="49442"/>
    <cellStyle name="Percent 3 5 5 4 3" xfId="17719"/>
    <cellStyle name="Percent 3 5 5 4 4" xfId="38870"/>
    <cellStyle name="Percent 3 5 5 5" xfId="9704"/>
    <cellStyle name="Percent 3 5 5 5 2" xfId="30853"/>
    <cellStyle name="Percent 3 5 5 5 2 2" xfId="52004"/>
    <cellStyle name="Percent 3 5 5 5 3" xfId="20281"/>
    <cellStyle name="Percent 3 5 5 5 4" xfId="41432"/>
    <cellStyle name="Percent 3 5 5 6" xfId="22838"/>
    <cellStyle name="Percent 3 5 5 6 2" xfId="43989"/>
    <cellStyle name="Percent 3 5 5 7" xfId="12266"/>
    <cellStyle name="Percent 3 5 5 8" xfId="33417"/>
    <cellStyle name="Percent 3 5 6" xfId="1339"/>
    <cellStyle name="Percent 3 5 6 2" xfId="3906"/>
    <cellStyle name="Percent 3 5 6 2 2" xfId="26042"/>
    <cellStyle name="Percent 3 5 6 2 2 2" xfId="47193"/>
    <cellStyle name="Percent 3 5 6 2 3" xfId="15470"/>
    <cellStyle name="Percent 3 5 6 2 4" xfId="36621"/>
    <cellStyle name="Percent 3 5 6 3" xfId="7782"/>
    <cellStyle name="Percent 3 5 6 3 2" xfId="28931"/>
    <cellStyle name="Percent 3 5 6 3 2 2" xfId="50082"/>
    <cellStyle name="Percent 3 5 6 3 3" xfId="18359"/>
    <cellStyle name="Percent 3 5 6 3 4" xfId="39510"/>
    <cellStyle name="Percent 3 5 6 4" xfId="10344"/>
    <cellStyle name="Percent 3 5 6 4 2" xfId="31493"/>
    <cellStyle name="Percent 3 5 6 4 2 2" xfId="52644"/>
    <cellStyle name="Percent 3 5 6 4 3" xfId="20921"/>
    <cellStyle name="Percent 3 5 6 4 4" xfId="42072"/>
    <cellStyle name="Percent 3 5 6 5" xfId="23478"/>
    <cellStyle name="Percent 3 5 6 5 2" xfId="44629"/>
    <cellStyle name="Percent 3 5 6 6" xfId="12906"/>
    <cellStyle name="Percent 3 5 6 7" xfId="34057"/>
    <cellStyle name="Percent 3 5 7" xfId="2624"/>
    <cellStyle name="Percent 3 5 7 2" xfId="24760"/>
    <cellStyle name="Percent 3 5 7 2 2" xfId="45911"/>
    <cellStyle name="Percent 3 5 7 3" xfId="14188"/>
    <cellStyle name="Percent 3 5 7 4" xfId="35339"/>
    <cellStyle name="Percent 3 5 8" xfId="6502"/>
    <cellStyle name="Percent 3 5 8 2" xfId="27651"/>
    <cellStyle name="Percent 3 5 8 2 2" xfId="48802"/>
    <cellStyle name="Percent 3 5 8 3" xfId="17079"/>
    <cellStyle name="Percent 3 5 8 4" xfId="38230"/>
    <cellStyle name="Percent 3 5 9" xfId="9064"/>
    <cellStyle name="Percent 3 5 9 2" xfId="30213"/>
    <cellStyle name="Percent 3 5 9 2 2" xfId="51364"/>
    <cellStyle name="Percent 3 5 9 3" xfId="19641"/>
    <cellStyle name="Percent 3 5 9 4" xfId="40792"/>
    <cellStyle name="Percent 3 6" xfId="75"/>
    <cellStyle name="Percent 3 6 10" xfId="22220"/>
    <cellStyle name="Percent 3 6 10 2" xfId="43371"/>
    <cellStyle name="Percent 3 6 11" xfId="11648"/>
    <cellStyle name="Percent 3 6 12" xfId="32799"/>
    <cellStyle name="Percent 3 6 2" xfId="159"/>
    <cellStyle name="Percent 3 6 2 10" xfId="11728"/>
    <cellStyle name="Percent 3 6 2 11" xfId="32879"/>
    <cellStyle name="Percent 3 6 2 2" xfId="320"/>
    <cellStyle name="Percent 3 6 2 2 10" xfId="33039"/>
    <cellStyle name="Percent 3 6 2 2 2" xfId="641"/>
    <cellStyle name="Percent 3 6 2 2 2 2" xfId="1281"/>
    <cellStyle name="Percent 3 6 2 2 2 2 2" xfId="2561"/>
    <cellStyle name="Percent 3 6 2 2 2 2 2 2" xfId="5128"/>
    <cellStyle name="Percent 3 6 2 2 2 2 2 2 2" xfId="27264"/>
    <cellStyle name="Percent 3 6 2 2 2 2 2 2 2 2" xfId="48415"/>
    <cellStyle name="Percent 3 6 2 2 2 2 2 2 3" xfId="16692"/>
    <cellStyle name="Percent 3 6 2 2 2 2 2 2 4" xfId="37843"/>
    <cellStyle name="Percent 3 6 2 2 2 2 2 3" xfId="9004"/>
    <cellStyle name="Percent 3 6 2 2 2 2 2 3 2" xfId="30153"/>
    <cellStyle name="Percent 3 6 2 2 2 2 2 3 2 2" xfId="51304"/>
    <cellStyle name="Percent 3 6 2 2 2 2 2 3 3" xfId="19581"/>
    <cellStyle name="Percent 3 6 2 2 2 2 2 3 4" xfId="40732"/>
    <cellStyle name="Percent 3 6 2 2 2 2 2 4" xfId="11566"/>
    <cellStyle name="Percent 3 6 2 2 2 2 2 4 2" xfId="32715"/>
    <cellStyle name="Percent 3 6 2 2 2 2 2 4 2 2" xfId="53866"/>
    <cellStyle name="Percent 3 6 2 2 2 2 2 4 3" xfId="22143"/>
    <cellStyle name="Percent 3 6 2 2 2 2 2 4 4" xfId="43294"/>
    <cellStyle name="Percent 3 6 2 2 2 2 2 5" xfId="24700"/>
    <cellStyle name="Percent 3 6 2 2 2 2 2 5 2" xfId="45851"/>
    <cellStyle name="Percent 3 6 2 2 2 2 2 6" xfId="14128"/>
    <cellStyle name="Percent 3 6 2 2 2 2 2 7" xfId="35279"/>
    <cellStyle name="Percent 3 6 2 2 2 2 3" xfId="3848"/>
    <cellStyle name="Percent 3 6 2 2 2 2 3 2" xfId="25984"/>
    <cellStyle name="Percent 3 6 2 2 2 2 3 2 2" xfId="47135"/>
    <cellStyle name="Percent 3 6 2 2 2 2 3 3" xfId="15412"/>
    <cellStyle name="Percent 3 6 2 2 2 2 3 4" xfId="36563"/>
    <cellStyle name="Percent 3 6 2 2 2 2 4" xfId="7724"/>
    <cellStyle name="Percent 3 6 2 2 2 2 4 2" xfId="28873"/>
    <cellStyle name="Percent 3 6 2 2 2 2 4 2 2" xfId="50024"/>
    <cellStyle name="Percent 3 6 2 2 2 2 4 3" xfId="18301"/>
    <cellStyle name="Percent 3 6 2 2 2 2 4 4" xfId="39452"/>
    <cellStyle name="Percent 3 6 2 2 2 2 5" xfId="10286"/>
    <cellStyle name="Percent 3 6 2 2 2 2 5 2" xfId="31435"/>
    <cellStyle name="Percent 3 6 2 2 2 2 5 2 2" xfId="52586"/>
    <cellStyle name="Percent 3 6 2 2 2 2 5 3" xfId="20863"/>
    <cellStyle name="Percent 3 6 2 2 2 2 5 4" xfId="42014"/>
    <cellStyle name="Percent 3 6 2 2 2 2 6" xfId="23420"/>
    <cellStyle name="Percent 3 6 2 2 2 2 6 2" xfId="44571"/>
    <cellStyle name="Percent 3 6 2 2 2 2 7" xfId="12848"/>
    <cellStyle name="Percent 3 6 2 2 2 2 8" xfId="33999"/>
    <cellStyle name="Percent 3 6 2 2 2 3" xfId="1921"/>
    <cellStyle name="Percent 3 6 2 2 2 3 2" xfId="4488"/>
    <cellStyle name="Percent 3 6 2 2 2 3 2 2" xfId="26624"/>
    <cellStyle name="Percent 3 6 2 2 2 3 2 2 2" xfId="47775"/>
    <cellStyle name="Percent 3 6 2 2 2 3 2 3" xfId="16052"/>
    <cellStyle name="Percent 3 6 2 2 2 3 2 4" xfId="37203"/>
    <cellStyle name="Percent 3 6 2 2 2 3 3" xfId="8364"/>
    <cellStyle name="Percent 3 6 2 2 2 3 3 2" xfId="29513"/>
    <cellStyle name="Percent 3 6 2 2 2 3 3 2 2" xfId="50664"/>
    <cellStyle name="Percent 3 6 2 2 2 3 3 3" xfId="18941"/>
    <cellStyle name="Percent 3 6 2 2 2 3 3 4" xfId="40092"/>
    <cellStyle name="Percent 3 6 2 2 2 3 4" xfId="10926"/>
    <cellStyle name="Percent 3 6 2 2 2 3 4 2" xfId="32075"/>
    <cellStyle name="Percent 3 6 2 2 2 3 4 2 2" xfId="53226"/>
    <cellStyle name="Percent 3 6 2 2 2 3 4 3" xfId="21503"/>
    <cellStyle name="Percent 3 6 2 2 2 3 4 4" xfId="42654"/>
    <cellStyle name="Percent 3 6 2 2 2 3 5" xfId="24060"/>
    <cellStyle name="Percent 3 6 2 2 2 3 5 2" xfId="45211"/>
    <cellStyle name="Percent 3 6 2 2 2 3 6" xfId="13488"/>
    <cellStyle name="Percent 3 6 2 2 2 3 7" xfId="34639"/>
    <cellStyle name="Percent 3 6 2 2 2 4" xfId="3208"/>
    <cellStyle name="Percent 3 6 2 2 2 4 2" xfId="25344"/>
    <cellStyle name="Percent 3 6 2 2 2 4 2 2" xfId="46495"/>
    <cellStyle name="Percent 3 6 2 2 2 4 3" xfId="14772"/>
    <cellStyle name="Percent 3 6 2 2 2 4 4" xfId="35923"/>
    <cellStyle name="Percent 3 6 2 2 2 5" xfId="7084"/>
    <cellStyle name="Percent 3 6 2 2 2 5 2" xfId="28233"/>
    <cellStyle name="Percent 3 6 2 2 2 5 2 2" xfId="49384"/>
    <cellStyle name="Percent 3 6 2 2 2 5 3" xfId="17661"/>
    <cellStyle name="Percent 3 6 2 2 2 5 4" xfId="38812"/>
    <cellStyle name="Percent 3 6 2 2 2 6" xfId="9646"/>
    <cellStyle name="Percent 3 6 2 2 2 6 2" xfId="30795"/>
    <cellStyle name="Percent 3 6 2 2 2 6 2 2" xfId="51946"/>
    <cellStyle name="Percent 3 6 2 2 2 6 3" xfId="20223"/>
    <cellStyle name="Percent 3 6 2 2 2 6 4" xfId="41374"/>
    <cellStyle name="Percent 3 6 2 2 2 7" xfId="22780"/>
    <cellStyle name="Percent 3 6 2 2 2 7 2" xfId="43931"/>
    <cellStyle name="Percent 3 6 2 2 2 8" xfId="12208"/>
    <cellStyle name="Percent 3 6 2 2 2 9" xfId="33359"/>
    <cellStyle name="Percent 3 6 2 2 3" xfId="961"/>
    <cellStyle name="Percent 3 6 2 2 3 2" xfId="2241"/>
    <cellStyle name="Percent 3 6 2 2 3 2 2" xfId="4808"/>
    <cellStyle name="Percent 3 6 2 2 3 2 2 2" xfId="26944"/>
    <cellStyle name="Percent 3 6 2 2 3 2 2 2 2" xfId="48095"/>
    <cellStyle name="Percent 3 6 2 2 3 2 2 3" xfId="16372"/>
    <cellStyle name="Percent 3 6 2 2 3 2 2 4" xfId="37523"/>
    <cellStyle name="Percent 3 6 2 2 3 2 3" xfId="8684"/>
    <cellStyle name="Percent 3 6 2 2 3 2 3 2" xfId="29833"/>
    <cellStyle name="Percent 3 6 2 2 3 2 3 2 2" xfId="50984"/>
    <cellStyle name="Percent 3 6 2 2 3 2 3 3" xfId="19261"/>
    <cellStyle name="Percent 3 6 2 2 3 2 3 4" xfId="40412"/>
    <cellStyle name="Percent 3 6 2 2 3 2 4" xfId="11246"/>
    <cellStyle name="Percent 3 6 2 2 3 2 4 2" xfId="32395"/>
    <cellStyle name="Percent 3 6 2 2 3 2 4 2 2" xfId="53546"/>
    <cellStyle name="Percent 3 6 2 2 3 2 4 3" xfId="21823"/>
    <cellStyle name="Percent 3 6 2 2 3 2 4 4" xfId="42974"/>
    <cellStyle name="Percent 3 6 2 2 3 2 5" xfId="24380"/>
    <cellStyle name="Percent 3 6 2 2 3 2 5 2" xfId="45531"/>
    <cellStyle name="Percent 3 6 2 2 3 2 6" xfId="13808"/>
    <cellStyle name="Percent 3 6 2 2 3 2 7" xfId="34959"/>
    <cellStyle name="Percent 3 6 2 2 3 3" xfId="3528"/>
    <cellStyle name="Percent 3 6 2 2 3 3 2" xfId="25664"/>
    <cellStyle name="Percent 3 6 2 2 3 3 2 2" xfId="46815"/>
    <cellStyle name="Percent 3 6 2 2 3 3 3" xfId="15092"/>
    <cellStyle name="Percent 3 6 2 2 3 3 4" xfId="36243"/>
    <cellStyle name="Percent 3 6 2 2 3 4" xfId="7404"/>
    <cellStyle name="Percent 3 6 2 2 3 4 2" xfId="28553"/>
    <cellStyle name="Percent 3 6 2 2 3 4 2 2" xfId="49704"/>
    <cellStyle name="Percent 3 6 2 2 3 4 3" xfId="17981"/>
    <cellStyle name="Percent 3 6 2 2 3 4 4" xfId="39132"/>
    <cellStyle name="Percent 3 6 2 2 3 5" xfId="9966"/>
    <cellStyle name="Percent 3 6 2 2 3 5 2" xfId="31115"/>
    <cellStyle name="Percent 3 6 2 2 3 5 2 2" xfId="52266"/>
    <cellStyle name="Percent 3 6 2 2 3 5 3" xfId="20543"/>
    <cellStyle name="Percent 3 6 2 2 3 5 4" xfId="41694"/>
    <cellStyle name="Percent 3 6 2 2 3 6" xfId="23100"/>
    <cellStyle name="Percent 3 6 2 2 3 6 2" xfId="44251"/>
    <cellStyle name="Percent 3 6 2 2 3 7" xfId="12528"/>
    <cellStyle name="Percent 3 6 2 2 3 8" xfId="33679"/>
    <cellStyle name="Percent 3 6 2 2 4" xfId="1601"/>
    <cellStyle name="Percent 3 6 2 2 4 2" xfId="4168"/>
    <cellStyle name="Percent 3 6 2 2 4 2 2" xfId="26304"/>
    <cellStyle name="Percent 3 6 2 2 4 2 2 2" xfId="47455"/>
    <cellStyle name="Percent 3 6 2 2 4 2 3" xfId="15732"/>
    <cellStyle name="Percent 3 6 2 2 4 2 4" xfId="36883"/>
    <cellStyle name="Percent 3 6 2 2 4 3" xfId="8044"/>
    <cellStyle name="Percent 3 6 2 2 4 3 2" xfId="29193"/>
    <cellStyle name="Percent 3 6 2 2 4 3 2 2" xfId="50344"/>
    <cellStyle name="Percent 3 6 2 2 4 3 3" xfId="18621"/>
    <cellStyle name="Percent 3 6 2 2 4 3 4" xfId="39772"/>
    <cellStyle name="Percent 3 6 2 2 4 4" xfId="10606"/>
    <cellStyle name="Percent 3 6 2 2 4 4 2" xfId="31755"/>
    <cellStyle name="Percent 3 6 2 2 4 4 2 2" xfId="52906"/>
    <cellStyle name="Percent 3 6 2 2 4 4 3" xfId="21183"/>
    <cellStyle name="Percent 3 6 2 2 4 4 4" xfId="42334"/>
    <cellStyle name="Percent 3 6 2 2 4 5" xfId="23740"/>
    <cellStyle name="Percent 3 6 2 2 4 5 2" xfId="44891"/>
    <cellStyle name="Percent 3 6 2 2 4 6" xfId="13168"/>
    <cellStyle name="Percent 3 6 2 2 4 7" xfId="34319"/>
    <cellStyle name="Percent 3 6 2 2 5" xfId="2888"/>
    <cellStyle name="Percent 3 6 2 2 5 2" xfId="25024"/>
    <cellStyle name="Percent 3 6 2 2 5 2 2" xfId="46175"/>
    <cellStyle name="Percent 3 6 2 2 5 3" xfId="14452"/>
    <cellStyle name="Percent 3 6 2 2 5 4" xfId="35603"/>
    <cellStyle name="Percent 3 6 2 2 6" xfId="6764"/>
    <cellStyle name="Percent 3 6 2 2 6 2" xfId="27913"/>
    <cellStyle name="Percent 3 6 2 2 6 2 2" xfId="49064"/>
    <cellStyle name="Percent 3 6 2 2 6 3" xfId="17341"/>
    <cellStyle name="Percent 3 6 2 2 6 4" xfId="38492"/>
    <cellStyle name="Percent 3 6 2 2 7" xfId="9326"/>
    <cellStyle name="Percent 3 6 2 2 7 2" xfId="30475"/>
    <cellStyle name="Percent 3 6 2 2 7 2 2" xfId="51626"/>
    <cellStyle name="Percent 3 6 2 2 7 3" xfId="19903"/>
    <cellStyle name="Percent 3 6 2 2 7 4" xfId="41054"/>
    <cellStyle name="Percent 3 6 2 2 8" xfId="22460"/>
    <cellStyle name="Percent 3 6 2 2 8 2" xfId="43611"/>
    <cellStyle name="Percent 3 6 2 2 9" xfId="11888"/>
    <cellStyle name="Percent 3 6 2 3" xfId="481"/>
    <cellStyle name="Percent 3 6 2 3 2" xfId="1121"/>
    <cellStyle name="Percent 3 6 2 3 2 2" xfId="2401"/>
    <cellStyle name="Percent 3 6 2 3 2 2 2" xfId="4968"/>
    <cellStyle name="Percent 3 6 2 3 2 2 2 2" xfId="27104"/>
    <cellStyle name="Percent 3 6 2 3 2 2 2 2 2" xfId="48255"/>
    <cellStyle name="Percent 3 6 2 3 2 2 2 3" xfId="16532"/>
    <cellStyle name="Percent 3 6 2 3 2 2 2 4" xfId="37683"/>
    <cellStyle name="Percent 3 6 2 3 2 2 3" xfId="8844"/>
    <cellStyle name="Percent 3 6 2 3 2 2 3 2" xfId="29993"/>
    <cellStyle name="Percent 3 6 2 3 2 2 3 2 2" xfId="51144"/>
    <cellStyle name="Percent 3 6 2 3 2 2 3 3" xfId="19421"/>
    <cellStyle name="Percent 3 6 2 3 2 2 3 4" xfId="40572"/>
    <cellStyle name="Percent 3 6 2 3 2 2 4" xfId="11406"/>
    <cellStyle name="Percent 3 6 2 3 2 2 4 2" xfId="32555"/>
    <cellStyle name="Percent 3 6 2 3 2 2 4 2 2" xfId="53706"/>
    <cellStyle name="Percent 3 6 2 3 2 2 4 3" xfId="21983"/>
    <cellStyle name="Percent 3 6 2 3 2 2 4 4" xfId="43134"/>
    <cellStyle name="Percent 3 6 2 3 2 2 5" xfId="24540"/>
    <cellStyle name="Percent 3 6 2 3 2 2 5 2" xfId="45691"/>
    <cellStyle name="Percent 3 6 2 3 2 2 6" xfId="13968"/>
    <cellStyle name="Percent 3 6 2 3 2 2 7" xfId="35119"/>
    <cellStyle name="Percent 3 6 2 3 2 3" xfId="3688"/>
    <cellStyle name="Percent 3 6 2 3 2 3 2" xfId="25824"/>
    <cellStyle name="Percent 3 6 2 3 2 3 2 2" xfId="46975"/>
    <cellStyle name="Percent 3 6 2 3 2 3 3" xfId="15252"/>
    <cellStyle name="Percent 3 6 2 3 2 3 4" xfId="36403"/>
    <cellStyle name="Percent 3 6 2 3 2 4" xfId="7564"/>
    <cellStyle name="Percent 3 6 2 3 2 4 2" xfId="28713"/>
    <cellStyle name="Percent 3 6 2 3 2 4 2 2" xfId="49864"/>
    <cellStyle name="Percent 3 6 2 3 2 4 3" xfId="18141"/>
    <cellStyle name="Percent 3 6 2 3 2 4 4" xfId="39292"/>
    <cellStyle name="Percent 3 6 2 3 2 5" xfId="10126"/>
    <cellStyle name="Percent 3 6 2 3 2 5 2" xfId="31275"/>
    <cellStyle name="Percent 3 6 2 3 2 5 2 2" xfId="52426"/>
    <cellStyle name="Percent 3 6 2 3 2 5 3" xfId="20703"/>
    <cellStyle name="Percent 3 6 2 3 2 5 4" xfId="41854"/>
    <cellStyle name="Percent 3 6 2 3 2 6" xfId="23260"/>
    <cellStyle name="Percent 3 6 2 3 2 6 2" xfId="44411"/>
    <cellStyle name="Percent 3 6 2 3 2 7" xfId="12688"/>
    <cellStyle name="Percent 3 6 2 3 2 8" xfId="33839"/>
    <cellStyle name="Percent 3 6 2 3 3" xfId="1761"/>
    <cellStyle name="Percent 3 6 2 3 3 2" xfId="4328"/>
    <cellStyle name="Percent 3 6 2 3 3 2 2" xfId="26464"/>
    <cellStyle name="Percent 3 6 2 3 3 2 2 2" xfId="47615"/>
    <cellStyle name="Percent 3 6 2 3 3 2 3" xfId="15892"/>
    <cellStyle name="Percent 3 6 2 3 3 2 4" xfId="37043"/>
    <cellStyle name="Percent 3 6 2 3 3 3" xfId="8204"/>
    <cellStyle name="Percent 3 6 2 3 3 3 2" xfId="29353"/>
    <cellStyle name="Percent 3 6 2 3 3 3 2 2" xfId="50504"/>
    <cellStyle name="Percent 3 6 2 3 3 3 3" xfId="18781"/>
    <cellStyle name="Percent 3 6 2 3 3 3 4" xfId="39932"/>
    <cellStyle name="Percent 3 6 2 3 3 4" xfId="10766"/>
    <cellStyle name="Percent 3 6 2 3 3 4 2" xfId="31915"/>
    <cellStyle name="Percent 3 6 2 3 3 4 2 2" xfId="53066"/>
    <cellStyle name="Percent 3 6 2 3 3 4 3" xfId="21343"/>
    <cellStyle name="Percent 3 6 2 3 3 4 4" xfId="42494"/>
    <cellStyle name="Percent 3 6 2 3 3 5" xfId="23900"/>
    <cellStyle name="Percent 3 6 2 3 3 5 2" xfId="45051"/>
    <cellStyle name="Percent 3 6 2 3 3 6" xfId="13328"/>
    <cellStyle name="Percent 3 6 2 3 3 7" xfId="34479"/>
    <cellStyle name="Percent 3 6 2 3 4" xfId="3048"/>
    <cellStyle name="Percent 3 6 2 3 4 2" xfId="25184"/>
    <cellStyle name="Percent 3 6 2 3 4 2 2" xfId="46335"/>
    <cellStyle name="Percent 3 6 2 3 4 3" xfId="14612"/>
    <cellStyle name="Percent 3 6 2 3 4 4" xfId="35763"/>
    <cellStyle name="Percent 3 6 2 3 5" xfId="6924"/>
    <cellStyle name="Percent 3 6 2 3 5 2" xfId="28073"/>
    <cellStyle name="Percent 3 6 2 3 5 2 2" xfId="49224"/>
    <cellStyle name="Percent 3 6 2 3 5 3" xfId="17501"/>
    <cellStyle name="Percent 3 6 2 3 5 4" xfId="38652"/>
    <cellStyle name="Percent 3 6 2 3 6" xfId="9486"/>
    <cellStyle name="Percent 3 6 2 3 6 2" xfId="30635"/>
    <cellStyle name="Percent 3 6 2 3 6 2 2" xfId="51786"/>
    <cellStyle name="Percent 3 6 2 3 6 3" xfId="20063"/>
    <cellStyle name="Percent 3 6 2 3 6 4" xfId="41214"/>
    <cellStyle name="Percent 3 6 2 3 7" xfId="22620"/>
    <cellStyle name="Percent 3 6 2 3 7 2" xfId="43771"/>
    <cellStyle name="Percent 3 6 2 3 8" xfId="12048"/>
    <cellStyle name="Percent 3 6 2 3 9" xfId="33199"/>
    <cellStyle name="Percent 3 6 2 4" xfId="801"/>
    <cellStyle name="Percent 3 6 2 4 2" xfId="2081"/>
    <cellStyle name="Percent 3 6 2 4 2 2" xfId="4648"/>
    <cellStyle name="Percent 3 6 2 4 2 2 2" xfId="26784"/>
    <cellStyle name="Percent 3 6 2 4 2 2 2 2" xfId="47935"/>
    <cellStyle name="Percent 3 6 2 4 2 2 3" xfId="16212"/>
    <cellStyle name="Percent 3 6 2 4 2 2 4" xfId="37363"/>
    <cellStyle name="Percent 3 6 2 4 2 3" xfId="8524"/>
    <cellStyle name="Percent 3 6 2 4 2 3 2" xfId="29673"/>
    <cellStyle name="Percent 3 6 2 4 2 3 2 2" xfId="50824"/>
    <cellStyle name="Percent 3 6 2 4 2 3 3" xfId="19101"/>
    <cellStyle name="Percent 3 6 2 4 2 3 4" xfId="40252"/>
    <cellStyle name="Percent 3 6 2 4 2 4" xfId="11086"/>
    <cellStyle name="Percent 3 6 2 4 2 4 2" xfId="32235"/>
    <cellStyle name="Percent 3 6 2 4 2 4 2 2" xfId="53386"/>
    <cellStyle name="Percent 3 6 2 4 2 4 3" xfId="21663"/>
    <cellStyle name="Percent 3 6 2 4 2 4 4" xfId="42814"/>
    <cellStyle name="Percent 3 6 2 4 2 5" xfId="24220"/>
    <cellStyle name="Percent 3 6 2 4 2 5 2" xfId="45371"/>
    <cellStyle name="Percent 3 6 2 4 2 6" xfId="13648"/>
    <cellStyle name="Percent 3 6 2 4 2 7" xfId="34799"/>
    <cellStyle name="Percent 3 6 2 4 3" xfId="3368"/>
    <cellStyle name="Percent 3 6 2 4 3 2" xfId="25504"/>
    <cellStyle name="Percent 3 6 2 4 3 2 2" xfId="46655"/>
    <cellStyle name="Percent 3 6 2 4 3 3" xfId="14932"/>
    <cellStyle name="Percent 3 6 2 4 3 4" xfId="36083"/>
    <cellStyle name="Percent 3 6 2 4 4" xfId="7244"/>
    <cellStyle name="Percent 3 6 2 4 4 2" xfId="28393"/>
    <cellStyle name="Percent 3 6 2 4 4 2 2" xfId="49544"/>
    <cellStyle name="Percent 3 6 2 4 4 3" xfId="17821"/>
    <cellStyle name="Percent 3 6 2 4 4 4" xfId="38972"/>
    <cellStyle name="Percent 3 6 2 4 5" xfId="9806"/>
    <cellStyle name="Percent 3 6 2 4 5 2" xfId="30955"/>
    <cellStyle name="Percent 3 6 2 4 5 2 2" xfId="52106"/>
    <cellStyle name="Percent 3 6 2 4 5 3" xfId="20383"/>
    <cellStyle name="Percent 3 6 2 4 5 4" xfId="41534"/>
    <cellStyle name="Percent 3 6 2 4 6" xfId="22940"/>
    <cellStyle name="Percent 3 6 2 4 6 2" xfId="44091"/>
    <cellStyle name="Percent 3 6 2 4 7" xfId="12368"/>
    <cellStyle name="Percent 3 6 2 4 8" xfId="33519"/>
    <cellStyle name="Percent 3 6 2 5" xfId="1441"/>
    <cellStyle name="Percent 3 6 2 5 2" xfId="4008"/>
    <cellStyle name="Percent 3 6 2 5 2 2" xfId="26144"/>
    <cellStyle name="Percent 3 6 2 5 2 2 2" xfId="47295"/>
    <cellStyle name="Percent 3 6 2 5 2 3" xfId="15572"/>
    <cellStyle name="Percent 3 6 2 5 2 4" xfId="36723"/>
    <cellStyle name="Percent 3 6 2 5 3" xfId="7884"/>
    <cellStyle name="Percent 3 6 2 5 3 2" xfId="29033"/>
    <cellStyle name="Percent 3 6 2 5 3 2 2" xfId="50184"/>
    <cellStyle name="Percent 3 6 2 5 3 3" xfId="18461"/>
    <cellStyle name="Percent 3 6 2 5 3 4" xfId="39612"/>
    <cellStyle name="Percent 3 6 2 5 4" xfId="10446"/>
    <cellStyle name="Percent 3 6 2 5 4 2" xfId="31595"/>
    <cellStyle name="Percent 3 6 2 5 4 2 2" xfId="52746"/>
    <cellStyle name="Percent 3 6 2 5 4 3" xfId="21023"/>
    <cellStyle name="Percent 3 6 2 5 4 4" xfId="42174"/>
    <cellStyle name="Percent 3 6 2 5 5" xfId="23580"/>
    <cellStyle name="Percent 3 6 2 5 5 2" xfId="44731"/>
    <cellStyle name="Percent 3 6 2 5 6" xfId="13008"/>
    <cellStyle name="Percent 3 6 2 5 7" xfId="34159"/>
    <cellStyle name="Percent 3 6 2 6" xfId="2727"/>
    <cellStyle name="Percent 3 6 2 6 2" xfId="24863"/>
    <cellStyle name="Percent 3 6 2 6 2 2" xfId="46014"/>
    <cellStyle name="Percent 3 6 2 6 3" xfId="14291"/>
    <cellStyle name="Percent 3 6 2 6 4" xfId="35442"/>
    <cellStyle name="Percent 3 6 2 7" xfId="6604"/>
    <cellStyle name="Percent 3 6 2 7 2" xfId="27753"/>
    <cellStyle name="Percent 3 6 2 7 2 2" xfId="48904"/>
    <cellStyle name="Percent 3 6 2 7 3" xfId="17181"/>
    <cellStyle name="Percent 3 6 2 7 4" xfId="38332"/>
    <cellStyle name="Percent 3 6 2 8" xfId="9166"/>
    <cellStyle name="Percent 3 6 2 8 2" xfId="30315"/>
    <cellStyle name="Percent 3 6 2 8 2 2" xfId="51466"/>
    <cellStyle name="Percent 3 6 2 8 3" xfId="19743"/>
    <cellStyle name="Percent 3 6 2 8 4" xfId="40894"/>
    <cellStyle name="Percent 3 6 2 9" xfId="22300"/>
    <cellStyle name="Percent 3 6 2 9 2" xfId="43451"/>
    <cellStyle name="Percent 3 6 3" xfId="239"/>
    <cellStyle name="Percent 3 6 3 10" xfId="32959"/>
    <cellStyle name="Percent 3 6 3 2" xfId="561"/>
    <cellStyle name="Percent 3 6 3 2 2" xfId="1201"/>
    <cellStyle name="Percent 3 6 3 2 2 2" xfId="2481"/>
    <cellStyle name="Percent 3 6 3 2 2 2 2" xfId="5048"/>
    <cellStyle name="Percent 3 6 3 2 2 2 2 2" xfId="27184"/>
    <cellStyle name="Percent 3 6 3 2 2 2 2 2 2" xfId="48335"/>
    <cellStyle name="Percent 3 6 3 2 2 2 2 3" xfId="16612"/>
    <cellStyle name="Percent 3 6 3 2 2 2 2 4" xfId="37763"/>
    <cellStyle name="Percent 3 6 3 2 2 2 3" xfId="8924"/>
    <cellStyle name="Percent 3 6 3 2 2 2 3 2" xfId="30073"/>
    <cellStyle name="Percent 3 6 3 2 2 2 3 2 2" xfId="51224"/>
    <cellStyle name="Percent 3 6 3 2 2 2 3 3" xfId="19501"/>
    <cellStyle name="Percent 3 6 3 2 2 2 3 4" xfId="40652"/>
    <cellStyle name="Percent 3 6 3 2 2 2 4" xfId="11486"/>
    <cellStyle name="Percent 3 6 3 2 2 2 4 2" xfId="32635"/>
    <cellStyle name="Percent 3 6 3 2 2 2 4 2 2" xfId="53786"/>
    <cellStyle name="Percent 3 6 3 2 2 2 4 3" xfId="22063"/>
    <cellStyle name="Percent 3 6 3 2 2 2 4 4" xfId="43214"/>
    <cellStyle name="Percent 3 6 3 2 2 2 5" xfId="24620"/>
    <cellStyle name="Percent 3 6 3 2 2 2 5 2" xfId="45771"/>
    <cellStyle name="Percent 3 6 3 2 2 2 6" xfId="14048"/>
    <cellStyle name="Percent 3 6 3 2 2 2 7" xfId="35199"/>
    <cellStyle name="Percent 3 6 3 2 2 3" xfId="3768"/>
    <cellStyle name="Percent 3 6 3 2 2 3 2" xfId="25904"/>
    <cellStyle name="Percent 3 6 3 2 2 3 2 2" xfId="47055"/>
    <cellStyle name="Percent 3 6 3 2 2 3 3" xfId="15332"/>
    <cellStyle name="Percent 3 6 3 2 2 3 4" xfId="36483"/>
    <cellStyle name="Percent 3 6 3 2 2 4" xfId="7644"/>
    <cellStyle name="Percent 3 6 3 2 2 4 2" xfId="28793"/>
    <cellStyle name="Percent 3 6 3 2 2 4 2 2" xfId="49944"/>
    <cellStyle name="Percent 3 6 3 2 2 4 3" xfId="18221"/>
    <cellStyle name="Percent 3 6 3 2 2 4 4" xfId="39372"/>
    <cellStyle name="Percent 3 6 3 2 2 5" xfId="10206"/>
    <cellStyle name="Percent 3 6 3 2 2 5 2" xfId="31355"/>
    <cellStyle name="Percent 3 6 3 2 2 5 2 2" xfId="52506"/>
    <cellStyle name="Percent 3 6 3 2 2 5 3" xfId="20783"/>
    <cellStyle name="Percent 3 6 3 2 2 5 4" xfId="41934"/>
    <cellStyle name="Percent 3 6 3 2 2 6" xfId="23340"/>
    <cellStyle name="Percent 3 6 3 2 2 6 2" xfId="44491"/>
    <cellStyle name="Percent 3 6 3 2 2 7" xfId="12768"/>
    <cellStyle name="Percent 3 6 3 2 2 8" xfId="33919"/>
    <cellStyle name="Percent 3 6 3 2 3" xfId="1841"/>
    <cellStyle name="Percent 3 6 3 2 3 2" xfId="4408"/>
    <cellStyle name="Percent 3 6 3 2 3 2 2" xfId="26544"/>
    <cellStyle name="Percent 3 6 3 2 3 2 2 2" xfId="47695"/>
    <cellStyle name="Percent 3 6 3 2 3 2 3" xfId="15972"/>
    <cellStyle name="Percent 3 6 3 2 3 2 4" xfId="37123"/>
    <cellStyle name="Percent 3 6 3 2 3 3" xfId="8284"/>
    <cellStyle name="Percent 3 6 3 2 3 3 2" xfId="29433"/>
    <cellStyle name="Percent 3 6 3 2 3 3 2 2" xfId="50584"/>
    <cellStyle name="Percent 3 6 3 2 3 3 3" xfId="18861"/>
    <cellStyle name="Percent 3 6 3 2 3 3 4" xfId="40012"/>
    <cellStyle name="Percent 3 6 3 2 3 4" xfId="10846"/>
    <cellStyle name="Percent 3 6 3 2 3 4 2" xfId="31995"/>
    <cellStyle name="Percent 3 6 3 2 3 4 2 2" xfId="53146"/>
    <cellStyle name="Percent 3 6 3 2 3 4 3" xfId="21423"/>
    <cellStyle name="Percent 3 6 3 2 3 4 4" xfId="42574"/>
    <cellStyle name="Percent 3 6 3 2 3 5" xfId="23980"/>
    <cellStyle name="Percent 3 6 3 2 3 5 2" xfId="45131"/>
    <cellStyle name="Percent 3 6 3 2 3 6" xfId="13408"/>
    <cellStyle name="Percent 3 6 3 2 3 7" xfId="34559"/>
    <cellStyle name="Percent 3 6 3 2 4" xfId="3128"/>
    <cellStyle name="Percent 3 6 3 2 4 2" xfId="25264"/>
    <cellStyle name="Percent 3 6 3 2 4 2 2" xfId="46415"/>
    <cellStyle name="Percent 3 6 3 2 4 3" xfId="14692"/>
    <cellStyle name="Percent 3 6 3 2 4 4" xfId="35843"/>
    <cellStyle name="Percent 3 6 3 2 5" xfId="7004"/>
    <cellStyle name="Percent 3 6 3 2 5 2" xfId="28153"/>
    <cellStyle name="Percent 3 6 3 2 5 2 2" xfId="49304"/>
    <cellStyle name="Percent 3 6 3 2 5 3" xfId="17581"/>
    <cellStyle name="Percent 3 6 3 2 5 4" xfId="38732"/>
    <cellStyle name="Percent 3 6 3 2 6" xfId="9566"/>
    <cellStyle name="Percent 3 6 3 2 6 2" xfId="30715"/>
    <cellStyle name="Percent 3 6 3 2 6 2 2" xfId="51866"/>
    <cellStyle name="Percent 3 6 3 2 6 3" xfId="20143"/>
    <cellStyle name="Percent 3 6 3 2 6 4" xfId="41294"/>
    <cellStyle name="Percent 3 6 3 2 7" xfId="22700"/>
    <cellStyle name="Percent 3 6 3 2 7 2" xfId="43851"/>
    <cellStyle name="Percent 3 6 3 2 8" xfId="12128"/>
    <cellStyle name="Percent 3 6 3 2 9" xfId="33279"/>
    <cellStyle name="Percent 3 6 3 3" xfId="881"/>
    <cellStyle name="Percent 3 6 3 3 2" xfId="2161"/>
    <cellStyle name="Percent 3 6 3 3 2 2" xfId="4728"/>
    <cellStyle name="Percent 3 6 3 3 2 2 2" xfId="26864"/>
    <cellStyle name="Percent 3 6 3 3 2 2 2 2" xfId="48015"/>
    <cellStyle name="Percent 3 6 3 3 2 2 3" xfId="16292"/>
    <cellStyle name="Percent 3 6 3 3 2 2 4" xfId="37443"/>
    <cellStyle name="Percent 3 6 3 3 2 3" xfId="8604"/>
    <cellStyle name="Percent 3 6 3 3 2 3 2" xfId="29753"/>
    <cellStyle name="Percent 3 6 3 3 2 3 2 2" xfId="50904"/>
    <cellStyle name="Percent 3 6 3 3 2 3 3" xfId="19181"/>
    <cellStyle name="Percent 3 6 3 3 2 3 4" xfId="40332"/>
    <cellStyle name="Percent 3 6 3 3 2 4" xfId="11166"/>
    <cellStyle name="Percent 3 6 3 3 2 4 2" xfId="32315"/>
    <cellStyle name="Percent 3 6 3 3 2 4 2 2" xfId="53466"/>
    <cellStyle name="Percent 3 6 3 3 2 4 3" xfId="21743"/>
    <cellStyle name="Percent 3 6 3 3 2 4 4" xfId="42894"/>
    <cellStyle name="Percent 3 6 3 3 2 5" xfId="24300"/>
    <cellStyle name="Percent 3 6 3 3 2 5 2" xfId="45451"/>
    <cellStyle name="Percent 3 6 3 3 2 6" xfId="13728"/>
    <cellStyle name="Percent 3 6 3 3 2 7" xfId="34879"/>
    <cellStyle name="Percent 3 6 3 3 3" xfId="3448"/>
    <cellStyle name="Percent 3 6 3 3 3 2" xfId="25584"/>
    <cellStyle name="Percent 3 6 3 3 3 2 2" xfId="46735"/>
    <cellStyle name="Percent 3 6 3 3 3 3" xfId="15012"/>
    <cellStyle name="Percent 3 6 3 3 3 4" xfId="36163"/>
    <cellStyle name="Percent 3 6 3 3 4" xfId="7324"/>
    <cellStyle name="Percent 3 6 3 3 4 2" xfId="28473"/>
    <cellStyle name="Percent 3 6 3 3 4 2 2" xfId="49624"/>
    <cellStyle name="Percent 3 6 3 3 4 3" xfId="17901"/>
    <cellStyle name="Percent 3 6 3 3 4 4" xfId="39052"/>
    <cellStyle name="Percent 3 6 3 3 5" xfId="9886"/>
    <cellStyle name="Percent 3 6 3 3 5 2" xfId="31035"/>
    <cellStyle name="Percent 3 6 3 3 5 2 2" xfId="52186"/>
    <cellStyle name="Percent 3 6 3 3 5 3" xfId="20463"/>
    <cellStyle name="Percent 3 6 3 3 5 4" xfId="41614"/>
    <cellStyle name="Percent 3 6 3 3 6" xfId="23020"/>
    <cellStyle name="Percent 3 6 3 3 6 2" xfId="44171"/>
    <cellStyle name="Percent 3 6 3 3 7" xfId="12448"/>
    <cellStyle name="Percent 3 6 3 3 8" xfId="33599"/>
    <cellStyle name="Percent 3 6 3 4" xfId="1521"/>
    <cellStyle name="Percent 3 6 3 4 2" xfId="4088"/>
    <cellStyle name="Percent 3 6 3 4 2 2" xfId="26224"/>
    <cellStyle name="Percent 3 6 3 4 2 2 2" xfId="47375"/>
    <cellStyle name="Percent 3 6 3 4 2 3" xfId="15652"/>
    <cellStyle name="Percent 3 6 3 4 2 4" xfId="36803"/>
    <cellStyle name="Percent 3 6 3 4 3" xfId="7964"/>
    <cellStyle name="Percent 3 6 3 4 3 2" xfId="29113"/>
    <cellStyle name="Percent 3 6 3 4 3 2 2" xfId="50264"/>
    <cellStyle name="Percent 3 6 3 4 3 3" xfId="18541"/>
    <cellStyle name="Percent 3 6 3 4 3 4" xfId="39692"/>
    <cellStyle name="Percent 3 6 3 4 4" xfId="10526"/>
    <cellStyle name="Percent 3 6 3 4 4 2" xfId="31675"/>
    <cellStyle name="Percent 3 6 3 4 4 2 2" xfId="52826"/>
    <cellStyle name="Percent 3 6 3 4 4 3" xfId="21103"/>
    <cellStyle name="Percent 3 6 3 4 4 4" xfId="42254"/>
    <cellStyle name="Percent 3 6 3 4 5" xfId="23660"/>
    <cellStyle name="Percent 3 6 3 4 5 2" xfId="44811"/>
    <cellStyle name="Percent 3 6 3 4 6" xfId="13088"/>
    <cellStyle name="Percent 3 6 3 4 7" xfId="34239"/>
    <cellStyle name="Percent 3 6 3 5" xfId="2807"/>
    <cellStyle name="Percent 3 6 3 5 2" xfId="24943"/>
    <cellStyle name="Percent 3 6 3 5 2 2" xfId="46094"/>
    <cellStyle name="Percent 3 6 3 5 3" xfId="14371"/>
    <cellStyle name="Percent 3 6 3 5 4" xfId="35522"/>
    <cellStyle name="Percent 3 6 3 6" xfId="6684"/>
    <cellStyle name="Percent 3 6 3 6 2" xfId="27833"/>
    <cellStyle name="Percent 3 6 3 6 2 2" xfId="48984"/>
    <cellStyle name="Percent 3 6 3 6 3" xfId="17261"/>
    <cellStyle name="Percent 3 6 3 6 4" xfId="38412"/>
    <cellStyle name="Percent 3 6 3 7" xfId="9246"/>
    <cellStyle name="Percent 3 6 3 7 2" xfId="30395"/>
    <cellStyle name="Percent 3 6 3 7 2 2" xfId="51546"/>
    <cellStyle name="Percent 3 6 3 7 3" xfId="19823"/>
    <cellStyle name="Percent 3 6 3 7 4" xfId="40974"/>
    <cellStyle name="Percent 3 6 3 8" xfId="22380"/>
    <cellStyle name="Percent 3 6 3 8 2" xfId="43531"/>
    <cellStyle name="Percent 3 6 3 9" xfId="11808"/>
    <cellStyle name="Percent 3 6 4" xfId="401"/>
    <cellStyle name="Percent 3 6 4 2" xfId="1041"/>
    <cellStyle name="Percent 3 6 4 2 2" xfId="2321"/>
    <cellStyle name="Percent 3 6 4 2 2 2" xfId="4888"/>
    <cellStyle name="Percent 3 6 4 2 2 2 2" xfId="27024"/>
    <cellStyle name="Percent 3 6 4 2 2 2 2 2" xfId="48175"/>
    <cellStyle name="Percent 3 6 4 2 2 2 3" xfId="16452"/>
    <cellStyle name="Percent 3 6 4 2 2 2 4" xfId="37603"/>
    <cellStyle name="Percent 3 6 4 2 2 3" xfId="8764"/>
    <cellStyle name="Percent 3 6 4 2 2 3 2" xfId="29913"/>
    <cellStyle name="Percent 3 6 4 2 2 3 2 2" xfId="51064"/>
    <cellStyle name="Percent 3 6 4 2 2 3 3" xfId="19341"/>
    <cellStyle name="Percent 3 6 4 2 2 3 4" xfId="40492"/>
    <cellStyle name="Percent 3 6 4 2 2 4" xfId="11326"/>
    <cellStyle name="Percent 3 6 4 2 2 4 2" xfId="32475"/>
    <cellStyle name="Percent 3 6 4 2 2 4 2 2" xfId="53626"/>
    <cellStyle name="Percent 3 6 4 2 2 4 3" xfId="21903"/>
    <cellStyle name="Percent 3 6 4 2 2 4 4" xfId="43054"/>
    <cellStyle name="Percent 3 6 4 2 2 5" xfId="24460"/>
    <cellStyle name="Percent 3 6 4 2 2 5 2" xfId="45611"/>
    <cellStyle name="Percent 3 6 4 2 2 6" xfId="13888"/>
    <cellStyle name="Percent 3 6 4 2 2 7" xfId="35039"/>
    <cellStyle name="Percent 3 6 4 2 3" xfId="3608"/>
    <cellStyle name="Percent 3 6 4 2 3 2" xfId="25744"/>
    <cellStyle name="Percent 3 6 4 2 3 2 2" xfId="46895"/>
    <cellStyle name="Percent 3 6 4 2 3 3" xfId="15172"/>
    <cellStyle name="Percent 3 6 4 2 3 4" xfId="36323"/>
    <cellStyle name="Percent 3 6 4 2 4" xfId="7484"/>
    <cellStyle name="Percent 3 6 4 2 4 2" xfId="28633"/>
    <cellStyle name="Percent 3 6 4 2 4 2 2" xfId="49784"/>
    <cellStyle name="Percent 3 6 4 2 4 3" xfId="18061"/>
    <cellStyle name="Percent 3 6 4 2 4 4" xfId="39212"/>
    <cellStyle name="Percent 3 6 4 2 5" xfId="10046"/>
    <cellStyle name="Percent 3 6 4 2 5 2" xfId="31195"/>
    <cellStyle name="Percent 3 6 4 2 5 2 2" xfId="52346"/>
    <cellStyle name="Percent 3 6 4 2 5 3" xfId="20623"/>
    <cellStyle name="Percent 3 6 4 2 5 4" xfId="41774"/>
    <cellStyle name="Percent 3 6 4 2 6" xfId="23180"/>
    <cellStyle name="Percent 3 6 4 2 6 2" xfId="44331"/>
    <cellStyle name="Percent 3 6 4 2 7" xfId="12608"/>
    <cellStyle name="Percent 3 6 4 2 8" xfId="33759"/>
    <cellStyle name="Percent 3 6 4 3" xfId="1681"/>
    <cellStyle name="Percent 3 6 4 3 2" xfId="4248"/>
    <cellStyle name="Percent 3 6 4 3 2 2" xfId="26384"/>
    <cellStyle name="Percent 3 6 4 3 2 2 2" xfId="47535"/>
    <cellStyle name="Percent 3 6 4 3 2 3" xfId="15812"/>
    <cellStyle name="Percent 3 6 4 3 2 4" xfId="36963"/>
    <cellStyle name="Percent 3 6 4 3 3" xfId="8124"/>
    <cellStyle name="Percent 3 6 4 3 3 2" xfId="29273"/>
    <cellStyle name="Percent 3 6 4 3 3 2 2" xfId="50424"/>
    <cellStyle name="Percent 3 6 4 3 3 3" xfId="18701"/>
    <cellStyle name="Percent 3 6 4 3 3 4" xfId="39852"/>
    <cellStyle name="Percent 3 6 4 3 4" xfId="10686"/>
    <cellStyle name="Percent 3 6 4 3 4 2" xfId="31835"/>
    <cellStyle name="Percent 3 6 4 3 4 2 2" xfId="52986"/>
    <cellStyle name="Percent 3 6 4 3 4 3" xfId="21263"/>
    <cellStyle name="Percent 3 6 4 3 4 4" xfId="42414"/>
    <cellStyle name="Percent 3 6 4 3 5" xfId="23820"/>
    <cellStyle name="Percent 3 6 4 3 5 2" xfId="44971"/>
    <cellStyle name="Percent 3 6 4 3 6" xfId="13248"/>
    <cellStyle name="Percent 3 6 4 3 7" xfId="34399"/>
    <cellStyle name="Percent 3 6 4 4" xfId="2968"/>
    <cellStyle name="Percent 3 6 4 4 2" xfId="25104"/>
    <cellStyle name="Percent 3 6 4 4 2 2" xfId="46255"/>
    <cellStyle name="Percent 3 6 4 4 3" xfId="14532"/>
    <cellStyle name="Percent 3 6 4 4 4" xfId="35683"/>
    <cellStyle name="Percent 3 6 4 5" xfId="6844"/>
    <cellStyle name="Percent 3 6 4 5 2" xfId="27993"/>
    <cellStyle name="Percent 3 6 4 5 2 2" xfId="49144"/>
    <cellStyle name="Percent 3 6 4 5 3" xfId="17421"/>
    <cellStyle name="Percent 3 6 4 5 4" xfId="38572"/>
    <cellStyle name="Percent 3 6 4 6" xfId="9406"/>
    <cellStyle name="Percent 3 6 4 6 2" xfId="30555"/>
    <cellStyle name="Percent 3 6 4 6 2 2" xfId="51706"/>
    <cellStyle name="Percent 3 6 4 6 3" xfId="19983"/>
    <cellStyle name="Percent 3 6 4 6 4" xfId="41134"/>
    <cellStyle name="Percent 3 6 4 7" xfId="22540"/>
    <cellStyle name="Percent 3 6 4 7 2" xfId="43691"/>
    <cellStyle name="Percent 3 6 4 8" xfId="11968"/>
    <cellStyle name="Percent 3 6 4 9" xfId="33119"/>
    <cellStyle name="Percent 3 6 5" xfId="721"/>
    <cellStyle name="Percent 3 6 5 2" xfId="2001"/>
    <cellStyle name="Percent 3 6 5 2 2" xfId="4568"/>
    <cellStyle name="Percent 3 6 5 2 2 2" xfId="26704"/>
    <cellStyle name="Percent 3 6 5 2 2 2 2" xfId="47855"/>
    <cellStyle name="Percent 3 6 5 2 2 3" xfId="16132"/>
    <cellStyle name="Percent 3 6 5 2 2 4" xfId="37283"/>
    <cellStyle name="Percent 3 6 5 2 3" xfId="8444"/>
    <cellStyle name="Percent 3 6 5 2 3 2" xfId="29593"/>
    <cellStyle name="Percent 3 6 5 2 3 2 2" xfId="50744"/>
    <cellStyle name="Percent 3 6 5 2 3 3" xfId="19021"/>
    <cellStyle name="Percent 3 6 5 2 3 4" xfId="40172"/>
    <cellStyle name="Percent 3 6 5 2 4" xfId="11006"/>
    <cellStyle name="Percent 3 6 5 2 4 2" xfId="32155"/>
    <cellStyle name="Percent 3 6 5 2 4 2 2" xfId="53306"/>
    <cellStyle name="Percent 3 6 5 2 4 3" xfId="21583"/>
    <cellStyle name="Percent 3 6 5 2 4 4" xfId="42734"/>
    <cellStyle name="Percent 3 6 5 2 5" xfId="24140"/>
    <cellStyle name="Percent 3 6 5 2 5 2" xfId="45291"/>
    <cellStyle name="Percent 3 6 5 2 6" xfId="13568"/>
    <cellStyle name="Percent 3 6 5 2 7" xfId="34719"/>
    <cellStyle name="Percent 3 6 5 3" xfId="3288"/>
    <cellStyle name="Percent 3 6 5 3 2" xfId="25424"/>
    <cellStyle name="Percent 3 6 5 3 2 2" xfId="46575"/>
    <cellStyle name="Percent 3 6 5 3 3" xfId="14852"/>
    <cellStyle name="Percent 3 6 5 3 4" xfId="36003"/>
    <cellStyle name="Percent 3 6 5 4" xfId="7164"/>
    <cellStyle name="Percent 3 6 5 4 2" xfId="28313"/>
    <cellStyle name="Percent 3 6 5 4 2 2" xfId="49464"/>
    <cellStyle name="Percent 3 6 5 4 3" xfId="17741"/>
    <cellStyle name="Percent 3 6 5 4 4" xfId="38892"/>
    <cellStyle name="Percent 3 6 5 5" xfId="9726"/>
    <cellStyle name="Percent 3 6 5 5 2" xfId="30875"/>
    <cellStyle name="Percent 3 6 5 5 2 2" xfId="52026"/>
    <cellStyle name="Percent 3 6 5 5 3" xfId="20303"/>
    <cellStyle name="Percent 3 6 5 5 4" xfId="41454"/>
    <cellStyle name="Percent 3 6 5 6" xfId="22860"/>
    <cellStyle name="Percent 3 6 5 6 2" xfId="44011"/>
    <cellStyle name="Percent 3 6 5 7" xfId="12288"/>
    <cellStyle name="Percent 3 6 5 8" xfId="33439"/>
    <cellStyle name="Percent 3 6 6" xfId="1361"/>
    <cellStyle name="Percent 3 6 6 2" xfId="3928"/>
    <cellStyle name="Percent 3 6 6 2 2" xfId="26064"/>
    <cellStyle name="Percent 3 6 6 2 2 2" xfId="47215"/>
    <cellStyle name="Percent 3 6 6 2 3" xfId="15492"/>
    <cellStyle name="Percent 3 6 6 2 4" xfId="36643"/>
    <cellStyle name="Percent 3 6 6 3" xfId="7804"/>
    <cellStyle name="Percent 3 6 6 3 2" xfId="28953"/>
    <cellStyle name="Percent 3 6 6 3 2 2" xfId="50104"/>
    <cellStyle name="Percent 3 6 6 3 3" xfId="18381"/>
    <cellStyle name="Percent 3 6 6 3 4" xfId="39532"/>
    <cellStyle name="Percent 3 6 6 4" xfId="10366"/>
    <cellStyle name="Percent 3 6 6 4 2" xfId="31515"/>
    <cellStyle name="Percent 3 6 6 4 2 2" xfId="52666"/>
    <cellStyle name="Percent 3 6 6 4 3" xfId="20943"/>
    <cellStyle name="Percent 3 6 6 4 4" xfId="42094"/>
    <cellStyle name="Percent 3 6 6 5" xfId="23500"/>
    <cellStyle name="Percent 3 6 6 5 2" xfId="44651"/>
    <cellStyle name="Percent 3 6 6 6" xfId="12928"/>
    <cellStyle name="Percent 3 6 6 7" xfId="34079"/>
    <cellStyle name="Percent 3 6 7" xfId="2646"/>
    <cellStyle name="Percent 3 6 7 2" xfId="24782"/>
    <cellStyle name="Percent 3 6 7 2 2" xfId="45933"/>
    <cellStyle name="Percent 3 6 7 3" xfId="14210"/>
    <cellStyle name="Percent 3 6 7 4" xfId="35361"/>
    <cellStyle name="Percent 3 6 8" xfId="6524"/>
    <cellStyle name="Percent 3 6 8 2" xfId="27673"/>
    <cellStyle name="Percent 3 6 8 2 2" xfId="48824"/>
    <cellStyle name="Percent 3 6 8 3" xfId="17101"/>
    <cellStyle name="Percent 3 6 8 4" xfId="38252"/>
    <cellStyle name="Percent 3 6 9" xfId="9086"/>
    <cellStyle name="Percent 3 6 9 2" xfId="30235"/>
    <cellStyle name="Percent 3 6 9 2 2" xfId="51386"/>
    <cellStyle name="Percent 3 6 9 3" xfId="19663"/>
    <cellStyle name="Percent 3 6 9 4" xfId="40814"/>
    <cellStyle name="Percent 3 7" xfId="104"/>
    <cellStyle name="Percent 3 7 10" xfId="11673"/>
    <cellStyle name="Percent 3 7 11" xfId="32824"/>
    <cellStyle name="Percent 3 7 2" xfId="265"/>
    <cellStyle name="Percent 3 7 2 10" xfId="32984"/>
    <cellStyle name="Percent 3 7 2 2" xfId="586"/>
    <cellStyle name="Percent 3 7 2 2 2" xfId="1226"/>
    <cellStyle name="Percent 3 7 2 2 2 2" xfId="2506"/>
    <cellStyle name="Percent 3 7 2 2 2 2 2" xfId="5073"/>
    <cellStyle name="Percent 3 7 2 2 2 2 2 2" xfId="27209"/>
    <cellStyle name="Percent 3 7 2 2 2 2 2 2 2" xfId="48360"/>
    <cellStyle name="Percent 3 7 2 2 2 2 2 3" xfId="16637"/>
    <cellStyle name="Percent 3 7 2 2 2 2 2 4" xfId="37788"/>
    <cellStyle name="Percent 3 7 2 2 2 2 3" xfId="8949"/>
    <cellStyle name="Percent 3 7 2 2 2 2 3 2" xfId="30098"/>
    <cellStyle name="Percent 3 7 2 2 2 2 3 2 2" xfId="51249"/>
    <cellStyle name="Percent 3 7 2 2 2 2 3 3" xfId="19526"/>
    <cellStyle name="Percent 3 7 2 2 2 2 3 4" xfId="40677"/>
    <cellStyle name="Percent 3 7 2 2 2 2 4" xfId="11511"/>
    <cellStyle name="Percent 3 7 2 2 2 2 4 2" xfId="32660"/>
    <cellStyle name="Percent 3 7 2 2 2 2 4 2 2" xfId="53811"/>
    <cellStyle name="Percent 3 7 2 2 2 2 4 3" xfId="22088"/>
    <cellStyle name="Percent 3 7 2 2 2 2 4 4" xfId="43239"/>
    <cellStyle name="Percent 3 7 2 2 2 2 5" xfId="24645"/>
    <cellStyle name="Percent 3 7 2 2 2 2 5 2" xfId="45796"/>
    <cellStyle name="Percent 3 7 2 2 2 2 6" xfId="14073"/>
    <cellStyle name="Percent 3 7 2 2 2 2 7" xfId="35224"/>
    <cellStyle name="Percent 3 7 2 2 2 3" xfId="3793"/>
    <cellStyle name="Percent 3 7 2 2 2 3 2" xfId="25929"/>
    <cellStyle name="Percent 3 7 2 2 2 3 2 2" xfId="47080"/>
    <cellStyle name="Percent 3 7 2 2 2 3 3" xfId="15357"/>
    <cellStyle name="Percent 3 7 2 2 2 3 4" xfId="36508"/>
    <cellStyle name="Percent 3 7 2 2 2 4" xfId="7669"/>
    <cellStyle name="Percent 3 7 2 2 2 4 2" xfId="28818"/>
    <cellStyle name="Percent 3 7 2 2 2 4 2 2" xfId="49969"/>
    <cellStyle name="Percent 3 7 2 2 2 4 3" xfId="18246"/>
    <cellStyle name="Percent 3 7 2 2 2 4 4" xfId="39397"/>
    <cellStyle name="Percent 3 7 2 2 2 5" xfId="10231"/>
    <cellStyle name="Percent 3 7 2 2 2 5 2" xfId="31380"/>
    <cellStyle name="Percent 3 7 2 2 2 5 2 2" xfId="52531"/>
    <cellStyle name="Percent 3 7 2 2 2 5 3" xfId="20808"/>
    <cellStyle name="Percent 3 7 2 2 2 5 4" xfId="41959"/>
    <cellStyle name="Percent 3 7 2 2 2 6" xfId="23365"/>
    <cellStyle name="Percent 3 7 2 2 2 6 2" xfId="44516"/>
    <cellStyle name="Percent 3 7 2 2 2 7" xfId="12793"/>
    <cellStyle name="Percent 3 7 2 2 2 8" xfId="33944"/>
    <cellStyle name="Percent 3 7 2 2 3" xfId="1866"/>
    <cellStyle name="Percent 3 7 2 2 3 2" xfId="4433"/>
    <cellStyle name="Percent 3 7 2 2 3 2 2" xfId="26569"/>
    <cellStyle name="Percent 3 7 2 2 3 2 2 2" xfId="47720"/>
    <cellStyle name="Percent 3 7 2 2 3 2 3" xfId="15997"/>
    <cellStyle name="Percent 3 7 2 2 3 2 4" xfId="37148"/>
    <cellStyle name="Percent 3 7 2 2 3 3" xfId="8309"/>
    <cellStyle name="Percent 3 7 2 2 3 3 2" xfId="29458"/>
    <cellStyle name="Percent 3 7 2 2 3 3 2 2" xfId="50609"/>
    <cellStyle name="Percent 3 7 2 2 3 3 3" xfId="18886"/>
    <cellStyle name="Percent 3 7 2 2 3 3 4" xfId="40037"/>
    <cellStyle name="Percent 3 7 2 2 3 4" xfId="10871"/>
    <cellStyle name="Percent 3 7 2 2 3 4 2" xfId="32020"/>
    <cellStyle name="Percent 3 7 2 2 3 4 2 2" xfId="53171"/>
    <cellStyle name="Percent 3 7 2 2 3 4 3" xfId="21448"/>
    <cellStyle name="Percent 3 7 2 2 3 4 4" xfId="42599"/>
    <cellStyle name="Percent 3 7 2 2 3 5" xfId="24005"/>
    <cellStyle name="Percent 3 7 2 2 3 5 2" xfId="45156"/>
    <cellStyle name="Percent 3 7 2 2 3 6" xfId="13433"/>
    <cellStyle name="Percent 3 7 2 2 3 7" xfId="34584"/>
    <cellStyle name="Percent 3 7 2 2 4" xfId="3153"/>
    <cellStyle name="Percent 3 7 2 2 4 2" xfId="25289"/>
    <cellStyle name="Percent 3 7 2 2 4 2 2" xfId="46440"/>
    <cellStyle name="Percent 3 7 2 2 4 3" xfId="14717"/>
    <cellStyle name="Percent 3 7 2 2 4 4" xfId="35868"/>
    <cellStyle name="Percent 3 7 2 2 5" xfId="7029"/>
    <cellStyle name="Percent 3 7 2 2 5 2" xfId="28178"/>
    <cellStyle name="Percent 3 7 2 2 5 2 2" xfId="49329"/>
    <cellStyle name="Percent 3 7 2 2 5 3" xfId="17606"/>
    <cellStyle name="Percent 3 7 2 2 5 4" xfId="38757"/>
    <cellStyle name="Percent 3 7 2 2 6" xfId="9591"/>
    <cellStyle name="Percent 3 7 2 2 6 2" xfId="30740"/>
    <cellStyle name="Percent 3 7 2 2 6 2 2" xfId="51891"/>
    <cellStyle name="Percent 3 7 2 2 6 3" xfId="20168"/>
    <cellStyle name="Percent 3 7 2 2 6 4" xfId="41319"/>
    <cellStyle name="Percent 3 7 2 2 7" xfId="22725"/>
    <cellStyle name="Percent 3 7 2 2 7 2" xfId="43876"/>
    <cellStyle name="Percent 3 7 2 2 8" xfId="12153"/>
    <cellStyle name="Percent 3 7 2 2 9" xfId="33304"/>
    <cellStyle name="Percent 3 7 2 3" xfId="906"/>
    <cellStyle name="Percent 3 7 2 3 2" xfId="2186"/>
    <cellStyle name="Percent 3 7 2 3 2 2" xfId="4753"/>
    <cellStyle name="Percent 3 7 2 3 2 2 2" xfId="26889"/>
    <cellStyle name="Percent 3 7 2 3 2 2 2 2" xfId="48040"/>
    <cellStyle name="Percent 3 7 2 3 2 2 3" xfId="16317"/>
    <cellStyle name="Percent 3 7 2 3 2 2 4" xfId="37468"/>
    <cellStyle name="Percent 3 7 2 3 2 3" xfId="8629"/>
    <cellStyle name="Percent 3 7 2 3 2 3 2" xfId="29778"/>
    <cellStyle name="Percent 3 7 2 3 2 3 2 2" xfId="50929"/>
    <cellStyle name="Percent 3 7 2 3 2 3 3" xfId="19206"/>
    <cellStyle name="Percent 3 7 2 3 2 3 4" xfId="40357"/>
    <cellStyle name="Percent 3 7 2 3 2 4" xfId="11191"/>
    <cellStyle name="Percent 3 7 2 3 2 4 2" xfId="32340"/>
    <cellStyle name="Percent 3 7 2 3 2 4 2 2" xfId="53491"/>
    <cellStyle name="Percent 3 7 2 3 2 4 3" xfId="21768"/>
    <cellStyle name="Percent 3 7 2 3 2 4 4" xfId="42919"/>
    <cellStyle name="Percent 3 7 2 3 2 5" xfId="24325"/>
    <cellStyle name="Percent 3 7 2 3 2 5 2" xfId="45476"/>
    <cellStyle name="Percent 3 7 2 3 2 6" xfId="13753"/>
    <cellStyle name="Percent 3 7 2 3 2 7" xfId="34904"/>
    <cellStyle name="Percent 3 7 2 3 3" xfId="3473"/>
    <cellStyle name="Percent 3 7 2 3 3 2" xfId="25609"/>
    <cellStyle name="Percent 3 7 2 3 3 2 2" xfId="46760"/>
    <cellStyle name="Percent 3 7 2 3 3 3" xfId="15037"/>
    <cellStyle name="Percent 3 7 2 3 3 4" xfId="36188"/>
    <cellStyle name="Percent 3 7 2 3 4" xfId="7349"/>
    <cellStyle name="Percent 3 7 2 3 4 2" xfId="28498"/>
    <cellStyle name="Percent 3 7 2 3 4 2 2" xfId="49649"/>
    <cellStyle name="Percent 3 7 2 3 4 3" xfId="17926"/>
    <cellStyle name="Percent 3 7 2 3 4 4" xfId="39077"/>
    <cellStyle name="Percent 3 7 2 3 5" xfId="9911"/>
    <cellStyle name="Percent 3 7 2 3 5 2" xfId="31060"/>
    <cellStyle name="Percent 3 7 2 3 5 2 2" xfId="52211"/>
    <cellStyle name="Percent 3 7 2 3 5 3" xfId="20488"/>
    <cellStyle name="Percent 3 7 2 3 5 4" xfId="41639"/>
    <cellStyle name="Percent 3 7 2 3 6" xfId="23045"/>
    <cellStyle name="Percent 3 7 2 3 6 2" xfId="44196"/>
    <cellStyle name="Percent 3 7 2 3 7" xfId="12473"/>
    <cellStyle name="Percent 3 7 2 3 8" xfId="33624"/>
    <cellStyle name="Percent 3 7 2 4" xfId="1546"/>
    <cellStyle name="Percent 3 7 2 4 2" xfId="4113"/>
    <cellStyle name="Percent 3 7 2 4 2 2" xfId="26249"/>
    <cellStyle name="Percent 3 7 2 4 2 2 2" xfId="47400"/>
    <cellStyle name="Percent 3 7 2 4 2 3" xfId="15677"/>
    <cellStyle name="Percent 3 7 2 4 2 4" xfId="36828"/>
    <cellStyle name="Percent 3 7 2 4 3" xfId="7989"/>
    <cellStyle name="Percent 3 7 2 4 3 2" xfId="29138"/>
    <cellStyle name="Percent 3 7 2 4 3 2 2" xfId="50289"/>
    <cellStyle name="Percent 3 7 2 4 3 3" xfId="18566"/>
    <cellStyle name="Percent 3 7 2 4 3 4" xfId="39717"/>
    <cellStyle name="Percent 3 7 2 4 4" xfId="10551"/>
    <cellStyle name="Percent 3 7 2 4 4 2" xfId="31700"/>
    <cellStyle name="Percent 3 7 2 4 4 2 2" xfId="52851"/>
    <cellStyle name="Percent 3 7 2 4 4 3" xfId="21128"/>
    <cellStyle name="Percent 3 7 2 4 4 4" xfId="42279"/>
    <cellStyle name="Percent 3 7 2 4 5" xfId="23685"/>
    <cellStyle name="Percent 3 7 2 4 5 2" xfId="44836"/>
    <cellStyle name="Percent 3 7 2 4 6" xfId="13113"/>
    <cellStyle name="Percent 3 7 2 4 7" xfId="34264"/>
    <cellStyle name="Percent 3 7 2 5" xfId="2833"/>
    <cellStyle name="Percent 3 7 2 5 2" xfId="24969"/>
    <cellStyle name="Percent 3 7 2 5 2 2" xfId="46120"/>
    <cellStyle name="Percent 3 7 2 5 3" xfId="14397"/>
    <cellStyle name="Percent 3 7 2 5 4" xfId="35548"/>
    <cellStyle name="Percent 3 7 2 6" xfId="6709"/>
    <cellStyle name="Percent 3 7 2 6 2" xfId="27858"/>
    <cellStyle name="Percent 3 7 2 6 2 2" xfId="49009"/>
    <cellStyle name="Percent 3 7 2 6 3" xfId="17286"/>
    <cellStyle name="Percent 3 7 2 6 4" xfId="38437"/>
    <cellStyle name="Percent 3 7 2 7" xfId="9271"/>
    <cellStyle name="Percent 3 7 2 7 2" xfId="30420"/>
    <cellStyle name="Percent 3 7 2 7 2 2" xfId="51571"/>
    <cellStyle name="Percent 3 7 2 7 3" xfId="19848"/>
    <cellStyle name="Percent 3 7 2 7 4" xfId="40999"/>
    <cellStyle name="Percent 3 7 2 8" xfId="22405"/>
    <cellStyle name="Percent 3 7 2 8 2" xfId="43556"/>
    <cellStyle name="Percent 3 7 2 9" xfId="11833"/>
    <cellStyle name="Percent 3 7 3" xfId="426"/>
    <cellStyle name="Percent 3 7 3 2" xfId="1066"/>
    <cellStyle name="Percent 3 7 3 2 2" xfId="2346"/>
    <cellStyle name="Percent 3 7 3 2 2 2" xfId="4913"/>
    <cellStyle name="Percent 3 7 3 2 2 2 2" xfId="27049"/>
    <cellStyle name="Percent 3 7 3 2 2 2 2 2" xfId="48200"/>
    <cellStyle name="Percent 3 7 3 2 2 2 3" xfId="16477"/>
    <cellStyle name="Percent 3 7 3 2 2 2 4" xfId="37628"/>
    <cellStyle name="Percent 3 7 3 2 2 3" xfId="8789"/>
    <cellStyle name="Percent 3 7 3 2 2 3 2" xfId="29938"/>
    <cellStyle name="Percent 3 7 3 2 2 3 2 2" xfId="51089"/>
    <cellStyle name="Percent 3 7 3 2 2 3 3" xfId="19366"/>
    <cellStyle name="Percent 3 7 3 2 2 3 4" xfId="40517"/>
    <cellStyle name="Percent 3 7 3 2 2 4" xfId="11351"/>
    <cellStyle name="Percent 3 7 3 2 2 4 2" xfId="32500"/>
    <cellStyle name="Percent 3 7 3 2 2 4 2 2" xfId="53651"/>
    <cellStyle name="Percent 3 7 3 2 2 4 3" xfId="21928"/>
    <cellStyle name="Percent 3 7 3 2 2 4 4" xfId="43079"/>
    <cellStyle name="Percent 3 7 3 2 2 5" xfId="24485"/>
    <cellStyle name="Percent 3 7 3 2 2 5 2" xfId="45636"/>
    <cellStyle name="Percent 3 7 3 2 2 6" xfId="13913"/>
    <cellStyle name="Percent 3 7 3 2 2 7" xfId="35064"/>
    <cellStyle name="Percent 3 7 3 2 3" xfId="3633"/>
    <cellStyle name="Percent 3 7 3 2 3 2" xfId="25769"/>
    <cellStyle name="Percent 3 7 3 2 3 2 2" xfId="46920"/>
    <cellStyle name="Percent 3 7 3 2 3 3" xfId="15197"/>
    <cellStyle name="Percent 3 7 3 2 3 4" xfId="36348"/>
    <cellStyle name="Percent 3 7 3 2 4" xfId="7509"/>
    <cellStyle name="Percent 3 7 3 2 4 2" xfId="28658"/>
    <cellStyle name="Percent 3 7 3 2 4 2 2" xfId="49809"/>
    <cellStyle name="Percent 3 7 3 2 4 3" xfId="18086"/>
    <cellStyle name="Percent 3 7 3 2 4 4" xfId="39237"/>
    <cellStyle name="Percent 3 7 3 2 5" xfId="10071"/>
    <cellStyle name="Percent 3 7 3 2 5 2" xfId="31220"/>
    <cellStyle name="Percent 3 7 3 2 5 2 2" xfId="52371"/>
    <cellStyle name="Percent 3 7 3 2 5 3" xfId="20648"/>
    <cellStyle name="Percent 3 7 3 2 5 4" xfId="41799"/>
    <cellStyle name="Percent 3 7 3 2 6" xfId="23205"/>
    <cellStyle name="Percent 3 7 3 2 6 2" xfId="44356"/>
    <cellStyle name="Percent 3 7 3 2 7" xfId="12633"/>
    <cellStyle name="Percent 3 7 3 2 8" xfId="33784"/>
    <cellStyle name="Percent 3 7 3 3" xfId="1706"/>
    <cellStyle name="Percent 3 7 3 3 2" xfId="4273"/>
    <cellStyle name="Percent 3 7 3 3 2 2" xfId="26409"/>
    <cellStyle name="Percent 3 7 3 3 2 2 2" xfId="47560"/>
    <cellStyle name="Percent 3 7 3 3 2 3" xfId="15837"/>
    <cellStyle name="Percent 3 7 3 3 2 4" xfId="36988"/>
    <cellStyle name="Percent 3 7 3 3 3" xfId="8149"/>
    <cellStyle name="Percent 3 7 3 3 3 2" xfId="29298"/>
    <cellStyle name="Percent 3 7 3 3 3 2 2" xfId="50449"/>
    <cellStyle name="Percent 3 7 3 3 3 3" xfId="18726"/>
    <cellStyle name="Percent 3 7 3 3 3 4" xfId="39877"/>
    <cellStyle name="Percent 3 7 3 3 4" xfId="10711"/>
    <cellStyle name="Percent 3 7 3 3 4 2" xfId="31860"/>
    <cellStyle name="Percent 3 7 3 3 4 2 2" xfId="53011"/>
    <cellStyle name="Percent 3 7 3 3 4 3" xfId="21288"/>
    <cellStyle name="Percent 3 7 3 3 4 4" xfId="42439"/>
    <cellStyle name="Percent 3 7 3 3 5" xfId="23845"/>
    <cellStyle name="Percent 3 7 3 3 5 2" xfId="44996"/>
    <cellStyle name="Percent 3 7 3 3 6" xfId="13273"/>
    <cellStyle name="Percent 3 7 3 3 7" xfId="34424"/>
    <cellStyle name="Percent 3 7 3 4" xfId="2993"/>
    <cellStyle name="Percent 3 7 3 4 2" xfId="25129"/>
    <cellStyle name="Percent 3 7 3 4 2 2" xfId="46280"/>
    <cellStyle name="Percent 3 7 3 4 3" xfId="14557"/>
    <cellStyle name="Percent 3 7 3 4 4" xfId="35708"/>
    <cellStyle name="Percent 3 7 3 5" xfId="6869"/>
    <cellStyle name="Percent 3 7 3 5 2" xfId="28018"/>
    <cellStyle name="Percent 3 7 3 5 2 2" xfId="49169"/>
    <cellStyle name="Percent 3 7 3 5 3" xfId="17446"/>
    <cellStyle name="Percent 3 7 3 5 4" xfId="38597"/>
    <cellStyle name="Percent 3 7 3 6" xfId="9431"/>
    <cellStyle name="Percent 3 7 3 6 2" xfId="30580"/>
    <cellStyle name="Percent 3 7 3 6 2 2" xfId="51731"/>
    <cellStyle name="Percent 3 7 3 6 3" xfId="20008"/>
    <cellStyle name="Percent 3 7 3 6 4" xfId="41159"/>
    <cellStyle name="Percent 3 7 3 7" xfId="22565"/>
    <cellStyle name="Percent 3 7 3 7 2" xfId="43716"/>
    <cellStyle name="Percent 3 7 3 8" xfId="11993"/>
    <cellStyle name="Percent 3 7 3 9" xfId="33144"/>
    <cellStyle name="Percent 3 7 4" xfId="746"/>
    <cellStyle name="Percent 3 7 4 2" xfId="2026"/>
    <cellStyle name="Percent 3 7 4 2 2" xfId="4593"/>
    <cellStyle name="Percent 3 7 4 2 2 2" xfId="26729"/>
    <cellStyle name="Percent 3 7 4 2 2 2 2" xfId="47880"/>
    <cellStyle name="Percent 3 7 4 2 2 3" xfId="16157"/>
    <cellStyle name="Percent 3 7 4 2 2 4" xfId="37308"/>
    <cellStyle name="Percent 3 7 4 2 3" xfId="8469"/>
    <cellStyle name="Percent 3 7 4 2 3 2" xfId="29618"/>
    <cellStyle name="Percent 3 7 4 2 3 2 2" xfId="50769"/>
    <cellStyle name="Percent 3 7 4 2 3 3" xfId="19046"/>
    <cellStyle name="Percent 3 7 4 2 3 4" xfId="40197"/>
    <cellStyle name="Percent 3 7 4 2 4" xfId="11031"/>
    <cellStyle name="Percent 3 7 4 2 4 2" xfId="32180"/>
    <cellStyle name="Percent 3 7 4 2 4 2 2" xfId="53331"/>
    <cellStyle name="Percent 3 7 4 2 4 3" xfId="21608"/>
    <cellStyle name="Percent 3 7 4 2 4 4" xfId="42759"/>
    <cellStyle name="Percent 3 7 4 2 5" xfId="24165"/>
    <cellStyle name="Percent 3 7 4 2 5 2" xfId="45316"/>
    <cellStyle name="Percent 3 7 4 2 6" xfId="13593"/>
    <cellStyle name="Percent 3 7 4 2 7" xfId="34744"/>
    <cellStyle name="Percent 3 7 4 3" xfId="3313"/>
    <cellStyle name="Percent 3 7 4 3 2" xfId="25449"/>
    <cellStyle name="Percent 3 7 4 3 2 2" xfId="46600"/>
    <cellStyle name="Percent 3 7 4 3 3" xfId="14877"/>
    <cellStyle name="Percent 3 7 4 3 4" xfId="36028"/>
    <cellStyle name="Percent 3 7 4 4" xfId="7189"/>
    <cellStyle name="Percent 3 7 4 4 2" xfId="28338"/>
    <cellStyle name="Percent 3 7 4 4 2 2" xfId="49489"/>
    <cellStyle name="Percent 3 7 4 4 3" xfId="17766"/>
    <cellStyle name="Percent 3 7 4 4 4" xfId="38917"/>
    <cellStyle name="Percent 3 7 4 5" xfId="9751"/>
    <cellStyle name="Percent 3 7 4 5 2" xfId="30900"/>
    <cellStyle name="Percent 3 7 4 5 2 2" xfId="52051"/>
    <cellStyle name="Percent 3 7 4 5 3" xfId="20328"/>
    <cellStyle name="Percent 3 7 4 5 4" xfId="41479"/>
    <cellStyle name="Percent 3 7 4 6" xfId="22885"/>
    <cellStyle name="Percent 3 7 4 6 2" xfId="44036"/>
    <cellStyle name="Percent 3 7 4 7" xfId="12313"/>
    <cellStyle name="Percent 3 7 4 8" xfId="33464"/>
    <cellStyle name="Percent 3 7 5" xfId="1386"/>
    <cellStyle name="Percent 3 7 5 2" xfId="3953"/>
    <cellStyle name="Percent 3 7 5 2 2" xfId="26089"/>
    <cellStyle name="Percent 3 7 5 2 2 2" xfId="47240"/>
    <cellStyle name="Percent 3 7 5 2 3" xfId="15517"/>
    <cellStyle name="Percent 3 7 5 2 4" xfId="36668"/>
    <cellStyle name="Percent 3 7 5 3" xfId="7829"/>
    <cellStyle name="Percent 3 7 5 3 2" xfId="28978"/>
    <cellStyle name="Percent 3 7 5 3 2 2" xfId="50129"/>
    <cellStyle name="Percent 3 7 5 3 3" xfId="18406"/>
    <cellStyle name="Percent 3 7 5 3 4" xfId="39557"/>
    <cellStyle name="Percent 3 7 5 4" xfId="10391"/>
    <cellStyle name="Percent 3 7 5 4 2" xfId="31540"/>
    <cellStyle name="Percent 3 7 5 4 2 2" xfId="52691"/>
    <cellStyle name="Percent 3 7 5 4 3" xfId="20968"/>
    <cellStyle name="Percent 3 7 5 4 4" xfId="42119"/>
    <cellStyle name="Percent 3 7 5 5" xfId="23525"/>
    <cellStyle name="Percent 3 7 5 5 2" xfId="44676"/>
    <cellStyle name="Percent 3 7 5 6" xfId="12953"/>
    <cellStyle name="Percent 3 7 5 7" xfId="34104"/>
    <cellStyle name="Percent 3 7 6" xfId="2672"/>
    <cellStyle name="Percent 3 7 6 2" xfId="24808"/>
    <cellStyle name="Percent 3 7 6 2 2" xfId="45959"/>
    <cellStyle name="Percent 3 7 6 3" xfId="14236"/>
    <cellStyle name="Percent 3 7 6 4" xfId="35387"/>
    <cellStyle name="Percent 3 7 7" xfId="6549"/>
    <cellStyle name="Percent 3 7 7 2" xfId="27698"/>
    <cellStyle name="Percent 3 7 7 2 2" xfId="48849"/>
    <cellStyle name="Percent 3 7 7 3" xfId="17126"/>
    <cellStyle name="Percent 3 7 7 4" xfId="38277"/>
    <cellStyle name="Percent 3 7 8" xfId="9111"/>
    <cellStyle name="Percent 3 7 8 2" xfId="30260"/>
    <cellStyle name="Percent 3 7 8 2 2" xfId="51411"/>
    <cellStyle name="Percent 3 7 8 3" xfId="19688"/>
    <cellStyle name="Percent 3 7 8 4" xfId="40839"/>
    <cellStyle name="Percent 3 7 9" xfId="22245"/>
    <cellStyle name="Percent 3 7 9 2" xfId="43396"/>
    <cellStyle name="Percent 3 8" xfId="184"/>
    <cellStyle name="Percent 3 8 10" xfId="32904"/>
    <cellStyle name="Percent 3 8 2" xfId="506"/>
    <cellStyle name="Percent 3 8 2 2" xfId="1146"/>
    <cellStyle name="Percent 3 8 2 2 2" xfId="2426"/>
    <cellStyle name="Percent 3 8 2 2 2 2" xfId="4993"/>
    <cellStyle name="Percent 3 8 2 2 2 2 2" xfId="27129"/>
    <cellStyle name="Percent 3 8 2 2 2 2 2 2" xfId="48280"/>
    <cellStyle name="Percent 3 8 2 2 2 2 3" xfId="16557"/>
    <cellStyle name="Percent 3 8 2 2 2 2 4" xfId="37708"/>
    <cellStyle name="Percent 3 8 2 2 2 3" xfId="8869"/>
    <cellStyle name="Percent 3 8 2 2 2 3 2" xfId="30018"/>
    <cellStyle name="Percent 3 8 2 2 2 3 2 2" xfId="51169"/>
    <cellStyle name="Percent 3 8 2 2 2 3 3" xfId="19446"/>
    <cellStyle name="Percent 3 8 2 2 2 3 4" xfId="40597"/>
    <cellStyle name="Percent 3 8 2 2 2 4" xfId="11431"/>
    <cellStyle name="Percent 3 8 2 2 2 4 2" xfId="32580"/>
    <cellStyle name="Percent 3 8 2 2 2 4 2 2" xfId="53731"/>
    <cellStyle name="Percent 3 8 2 2 2 4 3" xfId="22008"/>
    <cellStyle name="Percent 3 8 2 2 2 4 4" xfId="43159"/>
    <cellStyle name="Percent 3 8 2 2 2 5" xfId="24565"/>
    <cellStyle name="Percent 3 8 2 2 2 5 2" xfId="45716"/>
    <cellStyle name="Percent 3 8 2 2 2 6" xfId="13993"/>
    <cellStyle name="Percent 3 8 2 2 2 7" xfId="35144"/>
    <cellStyle name="Percent 3 8 2 2 3" xfId="3713"/>
    <cellStyle name="Percent 3 8 2 2 3 2" xfId="25849"/>
    <cellStyle name="Percent 3 8 2 2 3 2 2" xfId="47000"/>
    <cellStyle name="Percent 3 8 2 2 3 3" xfId="15277"/>
    <cellStyle name="Percent 3 8 2 2 3 4" xfId="36428"/>
    <cellStyle name="Percent 3 8 2 2 4" xfId="7589"/>
    <cellStyle name="Percent 3 8 2 2 4 2" xfId="28738"/>
    <cellStyle name="Percent 3 8 2 2 4 2 2" xfId="49889"/>
    <cellStyle name="Percent 3 8 2 2 4 3" xfId="18166"/>
    <cellStyle name="Percent 3 8 2 2 4 4" xfId="39317"/>
    <cellStyle name="Percent 3 8 2 2 5" xfId="10151"/>
    <cellStyle name="Percent 3 8 2 2 5 2" xfId="31300"/>
    <cellStyle name="Percent 3 8 2 2 5 2 2" xfId="52451"/>
    <cellStyle name="Percent 3 8 2 2 5 3" xfId="20728"/>
    <cellStyle name="Percent 3 8 2 2 5 4" xfId="41879"/>
    <cellStyle name="Percent 3 8 2 2 6" xfId="23285"/>
    <cellStyle name="Percent 3 8 2 2 6 2" xfId="44436"/>
    <cellStyle name="Percent 3 8 2 2 7" xfId="12713"/>
    <cellStyle name="Percent 3 8 2 2 8" xfId="33864"/>
    <cellStyle name="Percent 3 8 2 3" xfId="1786"/>
    <cellStyle name="Percent 3 8 2 3 2" xfId="4353"/>
    <cellStyle name="Percent 3 8 2 3 2 2" xfId="26489"/>
    <cellStyle name="Percent 3 8 2 3 2 2 2" xfId="47640"/>
    <cellStyle name="Percent 3 8 2 3 2 3" xfId="15917"/>
    <cellStyle name="Percent 3 8 2 3 2 4" xfId="37068"/>
    <cellStyle name="Percent 3 8 2 3 3" xfId="8229"/>
    <cellStyle name="Percent 3 8 2 3 3 2" xfId="29378"/>
    <cellStyle name="Percent 3 8 2 3 3 2 2" xfId="50529"/>
    <cellStyle name="Percent 3 8 2 3 3 3" xfId="18806"/>
    <cellStyle name="Percent 3 8 2 3 3 4" xfId="39957"/>
    <cellStyle name="Percent 3 8 2 3 4" xfId="10791"/>
    <cellStyle name="Percent 3 8 2 3 4 2" xfId="31940"/>
    <cellStyle name="Percent 3 8 2 3 4 2 2" xfId="53091"/>
    <cellStyle name="Percent 3 8 2 3 4 3" xfId="21368"/>
    <cellStyle name="Percent 3 8 2 3 4 4" xfId="42519"/>
    <cellStyle name="Percent 3 8 2 3 5" xfId="23925"/>
    <cellStyle name="Percent 3 8 2 3 5 2" xfId="45076"/>
    <cellStyle name="Percent 3 8 2 3 6" xfId="13353"/>
    <cellStyle name="Percent 3 8 2 3 7" xfId="34504"/>
    <cellStyle name="Percent 3 8 2 4" xfId="3073"/>
    <cellStyle name="Percent 3 8 2 4 2" xfId="25209"/>
    <cellStyle name="Percent 3 8 2 4 2 2" xfId="46360"/>
    <cellStyle name="Percent 3 8 2 4 3" xfId="14637"/>
    <cellStyle name="Percent 3 8 2 4 4" xfId="35788"/>
    <cellStyle name="Percent 3 8 2 5" xfId="6949"/>
    <cellStyle name="Percent 3 8 2 5 2" xfId="28098"/>
    <cellStyle name="Percent 3 8 2 5 2 2" xfId="49249"/>
    <cellStyle name="Percent 3 8 2 5 3" xfId="17526"/>
    <cellStyle name="Percent 3 8 2 5 4" xfId="38677"/>
    <cellStyle name="Percent 3 8 2 6" xfId="9511"/>
    <cellStyle name="Percent 3 8 2 6 2" xfId="30660"/>
    <cellStyle name="Percent 3 8 2 6 2 2" xfId="51811"/>
    <cellStyle name="Percent 3 8 2 6 3" xfId="20088"/>
    <cellStyle name="Percent 3 8 2 6 4" xfId="41239"/>
    <cellStyle name="Percent 3 8 2 7" xfId="22645"/>
    <cellStyle name="Percent 3 8 2 7 2" xfId="43796"/>
    <cellStyle name="Percent 3 8 2 8" xfId="12073"/>
    <cellStyle name="Percent 3 8 2 9" xfId="33224"/>
    <cellStyle name="Percent 3 8 3" xfId="826"/>
    <cellStyle name="Percent 3 8 3 2" xfId="2106"/>
    <cellStyle name="Percent 3 8 3 2 2" xfId="4673"/>
    <cellStyle name="Percent 3 8 3 2 2 2" xfId="26809"/>
    <cellStyle name="Percent 3 8 3 2 2 2 2" xfId="47960"/>
    <cellStyle name="Percent 3 8 3 2 2 3" xfId="16237"/>
    <cellStyle name="Percent 3 8 3 2 2 4" xfId="37388"/>
    <cellStyle name="Percent 3 8 3 2 3" xfId="8549"/>
    <cellStyle name="Percent 3 8 3 2 3 2" xfId="29698"/>
    <cellStyle name="Percent 3 8 3 2 3 2 2" xfId="50849"/>
    <cellStyle name="Percent 3 8 3 2 3 3" xfId="19126"/>
    <cellStyle name="Percent 3 8 3 2 3 4" xfId="40277"/>
    <cellStyle name="Percent 3 8 3 2 4" xfId="11111"/>
    <cellStyle name="Percent 3 8 3 2 4 2" xfId="32260"/>
    <cellStyle name="Percent 3 8 3 2 4 2 2" xfId="53411"/>
    <cellStyle name="Percent 3 8 3 2 4 3" xfId="21688"/>
    <cellStyle name="Percent 3 8 3 2 4 4" xfId="42839"/>
    <cellStyle name="Percent 3 8 3 2 5" xfId="24245"/>
    <cellStyle name="Percent 3 8 3 2 5 2" xfId="45396"/>
    <cellStyle name="Percent 3 8 3 2 6" xfId="13673"/>
    <cellStyle name="Percent 3 8 3 2 7" xfId="34824"/>
    <cellStyle name="Percent 3 8 3 3" xfId="3393"/>
    <cellStyle name="Percent 3 8 3 3 2" xfId="25529"/>
    <cellStyle name="Percent 3 8 3 3 2 2" xfId="46680"/>
    <cellStyle name="Percent 3 8 3 3 3" xfId="14957"/>
    <cellStyle name="Percent 3 8 3 3 4" xfId="36108"/>
    <cellStyle name="Percent 3 8 3 4" xfId="7269"/>
    <cellStyle name="Percent 3 8 3 4 2" xfId="28418"/>
    <cellStyle name="Percent 3 8 3 4 2 2" xfId="49569"/>
    <cellStyle name="Percent 3 8 3 4 3" xfId="17846"/>
    <cellStyle name="Percent 3 8 3 4 4" xfId="38997"/>
    <cellStyle name="Percent 3 8 3 5" xfId="9831"/>
    <cellStyle name="Percent 3 8 3 5 2" xfId="30980"/>
    <cellStyle name="Percent 3 8 3 5 2 2" xfId="52131"/>
    <cellStyle name="Percent 3 8 3 5 3" xfId="20408"/>
    <cellStyle name="Percent 3 8 3 5 4" xfId="41559"/>
    <cellStyle name="Percent 3 8 3 6" xfId="22965"/>
    <cellStyle name="Percent 3 8 3 6 2" xfId="44116"/>
    <cellStyle name="Percent 3 8 3 7" xfId="12393"/>
    <cellStyle name="Percent 3 8 3 8" xfId="33544"/>
    <cellStyle name="Percent 3 8 4" xfId="1466"/>
    <cellStyle name="Percent 3 8 4 2" xfId="4033"/>
    <cellStyle name="Percent 3 8 4 2 2" xfId="26169"/>
    <cellStyle name="Percent 3 8 4 2 2 2" xfId="47320"/>
    <cellStyle name="Percent 3 8 4 2 3" xfId="15597"/>
    <cellStyle name="Percent 3 8 4 2 4" xfId="36748"/>
    <cellStyle name="Percent 3 8 4 3" xfId="7909"/>
    <cellStyle name="Percent 3 8 4 3 2" xfId="29058"/>
    <cellStyle name="Percent 3 8 4 3 2 2" xfId="50209"/>
    <cellStyle name="Percent 3 8 4 3 3" xfId="18486"/>
    <cellStyle name="Percent 3 8 4 3 4" xfId="39637"/>
    <cellStyle name="Percent 3 8 4 4" xfId="10471"/>
    <cellStyle name="Percent 3 8 4 4 2" xfId="31620"/>
    <cellStyle name="Percent 3 8 4 4 2 2" xfId="52771"/>
    <cellStyle name="Percent 3 8 4 4 3" xfId="21048"/>
    <cellStyle name="Percent 3 8 4 4 4" xfId="42199"/>
    <cellStyle name="Percent 3 8 4 5" xfId="23605"/>
    <cellStyle name="Percent 3 8 4 5 2" xfId="44756"/>
    <cellStyle name="Percent 3 8 4 6" xfId="13033"/>
    <cellStyle name="Percent 3 8 4 7" xfId="34184"/>
    <cellStyle name="Percent 3 8 5" xfId="2752"/>
    <cellStyle name="Percent 3 8 5 2" xfId="24888"/>
    <cellStyle name="Percent 3 8 5 2 2" xfId="46039"/>
    <cellStyle name="Percent 3 8 5 3" xfId="14316"/>
    <cellStyle name="Percent 3 8 5 4" xfId="35467"/>
    <cellStyle name="Percent 3 8 6" xfId="6629"/>
    <cellStyle name="Percent 3 8 6 2" xfId="27778"/>
    <cellStyle name="Percent 3 8 6 2 2" xfId="48929"/>
    <cellStyle name="Percent 3 8 6 3" xfId="17206"/>
    <cellStyle name="Percent 3 8 6 4" xfId="38357"/>
    <cellStyle name="Percent 3 8 7" xfId="9191"/>
    <cellStyle name="Percent 3 8 7 2" xfId="30340"/>
    <cellStyle name="Percent 3 8 7 2 2" xfId="51491"/>
    <cellStyle name="Percent 3 8 7 3" xfId="19768"/>
    <cellStyle name="Percent 3 8 7 4" xfId="40919"/>
    <cellStyle name="Percent 3 8 8" xfId="22325"/>
    <cellStyle name="Percent 3 8 8 2" xfId="43476"/>
    <cellStyle name="Percent 3 8 9" xfId="11753"/>
    <cellStyle name="Percent 3 9" xfId="346"/>
    <cellStyle name="Percent 3 9 2" xfId="986"/>
    <cellStyle name="Percent 3 9 2 2" xfId="2266"/>
    <cellStyle name="Percent 3 9 2 2 2" xfId="4833"/>
    <cellStyle name="Percent 3 9 2 2 2 2" xfId="26969"/>
    <cellStyle name="Percent 3 9 2 2 2 2 2" xfId="48120"/>
    <cellStyle name="Percent 3 9 2 2 2 3" xfId="16397"/>
    <cellStyle name="Percent 3 9 2 2 2 4" xfId="37548"/>
    <cellStyle name="Percent 3 9 2 2 3" xfId="8709"/>
    <cellStyle name="Percent 3 9 2 2 3 2" xfId="29858"/>
    <cellStyle name="Percent 3 9 2 2 3 2 2" xfId="51009"/>
    <cellStyle name="Percent 3 9 2 2 3 3" xfId="19286"/>
    <cellStyle name="Percent 3 9 2 2 3 4" xfId="40437"/>
    <cellStyle name="Percent 3 9 2 2 4" xfId="11271"/>
    <cellStyle name="Percent 3 9 2 2 4 2" xfId="32420"/>
    <cellStyle name="Percent 3 9 2 2 4 2 2" xfId="53571"/>
    <cellStyle name="Percent 3 9 2 2 4 3" xfId="21848"/>
    <cellStyle name="Percent 3 9 2 2 4 4" xfId="42999"/>
    <cellStyle name="Percent 3 9 2 2 5" xfId="24405"/>
    <cellStyle name="Percent 3 9 2 2 5 2" xfId="45556"/>
    <cellStyle name="Percent 3 9 2 2 6" xfId="13833"/>
    <cellStyle name="Percent 3 9 2 2 7" xfId="34984"/>
    <cellStyle name="Percent 3 9 2 3" xfId="3553"/>
    <cellStyle name="Percent 3 9 2 3 2" xfId="25689"/>
    <cellStyle name="Percent 3 9 2 3 2 2" xfId="46840"/>
    <cellStyle name="Percent 3 9 2 3 3" xfId="15117"/>
    <cellStyle name="Percent 3 9 2 3 4" xfId="36268"/>
    <cellStyle name="Percent 3 9 2 4" xfId="7429"/>
    <cellStyle name="Percent 3 9 2 4 2" xfId="28578"/>
    <cellStyle name="Percent 3 9 2 4 2 2" xfId="49729"/>
    <cellStyle name="Percent 3 9 2 4 3" xfId="18006"/>
    <cellStyle name="Percent 3 9 2 4 4" xfId="39157"/>
    <cellStyle name="Percent 3 9 2 5" xfId="9991"/>
    <cellStyle name="Percent 3 9 2 5 2" xfId="31140"/>
    <cellStyle name="Percent 3 9 2 5 2 2" xfId="52291"/>
    <cellStyle name="Percent 3 9 2 5 3" xfId="20568"/>
    <cellStyle name="Percent 3 9 2 5 4" xfId="41719"/>
    <cellStyle name="Percent 3 9 2 6" xfId="23125"/>
    <cellStyle name="Percent 3 9 2 6 2" xfId="44276"/>
    <cellStyle name="Percent 3 9 2 7" xfId="12553"/>
    <cellStyle name="Percent 3 9 2 8" xfId="33704"/>
    <cellStyle name="Percent 3 9 3" xfId="1626"/>
    <cellStyle name="Percent 3 9 3 2" xfId="4193"/>
    <cellStyle name="Percent 3 9 3 2 2" xfId="26329"/>
    <cellStyle name="Percent 3 9 3 2 2 2" xfId="47480"/>
    <cellStyle name="Percent 3 9 3 2 3" xfId="15757"/>
    <cellStyle name="Percent 3 9 3 2 4" xfId="36908"/>
    <cellStyle name="Percent 3 9 3 3" xfId="8069"/>
    <cellStyle name="Percent 3 9 3 3 2" xfId="29218"/>
    <cellStyle name="Percent 3 9 3 3 2 2" xfId="50369"/>
    <cellStyle name="Percent 3 9 3 3 3" xfId="18646"/>
    <cellStyle name="Percent 3 9 3 3 4" xfId="39797"/>
    <cellStyle name="Percent 3 9 3 4" xfId="10631"/>
    <cellStyle name="Percent 3 9 3 4 2" xfId="31780"/>
    <cellStyle name="Percent 3 9 3 4 2 2" xfId="52931"/>
    <cellStyle name="Percent 3 9 3 4 3" xfId="21208"/>
    <cellStyle name="Percent 3 9 3 4 4" xfId="42359"/>
    <cellStyle name="Percent 3 9 3 5" xfId="23765"/>
    <cellStyle name="Percent 3 9 3 5 2" xfId="44916"/>
    <cellStyle name="Percent 3 9 3 6" xfId="13193"/>
    <cellStyle name="Percent 3 9 3 7" xfId="34344"/>
    <cellStyle name="Percent 3 9 4" xfId="2913"/>
    <cellStyle name="Percent 3 9 4 2" xfId="25049"/>
    <cellStyle name="Percent 3 9 4 2 2" xfId="46200"/>
    <cellStyle name="Percent 3 9 4 3" xfId="14477"/>
    <cellStyle name="Percent 3 9 4 4" xfId="35628"/>
    <cellStyle name="Percent 3 9 5" xfId="6789"/>
    <cellStyle name="Percent 3 9 5 2" xfId="27938"/>
    <cellStyle name="Percent 3 9 5 2 2" xfId="49089"/>
    <cellStyle name="Percent 3 9 5 3" xfId="17366"/>
    <cellStyle name="Percent 3 9 5 4" xfId="38517"/>
    <cellStyle name="Percent 3 9 6" xfId="9351"/>
    <cellStyle name="Percent 3 9 6 2" xfId="30500"/>
    <cellStyle name="Percent 3 9 6 2 2" xfId="51651"/>
    <cellStyle name="Percent 3 9 6 3" xfId="19928"/>
    <cellStyle name="Percent 3 9 6 4" xfId="41079"/>
    <cellStyle name="Percent 3 9 7" xfId="22485"/>
    <cellStyle name="Percent 3 9 7 2" xfId="43636"/>
    <cellStyle name="Percent 3 9 8" xfId="11913"/>
    <cellStyle name="Percent 3 9 9" xfId="33064"/>
    <cellStyle name="Percent 30" xfId="5990"/>
    <cellStyle name="Percent 31" xfId="5991"/>
    <cellStyle name="Percent 32" xfId="5992"/>
    <cellStyle name="Percent 33" xfId="5993"/>
    <cellStyle name="Percent 34" xfId="5994"/>
    <cellStyle name="Percent 35" xfId="5995"/>
    <cellStyle name="Percent 36" xfId="5996"/>
    <cellStyle name="Percent 37" xfId="5997"/>
    <cellStyle name="Percent 38" xfId="5998"/>
    <cellStyle name="Percent 39" xfId="5999"/>
    <cellStyle name="Percent 4" xfId="21"/>
    <cellStyle name="Percent 4 2" xfId="6001"/>
    <cellStyle name="Percent 4 2 2" xfId="6002"/>
    <cellStyle name="Percent 4 3" xfId="6000"/>
    <cellStyle name="Percent 40" xfId="6003"/>
    <cellStyle name="Percent 41" xfId="6004"/>
    <cellStyle name="Percent 42" xfId="6005"/>
    <cellStyle name="Percent 43" xfId="6006"/>
    <cellStyle name="Percent 44" xfId="6007"/>
    <cellStyle name="Percent 45" xfId="6008"/>
    <cellStyle name="Percent 46" xfId="6009"/>
    <cellStyle name="Percent 47" xfId="6010"/>
    <cellStyle name="Percent 48" xfId="6011"/>
    <cellStyle name="Percent 49" xfId="6012"/>
    <cellStyle name="Percent 5" xfId="100"/>
    <cellStyle name="Percent 50" xfId="6014"/>
    <cellStyle name="Percent 51" xfId="6015"/>
    <cellStyle name="Percent 52" xfId="6016"/>
    <cellStyle name="Percent 53" xfId="6017"/>
    <cellStyle name="Percent 54" xfId="6018"/>
    <cellStyle name="Percent 55" xfId="6019"/>
    <cellStyle name="Percent 56" xfId="6020"/>
    <cellStyle name="Percent 57" xfId="6021"/>
    <cellStyle name="Percent 58" xfId="6022"/>
    <cellStyle name="Percent 59" xfId="6023"/>
    <cellStyle name="Percent 6" xfId="97"/>
    <cellStyle name="Percent 6 10" xfId="22241"/>
    <cellStyle name="Percent 6 10 2" xfId="43392"/>
    <cellStyle name="Percent 6 11" xfId="11669"/>
    <cellStyle name="Percent 6 12" xfId="32820"/>
    <cellStyle name="Percent 6 2" xfId="261"/>
    <cellStyle name="Percent 6 2 10" xfId="32980"/>
    <cellStyle name="Percent 6 2 2" xfId="582"/>
    <cellStyle name="Percent 6 2 2 2" xfId="1222"/>
    <cellStyle name="Percent 6 2 2 2 2" xfId="2502"/>
    <cellStyle name="Percent 6 2 2 2 2 2" xfId="5069"/>
    <cellStyle name="Percent 6 2 2 2 2 2 2" xfId="27205"/>
    <cellStyle name="Percent 6 2 2 2 2 2 2 2" xfId="48356"/>
    <cellStyle name="Percent 6 2 2 2 2 2 3" xfId="16633"/>
    <cellStyle name="Percent 6 2 2 2 2 2 4" xfId="37784"/>
    <cellStyle name="Percent 6 2 2 2 2 3" xfId="8945"/>
    <cellStyle name="Percent 6 2 2 2 2 3 2" xfId="30094"/>
    <cellStyle name="Percent 6 2 2 2 2 3 2 2" xfId="51245"/>
    <cellStyle name="Percent 6 2 2 2 2 3 3" xfId="19522"/>
    <cellStyle name="Percent 6 2 2 2 2 3 4" xfId="40673"/>
    <cellStyle name="Percent 6 2 2 2 2 4" xfId="11507"/>
    <cellStyle name="Percent 6 2 2 2 2 4 2" xfId="32656"/>
    <cellStyle name="Percent 6 2 2 2 2 4 2 2" xfId="53807"/>
    <cellStyle name="Percent 6 2 2 2 2 4 3" xfId="22084"/>
    <cellStyle name="Percent 6 2 2 2 2 4 4" xfId="43235"/>
    <cellStyle name="Percent 6 2 2 2 2 5" xfId="24641"/>
    <cellStyle name="Percent 6 2 2 2 2 5 2" xfId="45792"/>
    <cellStyle name="Percent 6 2 2 2 2 6" xfId="14069"/>
    <cellStyle name="Percent 6 2 2 2 2 7" xfId="35220"/>
    <cellStyle name="Percent 6 2 2 2 3" xfId="3789"/>
    <cellStyle name="Percent 6 2 2 2 3 2" xfId="25925"/>
    <cellStyle name="Percent 6 2 2 2 3 2 2" xfId="47076"/>
    <cellStyle name="Percent 6 2 2 2 3 3" xfId="15353"/>
    <cellStyle name="Percent 6 2 2 2 3 4" xfId="36504"/>
    <cellStyle name="Percent 6 2 2 2 4" xfId="7665"/>
    <cellStyle name="Percent 6 2 2 2 4 2" xfId="28814"/>
    <cellStyle name="Percent 6 2 2 2 4 2 2" xfId="49965"/>
    <cellStyle name="Percent 6 2 2 2 4 3" xfId="18242"/>
    <cellStyle name="Percent 6 2 2 2 4 4" xfId="39393"/>
    <cellStyle name="Percent 6 2 2 2 5" xfId="10227"/>
    <cellStyle name="Percent 6 2 2 2 5 2" xfId="31376"/>
    <cellStyle name="Percent 6 2 2 2 5 2 2" xfId="52527"/>
    <cellStyle name="Percent 6 2 2 2 5 3" xfId="20804"/>
    <cellStyle name="Percent 6 2 2 2 5 4" xfId="41955"/>
    <cellStyle name="Percent 6 2 2 2 6" xfId="23361"/>
    <cellStyle name="Percent 6 2 2 2 6 2" xfId="44512"/>
    <cellStyle name="Percent 6 2 2 2 7" xfId="12789"/>
    <cellStyle name="Percent 6 2 2 2 8" xfId="33940"/>
    <cellStyle name="Percent 6 2 2 3" xfId="1862"/>
    <cellStyle name="Percent 6 2 2 3 2" xfId="4429"/>
    <cellStyle name="Percent 6 2 2 3 2 2" xfId="26565"/>
    <cellStyle name="Percent 6 2 2 3 2 2 2" xfId="47716"/>
    <cellStyle name="Percent 6 2 2 3 2 3" xfId="15993"/>
    <cellStyle name="Percent 6 2 2 3 2 4" xfId="37144"/>
    <cellStyle name="Percent 6 2 2 3 3" xfId="8305"/>
    <cellStyle name="Percent 6 2 2 3 3 2" xfId="29454"/>
    <cellStyle name="Percent 6 2 2 3 3 2 2" xfId="50605"/>
    <cellStyle name="Percent 6 2 2 3 3 3" xfId="18882"/>
    <cellStyle name="Percent 6 2 2 3 3 4" xfId="40033"/>
    <cellStyle name="Percent 6 2 2 3 4" xfId="10867"/>
    <cellStyle name="Percent 6 2 2 3 4 2" xfId="32016"/>
    <cellStyle name="Percent 6 2 2 3 4 2 2" xfId="53167"/>
    <cellStyle name="Percent 6 2 2 3 4 3" xfId="21444"/>
    <cellStyle name="Percent 6 2 2 3 4 4" xfId="42595"/>
    <cellStyle name="Percent 6 2 2 3 5" xfId="24001"/>
    <cellStyle name="Percent 6 2 2 3 5 2" xfId="45152"/>
    <cellStyle name="Percent 6 2 2 3 6" xfId="13429"/>
    <cellStyle name="Percent 6 2 2 3 7" xfId="34580"/>
    <cellStyle name="Percent 6 2 2 4" xfId="3149"/>
    <cellStyle name="Percent 6 2 2 4 2" xfId="25285"/>
    <cellStyle name="Percent 6 2 2 4 2 2" xfId="46436"/>
    <cellStyle name="Percent 6 2 2 4 3" xfId="14713"/>
    <cellStyle name="Percent 6 2 2 4 4" xfId="35864"/>
    <cellStyle name="Percent 6 2 2 5" xfId="7025"/>
    <cellStyle name="Percent 6 2 2 5 2" xfId="28174"/>
    <cellStyle name="Percent 6 2 2 5 2 2" xfId="49325"/>
    <cellStyle name="Percent 6 2 2 5 3" xfId="17602"/>
    <cellStyle name="Percent 6 2 2 5 4" xfId="38753"/>
    <cellStyle name="Percent 6 2 2 6" xfId="9587"/>
    <cellStyle name="Percent 6 2 2 6 2" xfId="30736"/>
    <cellStyle name="Percent 6 2 2 6 2 2" xfId="51887"/>
    <cellStyle name="Percent 6 2 2 6 3" xfId="20164"/>
    <cellStyle name="Percent 6 2 2 6 4" xfId="41315"/>
    <cellStyle name="Percent 6 2 2 7" xfId="22721"/>
    <cellStyle name="Percent 6 2 2 7 2" xfId="43872"/>
    <cellStyle name="Percent 6 2 2 8" xfId="12149"/>
    <cellStyle name="Percent 6 2 2 9" xfId="33300"/>
    <cellStyle name="Percent 6 2 3" xfId="902"/>
    <cellStyle name="Percent 6 2 3 2" xfId="2182"/>
    <cellStyle name="Percent 6 2 3 2 2" xfId="4749"/>
    <cellStyle name="Percent 6 2 3 2 2 2" xfId="26885"/>
    <cellStyle name="Percent 6 2 3 2 2 2 2" xfId="48036"/>
    <cellStyle name="Percent 6 2 3 2 2 3" xfId="16313"/>
    <cellStyle name="Percent 6 2 3 2 2 4" xfId="37464"/>
    <cellStyle name="Percent 6 2 3 2 3" xfId="8625"/>
    <cellStyle name="Percent 6 2 3 2 3 2" xfId="29774"/>
    <cellStyle name="Percent 6 2 3 2 3 2 2" xfId="50925"/>
    <cellStyle name="Percent 6 2 3 2 3 3" xfId="19202"/>
    <cellStyle name="Percent 6 2 3 2 3 4" xfId="40353"/>
    <cellStyle name="Percent 6 2 3 2 4" xfId="11187"/>
    <cellStyle name="Percent 6 2 3 2 4 2" xfId="32336"/>
    <cellStyle name="Percent 6 2 3 2 4 2 2" xfId="53487"/>
    <cellStyle name="Percent 6 2 3 2 4 3" xfId="21764"/>
    <cellStyle name="Percent 6 2 3 2 4 4" xfId="42915"/>
    <cellStyle name="Percent 6 2 3 2 5" xfId="24321"/>
    <cellStyle name="Percent 6 2 3 2 5 2" xfId="45472"/>
    <cellStyle name="Percent 6 2 3 2 6" xfId="13749"/>
    <cellStyle name="Percent 6 2 3 2 7" xfId="34900"/>
    <cellStyle name="Percent 6 2 3 3" xfId="3469"/>
    <cellStyle name="Percent 6 2 3 3 2" xfId="25605"/>
    <cellStyle name="Percent 6 2 3 3 2 2" xfId="46756"/>
    <cellStyle name="Percent 6 2 3 3 3" xfId="15033"/>
    <cellStyle name="Percent 6 2 3 3 4" xfId="36184"/>
    <cellStyle name="Percent 6 2 3 4" xfId="7345"/>
    <cellStyle name="Percent 6 2 3 4 2" xfId="28494"/>
    <cellStyle name="Percent 6 2 3 4 2 2" xfId="49645"/>
    <cellStyle name="Percent 6 2 3 4 3" xfId="17922"/>
    <cellStyle name="Percent 6 2 3 4 4" xfId="39073"/>
    <cellStyle name="Percent 6 2 3 5" xfId="9907"/>
    <cellStyle name="Percent 6 2 3 5 2" xfId="31056"/>
    <cellStyle name="Percent 6 2 3 5 2 2" xfId="52207"/>
    <cellStyle name="Percent 6 2 3 5 3" xfId="20484"/>
    <cellStyle name="Percent 6 2 3 5 4" xfId="41635"/>
    <cellStyle name="Percent 6 2 3 6" xfId="23041"/>
    <cellStyle name="Percent 6 2 3 6 2" xfId="44192"/>
    <cellStyle name="Percent 6 2 3 7" xfId="12469"/>
    <cellStyle name="Percent 6 2 3 8" xfId="33620"/>
    <cellStyle name="Percent 6 2 4" xfId="1542"/>
    <cellStyle name="Percent 6 2 4 2" xfId="4109"/>
    <cellStyle name="Percent 6 2 4 2 2" xfId="26245"/>
    <cellStyle name="Percent 6 2 4 2 2 2" xfId="47396"/>
    <cellStyle name="Percent 6 2 4 2 3" xfId="15673"/>
    <cellStyle name="Percent 6 2 4 2 4" xfId="36824"/>
    <cellStyle name="Percent 6 2 4 3" xfId="7985"/>
    <cellStyle name="Percent 6 2 4 3 2" xfId="29134"/>
    <cellStyle name="Percent 6 2 4 3 2 2" xfId="50285"/>
    <cellStyle name="Percent 6 2 4 3 3" xfId="18562"/>
    <cellStyle name="Percent 6 2 4 3 4" xfId="39713"/>
    <cellStyle name="Percent 6 2 4 4" xfId="10547"/>
    <cellStyle name="Percent 6 2 4 4 2" xfId="31696"/>
    <cellStyle name="Percent 6 2 4 4 2 2" xfId="52847"/>
    <cellStyle name="Percent 6 2 4 4 3" xfId="21124"/>
    <cellStyle name="Percent 6 2 4 4 4" xfId="42275"/>
    <cellStyle name="Percent 6 2 4 5" xfId="23681"/>
    <cellStyle name="Percent 6 2 4 5 2" xfId="44832"/>
    <cellStyle name="Percent 6 2 4 6" xfId="13109"/>
    <cellStyle name="Percent 6 2 4 7" xfId="34260"/>
    <cellStyle name="Percent 6 2 5" xfId="2829"/>
    <cellStyle name="Percent 6 2 5 2" xfId="24965"/>
    <cellStyle name="Percent 6 2 5 2 2" xfId="46116"/>
    <cellStyle name="Percent 6 2 5 3" xfId="14393"/>
    <cellStyle name="Percent 6 2 5 4" xfId="35544"/>
    <cellStyle name="Percent 6 2 6" xfId="6705"/>
    <cellStyle name="Percent 6 2 6 2" xfId="27854"/>
    <cellStyle name="Percent 6 2 6 2 2" xfId="49005"/>
    <cellStyle name="Percent 6 2 6 3" xfId="17282"/>
    <cellStyle name="Percent 6 2 6 4" xfId="38433"/>
    <cellStyle name="Percent 6 2 7" xfId="9267"/>
    <cellStyle name="Percent 6 2 7 2" xfId="30416"/>
    <cellStyle name="Percent 6 2 7 2 2" xfId="51567"/>
    <cellStyle name="Percent 6 2 7 3" xfId="19844"/>
    <cellStyle name="Percent 6 2 7 4" xfId="40995"/>
    <cellStyle name="Percent 6 2 8" xfId="22401"/>
    <cellStyle name="Percent 6 2 8 2" xfId="43552"/>
    <cellStyle name="Percent 6 2 9" xfId="11829"/>
    <cellStyle name="Percent 6 3" xfId="422"/>
    <cellStyle name="Percent 6 3 2" xfId="1062"/>
    <cellStyle name="Percent 6 3 2 2" xfId="2342"/>
    <cellStyle name="Percent 6 3 2 2 2" xfId="4909"/>
    <cellStyle name="Percent 6 3 2 2 2 2" xfId="27045"/>
    <cellStyle name="Percent 6 3 2 2 2 2 2" xfId="48196"/>
    <cellStyle name="Percent 6 3 2 2 2 3" xfId="16473"/>
    <cellStyle name="Percent 6 3 2 2 2 4" xfId="37624"/>
    <cellStyle name="Percent 6 3 2 2 3" xfId="8785"/>
    <cellStyle name="Percent 6 3 2 2 3 2" xfId="29934"/>
    <cellStyle name="Percent 6 3 2 2 3 2 2" xfId="51085"/>
    <cellStyle name="Percent 6 3 2 2 3 3" xfId="19362"/>
    <cellStyle name="Percent 6 3 2 2 3 4" xfId="40513"/>
    <cellStyle name="Percent 6 3 2 2 4" xfId="11347"/>
    <cellStyle name="Percent 6 3 2 2 4 2" xfId="32496"/>
    <cellStyle name="Percent 6 3 2 2 4 2 2" xfId="53647"/>
    <cellStyle name="Percent 6 3 2 2 4 3" xfId="21924"/>
    <cellStyle name="Percent 6 3 2 2 4 4" xfId="43075"/>
    <cellStyle name="Percent 6 3 2 2 5" xfId="24481"/>
    <cellStyle name="Percent 6 3 2 2 5 2" xfId="45632"/>
    <cellStyle name="Percent 6 3 2 2 6" xfId="13909"/>
    <cellStyle name="Percent 6 3 2 2 7" xfId="35060"/>
    <cellStyle name="Percent 6 3 2 3" xfId="3629"/>
    <cellStyle name="Percent 6 3 2 3 2" xfId="25765"/>
    <cellStyle name="Percent 6 3 2 3 2 2" xfId="46916"/>
    <cellStyle name="Percent 6 3 2 3 3" xfId="15193"/>
    <cellStyle name="Percent 6 3 2 3 4" xfId="36344"/>
    <cellStyle name="Percent 6 3 2 4" xfId="7505"/>
    <cellStyle name="Percent 6 3 2 4 2" xfId="28654"/>
    <cellStyle name="Percent 6 3 2 4 2 2" xfId="49805"/>
    <cellStyle name="Percent 6 3 2 4 3" xfId="18082"/>
    <cellStyle name="Percent 6 3 2 4 4" xfId="39233"/>
    <cellStyle name="Percent 6 3 2 5" xfId="10067"/>
    <cellStyle name="Percent 6 3 2 5 2" xfId="31216"/>
    <cellStyle name="Percent 6 3 2 5 2 2" xfId="52367"/>
    <cellStyle name="Percent 6 3 2 5 3" xfId="20644"/>
    <cellStyle name="Percent 6 3 2 5 4" xfId="41795"/>
    <cellStyle name="Percent 6 3 2 6" xfId="23201"/>
    <cellStyle name="Percent 6 3 2 6 2" xfId="44352"/>
    <cellStyle name="Percent 6 3 2 7" xfId="12629"/>
    <cellStyle name="Percent 6 3 2 8" xfId="33780"/>
    <cellStyle name="Percent 6 3 3" xfId="1702"/>
    <cellStyle name="Percent 6 3 3 2" xfId="4269"/>
    <cellStyle name="Percent 6 3 3 2 2" xfId="26405"/>
    <cellStyle name="Percent 6 3 3 2 2 2" xfId="47556"/>
    <cellStyle name="Percent 6 3 3 2 3" xfId="15833"/>
    <cellStyle name="Percent 6 3 3 2 4" xfId="36984"/>
    <cellStyle name="Percent 6 3 3 3" xfId="8145"/>
    <cellStyle name="Percent 6 3 3 3 2" xfId="29294"/>
    <cellStyle name="Percent 6 3 3 3 2 2" xfId="50445"/>
    <cellStyle name="Percent 6 3 3 3 3" xfId="18722"/>
    <cellStyle name="Percent 6 3 3 3 4" xfId="39873"/>
    <cellStyle name="Percent 6 3 3 4" xfId="10707"/>
    <cellStyle name="Percent 6 3 3 4 2" xfId="31856"/>
    <cellStyle name="Percent 6 3 3 4 2 2" xfId="53007"/>
    <cellStyle name="Percent 6 3 3 4 3" xfId="21284"/>
    <cellStyle name="Percent 6 3 3 4 4" xfId="42435"/>
    <cellStyle name="Percent 6 3 3 5" xfId="23841"/>
    <cellStyle name="Percent 6 3 3 5 2" xfId="44992"/>
    <cellStyle name="Percent 6 3 3 6" xfId="13269"/>
    <cellStyle name="Percent 6 3 3 7" xfId="34420"/>
    <cellStyle name="Percent 6 3 4" xfId="2989"/>
    <cellStyle name="Percent 6 3 4 2" xfId="25125"/>
    <cellStyle name="Percent 6 3 4 2 2" xfId="46276"/>
    <cellStyle name="Percent 6 3 4 3" xfId="14553"/>
    <cellStyle name="Percent 6 3 4 4" xfId="35704"/>
    <cellStyle name="Percent 6 3 5" xfId="6865"/>
    <cellStyle name="Percent 6 3 5 2" xfId="28014"/>
    <cellStyle name="Percent 6 3 5 2 2" xfId="49165"/>
    <cellStyle name="Percent 6 3 5 3" xfId="17442"/>
    <cellStyle name="Percent 6 3 5 4" xfId="38593"/>
    <cellStyle name="Percent 6 3 6" xfId="9427"/>
    <cellStyle name="Percent 6 3 6 2" xfId="30576"/>
    <cellStyle name="Percent 6 3 6 2 2" xfId="51727"/>
    <cellStyle name="Percent 6 3 6 3" xfId="20004"/>
    <cellStyle name="Percent 6 3 6 4" xfId="41155"/>
    <cellStyle name="Percent 6 3 7" xfId="22561"/>
    <cellStyle name="Percent 6 3 7 2" xfId="43712"/>
    <cellStyle name="Percent 6 3 8" xfId="11989"/>
    <cellStyle name="Percent 6 3 9" xfId="33140"/>
    <cellStyle name="Percent 6 4" xfId="742"/>
    <cellStyle name="Percent 6 4 2" xfId="2022"/>
    <cellStyle name="Percent 6 4 2 2" xfId="4589"/>
    <cellStyle name="Percent 6 4 2 2 2" xfId="26725"/>
    <cellStyle name="Percent 6 4 2 2 2 2" xfId="47876"/>
    <cellStyle name="Percent 6 4 2 2 3" xfId="16153"/>
    <cellStyle name="Percent 6 4 2 2 4" xfId="37304"/>
    <cellStyle name="Percent 6 4 2 3" xfId="8465"/>
    <cellStyle name="Percent 6 4 2 3 2" xfId="29614"/>
    <cellStyle name="Percent 6 4 2 3 2 2" xfId="50765"/>
    <cellStyle name="Percent 6 4 2 3 3" xfId="19042"/>
    <cellStyle name="Percent 6 4 2 3 4" xfId="40193"/>
    <cellStyle name="Percent 6 4 2 4" xfId="11027"/>
    <cellStyle name="Percent 6 4 2 4 2" xfId="32176"/>
    <cellStyle name="Percent 6 4 2 4 2 2" xfId="53327"/>
    <cellStyle name="Percent 6 4 2 4 3" xfId="21604"/>
    <cellStyle name="Percent 6 4 2 4 4" xfId="42755"/>
    <cellStyle name="Percent 6 4 2 5" xfId="24161"/>
    <cellStyle name="Percent 6 4 2 5 2" xfId="45312"/>
    <cellStyle name="Percent 6 4 2 6" xfId="13589"/>
    <cellStyle name="Percent 6 4 2 7" xfId="34740"/>
    <cellStyle name="Percent 6 4 3" xfId="3309"/>
    <cellStyle name="Percent 6 4 3 2" xfId="25445"/>
    <cellStyle name="Percent 6 4 3 2 2" xfId="46596"/>
    <cellStyle name="Percent 6 4 3 3" xfId="14873"/>
    <cellStyle name="Percent 6 4 3 4" xfId="36024"/>
    <cellStyle name="Percent 6 4 4" xfId="7185"/>
    <cellStyle name="Percent 6 4 4 2" xfId="28334"/>
    <cellStyle name="Percent 6 4 4 2 2" xfId="49485"/>
    <cellStyle name="Percent 6 4 4 3" xfId="17762"/>
    <cellStyle name="Percent 6 4 4 4" xfId="38913"/>
    <cellStyle name="Percent 6 4 5" xfId="9747"/>
    <cellStyle name="Percent 6 4 5 2" xfId="30896"/>
    <cellStyle name="Percent 6 4 5 2 2" xfId="52047"/>
    <cellStyle name="Percent 6 4 5 3" xfId="20324"/>
    <cellStyle name="Percent 6 4 5 4" xfId="41475"/>
    <cellStyle name="Percent 6 4 6" xfId="22881"/>
    <cellStyle name="Percent 6 4 6 2" xfId="44032"/>
    <cellStyle name="Percent 6 4 7" xfId="12309"/>
    <cellStyle name="Percent 6 4 8" xfId="33460"/>
    <cellStyle name="Percent 6 5" xfId="1382"/>
    <cellStyle name="Percent 6 5 2" xfId="3949"/>
    <cellStyle name="Percent 6 5 2 2" xfId="26085"/>
    <cellStyle name="Percent 6 5 2 2 2" xfId="47236"/>
    <cellStyle name="Percent 6 5 2 3" xfId="15513"/>
    <cellStyle name="Percent 6 5 2 4" xfId="36664"/>
    <cellStyle name="Percent 6 5 3" xfId="7825"/>
    <cellStyle name="Percent 6 5 3 2" xfId="28974"/>
    <cellStyle name="Percent 6 5 3 2 2" xfId="50125"/>
    <cellStyle name="Percent 6 5 3 3" xfId="18402"/>
    <cellStyle name="Percent 6 5 3 4" xfId="39553"/>
    <cellStyle name="Percent 6 5 4" xfId="10387"/>
    <cellStyle name="Percent 6 5 4 2" xfId="31536"/>
    <cellStyle name="Percent 6 5 4 2 2" xfId="52687"/>
    <cellStyle name="Percent 6 5 4 3" xfId="20964"/>
    <cellStyle name="Percent 6 5 4 4" xfId="42115"/>
    <cellStyle name="Percent 6 5 5" xfId="23521"/>
    <cellStyle name="Percent 6 5 5 2" xfId="44672"/>
    <cellStyle name="Percent 6 5 6" xfId="12949"/>
    <cellStyle name="Percent 6 5 7" xfId="34100"/>
    <cellStyle name="Percent 6 6" xfId="2668"/>
    <cellStyle name="Percent 6 6 2" xfId="24804"/>
    <cellStyle name="Percent 6 6 2 2" xfId="45955"/>
    <cellStyle name="Percent 6 6 3" xfId="14232"/>
    <cellStyle name="Percent 6 6 4" xfId="35383"/>
    <cellStyle name="Percent 6 7" xfId="6024"/>
    <cellStyle name="Percent 6 8" xfId="6545"/>
    <cellStyle name="Percent 6 8 2" xfId="27694"/>
    <cellStyle name="Percent 6 8 2 2" xfId="48845"/>
    <cellStyle name="Percent 6 8 3" xfId="17122"/>
    <cellStyle name="Percent 6 8 4" xfId="38273"/>
    <cellStyle name="Percent 6 9" xfId="9107"/>
    <cellStyle name="Percent 6 9 2" xfId="30256"/>
    <cellStyle name="Percent 6 9 2 2" xfId="51407"/>
    <cellStyle name="Percent 6 9 3" xfId="19684"/>
    <cellStyle name="Percent 6 9 4" xfId="40835"/>
    <cellStyle name="Percent 60" xfId="6025"/>
    <cellStyle name="Percent 61" xfId="6026"/>
    <cellStyle name="Percent 62" xfId="6027"/>
    <cellStyle name="Percent 63" xfId="6028"/>
    <cellStyle name="Percent 64" xfId="6029"/>
    <cellStyle name="Percent 65" xfId="6030"/>
    <cellStyle name="Percent 66" xfId="6031"/>
    <cellStyle name="Percent 67" xfId="6032"/>
    <cellStyle name="Percent 68" xfId="6033"/>
    <cellStyle name="Percent 69" xfId="6034"/>
    <cellStyle name="Percent 7" xfId="180"/>
    <cellStyle name="Percent 7 10" xfId="11749"/>
    <cellStyle name="Percent 7 11" xfId="32900"/>
    <cellStyle name="Percent 7 2" xfId="502"/>
    <cellStyle name="Percent 7 2 2" xfId="1142"/>
    <cellStyle name="Percent 7 2 2 2" xfId="2422"/>
    <cellStyle name="Percent 7 2 2 2 2" xfId="4989"/>
    <cellStyle name="Percent 7 2 2 2 2 2" xfId="27125"/>
    <cellStyle name="Percent 7 2 2 2 2 2 2" xfId="48276"/>
    <cellStyle name="Percent 7 2 2 2 2 3" xfId="16553"/>
    <cellStyle name="Percent 7 2 2 2 2 4" xfId="37704"/>
    <cellStyle name="Percent 7 2 2 2 3" xfId="8865"/>
    <cellStyle name="Percent 7 2 2 2 3 2" xfId="30014"/>
    <cellStyle name="Percent 7 2 2 2 3 2 2" xfId="51165"/>
    <cellStyle name="Percent 7 2 2 2 3 3" xfId="19442"/>
    <cellStyle name="Percent 7 2 2 2 3 4" xfId="40593"/>
    <cellStyle name="Percent 7 2 2 2 4" xfId="11427"/>
    <cellStyle name="Percent 7 2 2 2 4 2" xfId="32576"/>
    <cellStyle name="Percent 7 2 2 2 4 2 2" xfId="53727"/>
    <cellStyle name="Percent 7 2 2 2 4 3" xfId="22004"/>
    <cellStyle name="Percent 7 2 2 2 4 4" xfId="43155"/>
    <cellStyle name="Percent 7 2 2 2 5" xfId="24561"/>
    <cellStyle name="Percent 7 2 2 2 5 2" xfId="45712"/>
    <cellStyle name="Percent 7 2 2 2 6" xfId="13989"/>
    <cellStyle name="Percent 7 2 2 2 7" xfId="35140"/>
    <cellStyle name="Percent 7 2 2 3" xfId="3709"/>
    <cellStyle name="Percent 7 2 2 3 2" xfId="25845"/>
    <cellStyle name="Percent 7 2 2 3 2 2" xfId="46996"/>
    <cellStyle name="Percent 7 2 2 3 3" xfId="15273"/>
    <cellStyle name="Percent 7 2 2 3 4" xfId="36424"/>
    <cellStyle name="Percent 7 2 2 4" xfId="7585"/>
    <cellStyle name="Percent 7 2 2 4 2" xfId="28734"/>
    <cellStyle name="Percent 7 2 2 4 2 2" xfId="49885"/>
    <cellStyle name="Percent 7 2 2 4 3" xfId="18162"/>
    <cellStyle name="Percent 7 2 2 4 4" xfId="39313"/>
    <cellStyle name="Percent 7 2 2 5" xfId="10147"/>
    <cellStyle name="Percent 7 2 2 5 2" xfId="31296"/>
    <cellStyle name="Percent 7 2 2 5 2 2" xfId="52447"/>
    <cellStyle name="Percent 7 2 2 5 3" xfId="20724"/>
    <cellStyle name="Percent 7 2 2 5 4" xfId="41875"/>
    <cellStyle name="Percent 7 2 2 6" xfId="23281"/>
    <cellStyle name="Percent 7 2 2 6 2" xfId="44432"/>
    <cellStyle name="Percent 7 2 2 7" xfId="12709"/>
    <cellStyle name="Percent 7 2 2 8" xfId="33860"/>
    <cellStyle name="Percent 7 2 3" xfId="1782"/>
    <cellStyle name="Percent 7 2 3 2" xfId="4349"/>
    <cellStyle name="Percent 7 2 3 2 2" xfId="26485"/>
    <cellStyle name="Percent 7 2 3 2 2 2" xfId="47636"/>
    <cellStyle name="Percent 7 2 3 2 3" xfId="15913"/>
    <cellStyle name="Percent 7 2 3 2 4" xfId="37064"/>
    <cellStyle name="Percent 7 2 3 3" xfId="8225"/>
    <cellStyle name="Percent 7 2 3 3 2" xfId="29374"/>
    <cellStyle name="Percent 7 2 3 3 2 2" xfId="50525"/>
    <cellStyle name="Percent 7 2 3 3 3" xfId="18802"/>
    <cellStyle name="Percent 7 2 3 3 4" xfId="39953"/>
    <cellStyle name="Percent 7 2 3 4" xfId="10787"/>
    <cellStyle name="Percent 7 2 3 4 2" xfId="31936"/>
    <cellStyle name="Percent 7 2 3 4 2 2" xfId="53087"/>
    <cellStyle name="Percent 7 2 3 4 3" xfId="21364"/>
    <cellStyle name="Percent 7 2 3 4 4" xfId="42515"/>
    <cellStyle name="Percent 7 2 3 5" xfId="23921"/>
    <cellStyle name="Percent 7 2 3 5 2" xfId="45072"/>
    <cellStyle name="Percent 7 2 3 6" xfId="13349"/>
    <cellStyle name="Percent 7 2 3 7" xfId="34500"/>
    <cellStyle name="Percent 7 2 4" xfId="3069"/>
    <cellStyle name="Percent 7 2 4 2" xfId="25205"/>
    <cellStyle name="Percent 7 2 4 2 2" xfId="46356"/>
    <cellStyle name="Percent 7 2 4 3" xfId="14633"/>
    <cellStyle name="Percent 7 2 4 4" xfId="35784"/>
    <cellStyle name="Percent 7 2 5" xfId="6945"/>
    <cellStyle name="Percent 7 2 5 2" xfId="28094"/>
    <cellStyle name="Percent 7 2 5 2 2" xfId="49245"/>
    <cellStyle name="Percent 7 2 5 3" xfId="17522"/>
    <cellStyle name="Percent 7 2 5 4" xfId="38673"/>
    <cellStyle name="Percent 7 2 6" xfId="9507"/>
    <cellStyle name="Percent 7 2 6 2" xfId="30656"/>
    <cellStyle name="Percent 7 2 6 2 2" xfId="51807"/>
    <cellStyle name="Percent 7 2 6 3" xfId="20084"/>
    <cellStyle name="Percent 7 2 6 4" xfId="41235"/>
    <cellStyle name="Percent 7 2 7" xfId="22641"/>
    <cellStyle name="Percent 7 2 7 2" xfId="43792"/>
    <cellStyle name="Percent 7 2 8" xfId="12069"/>
    <cellStyle name="Percent 7 2 9" xfId="33220"/>
    <cellStyle name="Percent 7 3" xfId="822"/>
    <cellStyle name="Percent 7 3 2" xfId="2102"/>
    <cellStyle name="Percent 7 3 2 2" xfId="4669"/>
    <cellStyle name="Percent 7 3 2 2 2" xfId="26805"/>
    <cellStyle name="Percent 7 3 2 2 2 2" xfId="47956"/>
    <cellStyle name="Percent 7 3 2 2 3" xfId="16233"/>
    <cellStyle name="Percent 7 3 2 2 4" xfId="37384"/>
    <cellStyle name="Percent 7 3 2 3" xfId="8545"/>
    <cellStyle name="Percent 7 3 2 3 2" xfId="29694"/>
    <cellStyle name="Percent 7 3 2 3 2 2" xfId="50845"/>
    <cellStyle name="Percent 7 3 2 3 3" xfId="19122"/>
    <cellStyle name="Percent 7 3 2 3 4" xfId="40273"/>
    <cellStyle name="Percent 7 3 2 4" xfId="11107"/>
    <cellStyle name="Percent 7 3 2 4 2" xfId="32256"/>
    <cellStyle name="Percent 7 3 2 4 2 2" xfId="53407"/>
    <cellStyle name="Percent 7 3 2 4 3" xfId="21684"/>
    <cellStyle name="Percent 7 3 2 4 4" xfId="42835"/>
    <cellStyle name="Percent 7 3 2 5" xfId="24241"/>
    <cellStyle name="Percent 7 3 2 5 2" xfId="45392"/>
    <cellStyle name="Percent 7 3 2 6" xfId="13669"/>
    <cellStyle name="Percent 7 3 2 7" xfId="34820"/>
    <cellStyle name="Percent 7 3 3" xfId="3389"/>
    <cellStyle name="Percent 7 3 3 2" xfId="25525"/>
    <cellStyle name="Percent 7 3 3 2 2" xfId="46676"/>
    <cellStyle name="Percent 7 3 3 3" xfId="14953"/>
    <cellStyle name="Percent 7 3 3 4" xfId="36104"/>
    <cellStyle name="Percent 7 3 4" xfId="7265"/>
    <cellStyle name="Percent 7 3 4 2" xfId="28414"/>
    <cellStyle name="Percent 7 3 4 2 2" xfId="49565"/>
    <cellStyle name="Percent 7 3 4 3" xfId="17842"/>
    <cellStyle name="Percent 7 3 4 4" xfId="38993"/>
    <cellStyle name="Percent 7 3 5" xfId="9827"/>
    <cellStyle name="Percent 7 3 5 2" xfId="30976"/>
    <cellStyle name="Percent 7 3 5 2 2" xfId="52127"/>
    <cellStyle name="Percent 7 3 5 3" xfId="20404"/>
    <cellStyle name="Percent 7 3 5 4" xfId="41555"/>
    <cellStyle name="Percent 7 3 6" xfId="22961"/>
    <cellStyle name="Percent 7 3 6 2" xfId="44112"/>
    <cellStyle name="Percent 7 3 7" xfId="12389"/>
    <cellStyle name="Percent 7 3 8" xfId="33540"/>
    <cellStyle name="Percent 7 4" xfId="1462"/>
    <cellStyle name="Percent 7 4 2" xfId="4029"/>
    <cellStyle name="Percent 7 4 2 2" xfId="26165"/>
    <cellStyle name="Percent 7 4 2 2 2" xfId="47316"/>
    <cellStyle name="Percent 7 4 2 3" xfId="15593"/>
    <cellStyle name="Percent 7 4 2 4" xfId="36744"/>
    <cellStyle name="Percent 7 4 3" xfId="7905"/>
    <cellStyle name="Percent 7 4 3 2" xfId="29054"/>
    <cellStyle name="Percent 7 4 3 2 2" xfId="50205"/>
    <cellStyle name="Percent 7 4 3 3" xfId="18482"/>
    <cellStyle name="Percent 7 4 3 4" xfId="39633"/>
    <cellStyle name="Percent 7 4 4" xfId="10467"/>
    <cellStyle name="Percent 7 4 4 2" xfId="31616"/>
    <cellStyle name="Percent 7 4 4 2 2" xfId="52767"/>
    <cellStyle name="Percent 7 4 4 3" xfId="21044"/>
    <cellStyle name="Percent 7 4 4 4" xfId="42195"/>
    <cellStyle name="Percent 7 4 5" xfId="23601"/>
    <cellStyle name="Percent 7 4 5 2" xfId="44752"/>
    <cellStyle name="Percent 7 4 6" xfId="13029"/>
    <cellStyle name="Percent 7 4 7" xfId="34180"/>
    <cellStyle name="Percent 7 5" xfId="2748"/>
    <cellStyle name="Percent 7 5 2" xfId="24884"/>
    <cellStyle name="Percent 7 5 2 2" xfId="46035"/>
    <cellStyle name="Percent 7 5 3" xfId="14312"/>
    <cellStyle name="Percent 7 5 4" xfId="35463"/>
    <cellStyle name="Percent 7 6" xfId="6035"/>
    <cellStyle name="Percent 7 7" xfId="6625"/>
    <cellStyle name="Percent 7 7 2" xfId="27774"/>
    <cellStyle name="Percent 7 7 2 2" xfId="48925"/>
    <cellStyle name="Percent 7 7 3" xfId="17202"/>
    <cellStyle name="Percent 7 7 4" xfId="38353"/>
    <cellStyle name="Percent 7 8" xfId="9187"/>
    <cellStyle name="Percent 7 8 2" xfId="30336"/>
    <cellStyle name="Percent 7 8 2 2" xfId="51487"/>
    <cellStyle name="Percent 7 8 3" xfId="19764"/>
    <cellStyle name="Percent 7 8 4" xfId="40915"/>
    <cellStyle name="Percent 7 9" xfId="22321"/>
    <cellStyle name="Percent 7 9 2" xfId="43472"/>
    <cellStyle name="Percent 70" xfId="6036"/>
    <cellStyle name="Percent 71" xfId="6037"/>
    <cellStyle name="Percent 72" xfId="6038"/>
    <cellStyle name="Percent 73" xfId="6039"/>
    <cellStyle name="Percent 74" xfId="6040"/>
    <cellStyle name="Percent 75" xfId="6041"/>
    <cellStyle name="Percent 76" xfId="6042"/>
    <cellStyle name="Percent 77" xfId="6043"/>
    <cellStyle name="Percent 78" xfId="6044"/>
    <cellStyle name="Percent 79" xfId="6045"/>
    <cellStyle name="Percent 8" xfId="342"/>
    <cellStyle name="Percent 8 10" xfId="33060"/>
    <cellStyle name="Percent 8 2" xfId="982"/>
    <cellStyle name="Percent 8 2 2" xfId="2262"/>
    <cellStyle name="Percent 8 2 2 2" xfId="4829"/>
    <cellStyle name="Percent 8 2 2 2 2" xfId="26965"/>
    <cellStyle name="Percent 8 2 2 2 2 2" xfId="48116"/>
    <cellStyle name="Percent 8 2 2 2 3" xfId="16393"/>
    <cellStyle name="Percent 8 2 2 2 4" xfId="37544"/>
    <cellStyle name="Percent 8 2 2 3" xfId="8705"/>
    <cellStyle name="Percent 8 2 2 3 2" xfId="29854"/>
    <cellStyle name="Percent 8 2 2 3 2 2" xfId="51005"/>
    <cellStyle name="Percent 8 2 2 3 3" xfId="19282"/>
    <cellStyle name="Percent 8 2 2 3 4" xfId="40433"/>
    <cellStyle name="Percent 8 2 2 4" xfId="11267"/>
    <cellStyle name="Percent 8 2 2 4 2" xfId="32416"/>
    <cellStyle name="Percent 8 2 2 4 2 2" xfId="53567"/>
    <cellStyle name="Percent 8 2 2 4 3" xfId="21844"/>
    <cellStyle name="Percent 8 2 2 4 4" xfId="42995"/>
    <cellStyle name="Percent 8 2 2 5" xfId="24401"/>
    <cellStyle name="Percent 8 2 2 5 2" xfId="45552"/>
    <cellStyle name="Percent 8 2 2 6" xfId="13829"/>
    <cellStyle name="Percent 8 2 2 7" xfId="34980"/>
    <cellStyle name="Percent 8 2 3" xfId="3549"/>
    <cellStyle name="Percent 8 2 3 2" xfId="25685"/>
    <cellStyle name="Percent 8 2 3 2 2" xfId="46836"/>
    <cellStyle name="Percent 8 2 3 3" xfId="15113"/>
    <cellStyle name="Percent 8 2 3 4" xfId="36264"/>
    <cellStyle name="Percent 8 2 4" xfId="7425"/>
    <cellStyle name="Percent 8 2 4 2" xfId="28574"/>
    <cellStyle name="Percent 8 2 4 2 2" xfId="49725"/>
    <cellStyle name="Percent 8 2 4 3" xfId="18002"/>
    <cellStyle name="Percent 8 2 4 4" xfId="39153"/>
    <cellStyle name="Percent 8 2 5" xfId="9987"/>
    <cellStyle name="Percent 8 2 5 2" xfId="31136"/>
    <cellStyle name="Percent 8 2 5 2 2" xfId="52287"/>
    <cellStyle name="Percent 8 2 5 3" xfId="20564"/>
    <cellStyle name="Percent 8 2 5 4" xfId="41715"/>
    <cellStyle name="Percent 8 2 6" xfId="23121"/>
    <cellStyle name="Percent 8 2 6 2" xfId="44272"/>
    <cellStyle name="Percent 8 2 7" xfId="12549"/>
    <cellStyle name="Percent 8 2 8" xfId="33700"/>
    <cellStyle name="Percent 8 3" xfId="1622"/>
    <cellStyle name="Percent 8 3 2" xfId="4189"/>
    <cellStyle name="Percent 8 3 2 2" xfId="26325"/>
    <cellStyle name="Percent 8 3 2 2 2" xfId="47476"/>
    <cellStyle name="Percent 8 3 2 3" xfId="15753"/>
    <cellStyle name="Percent 8 3 2 4" xfId="36904"/>
    <cellStyle name="Percent 8 3 3" xfId="8065"/>
    <cellStyle name="Percent 8 3 3 2" xfId="29214"/>
    <cellStyle name="Percent 8 3 3 2 2" xfId="50365"/>
    <cellStyle name="Percent 8 3 3 3" xfId="18642"/>
    <cellStyle name="Percent 8 3 3 4" xfId="39793"/>
    <cellStyle name="Percent 8 3 4" xfId="10627"/>
    <cellStyle name="Percent 8 3 4 2" xfId="31776"/>
    <cellStyle name="Percent 8 3 4 2 2" xfId="52927"/>
    <cellStyle name="Percent 8 3 4 3" xfId="21204"/>
    <cellStyle name="Percent 8 3 4 4" xfId="42355"/>
    <cellStyle name="Percent 8 3 5" xfId="23761"/>
    <cellStyle name="Percent 8 3 5 2" xfId="44912"/>
    <cellStyle name="Percent 8 3 6" xfId="13189"/>
    <cellStyle name="Percent 8 3 7" xfId="34340"/>
    <cellStyle name="Percent 8 4" xfId="2909"/>
    <cellStyle name="Percent 8 4 2" xfId="25045"/>
    <cellStyle name="Percent 8 4 2 2" xfId="46196"/>
    <cellStyle name="Percent 8 4 3" xfId="14473"/>
    <cellStyle name="Percent 8 4 4" xfId="35624"/>
    <cellStyle name="Percent 8 5" xfId="6046"/>
    <cellStyle name="Percent 8 6" xfId="6785"/>
    <cellStyle name="Percent 8 6 2" xfId="27934"/>
    <cellStyle name="Percent 8 6 2 2" xfId="49085"/>
    <cellStyle name="Percent 8 6 3" xfId="17362"/>
    <cellStyle name="Percent 8 6 4" xfId="38513"/>
    <cellStyle name="Percent 8 7" xfId="9347"/>
    <cellStyle name="Percent 8 7 2" xfId="30496"/>
    <cellStyle name="Percent 8 7 2 2" xfId="51647"/>
    <cellStyle name="Percent 8 7 3" xfId="19924"/>
    <cellStyle name="Percent 8 7 4" xfId="41075"/>
    <cellStyle name="Percent 8 8" xfId="22481"/>
    <cellStyle name="Percent 8 8 2" xfId="43632"/>
    <cellStyle name="Percent 8 9" xfId="11909"/>
    <cellStyle name="Percent 80" xfId="6047"/>
    <cellStyle name="Percent 81" xfId="6048"/>
    <cellStyle name="Percent 82" xfId="6049"/>
    <cellStyle name="Percent 83" xfId="6050"/>
    <cellStyle name="Percent 84" xfId="6051"/>
    <cellStyle name="Percent 85" xfId="6052"/>
    <cellStyle name="Percent 86" xfId="6053"/>
    <cellStyle name="Percent 87" xfId="6054"/>
    <cellStyle name="Percent 88" xfId="6055"/>
    <cellStyle name="Percent 89" xfId="6056"/>
    <cellStyle name="Percent 9" xfId="662"/>
    <cellStyle name="Percent 9 2" xfId="1942"/>
    <cellStyle name="Percent 9 2 2" xfId="4509"/>
    <cellStyle name="Percent 9 2 2 2" xfId="26645"/>
    <cellStyle name="Percent 9 2 2 2 2" xfId="47796"/>
    <cellStyle name="Percent 9 2 2 3" xfId="16073"/>
    <cellStyle name="Percent 9 2 2 4" xfId="37224"/>
    <cellStyle name="Percent 9 2 3" xfId="8385"/>
    <cellStyle name="Percent 9 2 3 2" xfId="29534"/>
    <cellStyle name="Percent 9 2 3 2 2" xfId="50685"/>
    <cellStyle name="Percent 9 2 3 3" xfId="18962"/>
    <cellStyle name="Percent 9 2 3 4" xfId="40113"/>
    <cellStyle name="Percent 9 2 4" xfId="10947"/>
    <cellStyle name="Percent 9 2 4 2" xfId="32096"/>
    <cellStyle name="Percent 9 2 4 2 2" xfId="53247"/>
    <cellStyle name="Percent 9 2 4 3" xfId="21524"/>
    <cellStyle name="Percent 9 2 4 4" xfId="42675"/>
    <cellStyle name="Percent 9 2 5" xfId="24081"/>
    <cellStyle name="Percent 9 2 5 2" xfId="45232"/>
    <cellStyle name="Percent 9 2 6" xfId="13509"/>
    <cellStyle name="Percent 9 2 7" xfId="34660"/>
    <cellStyle name="Percent 9 3" xfId="3229"/>
    <cellStyle name="Percent 9 3 2" xfId="25365"/>
    <cellStyle name="Percent 9 3 2 2" xfId="46516"/>
    <cellStyle name="Percent 9 3 3" xfId="14793"/>
    <cellStyle name="Percent 9 3 4" xfId="35944"/>
    <cellStyle name="Percent 9 4" xfId="6057"/>
    <cellStyle name="Percent 9 5" xfId="7105"/>
    <cellStyle name="Percent 9 5 2" xfId="28254"/>
    <cellStyle name="Percent 9 5 2 2" xfId="49405"/>
    <cellStyle name="Percent 9 5 3" xfId="17682"/>
    <cellStyle name="Percent 9 5 4" xfId="38833"/>
    <cellStyle name="Percent 9 6" xfId="9667"/>
    <cellStyle name="Percent 9 6 2" xfId="30816"/>
    <cellStyle name="Percent 9 6 2 2" xfId="51967"/>
    <cellStyle name="Percent 9 6 3" xfId="20244"/>
    <cellStyle name="Percent 9 6 4" xfId="41395"/>
    <cellStyle name="Percent 9 7" xfId="22801"/>
    <cellStyle name="Percent 9 7 2" xfId="43952"/>
    <cellStyle name="Percent 9 8" xfId="12229"/>
    <cellStyle name="Percent 9 9" xfId="33380"/>
    <cellStyle name="Percent 90" xfId="6058"/>
    <cellStyle name="Percent 91" xfId="6059"/>
    <cellStyle name="Percent 92" xfId="6060"/>
    <cellStyle name="Percent 93" xfId="6061"/>
    <cellStyle name="Percent 94" xfId="6062"/>
    <cellStyle name="Percent 95" xfId="6063"/>
    <cellStyle name="Percent 96" xfId="6064"/>
    <cellStyle name="Percent 97" xfId="6065"/>
    <cellStyle name="Percent 98" xfId="6066"/>
    <cellStyle name="Percent 99" xfId="6067"/>
    <cellStyle name="Reset  - Style4" xfId="6068"/>
    <cellStyle name="S" xfId="6069"/>
    <cellStyle name="S by Region Pg 2" xfId="6070"/>
    <cellStyle name="SUBSC98" xfId="6071"/>
    <cellStyle name="Table  - Style5" xfId="6072"/>
    <cellStyle name="Title  - Style6" xfId="6073"/>
    <cellStyle name="Title 2" xfId="6158"/>
    <cellStyle name="Total 10" xfId="6074"/>
    <cellStyle name="Total 11" xfId="6159"/>
    <cellStyle name="Total 2" xfId="5169"/>
    <cellStyle name="Total 2 2" xfId="6075"/>
    <cellStyle name="Total 3" xfId="6076"/>
    <cellStyle name="Total 4" xfId="6077"/>
    <cellStyle name="Total 4 2" xfId="6078"/>
    <cellStyle name="Total 4 3" xfId="6079"/>
    <cellStyle name="Total 4 3 2" xfId="6080"/>
    <cellStyle name="Total 4 4" xfId="6081"/>
    <cellStyle name="Total 5" xfId="6082"/>
    <cellStyle name="Total 5 2" xfId="6083"/>
    <cellStyle name="Total 6" xfId="6084"/>
    <cellStyle name="Total 6 2" xfId="6085"/>
    <cellStyle name="Total 7" xfId="6086"/>
    <cellStyle name="Total 7 2" xfId="6087"/>
    <cellStyle name="Total 8" xfId="6088"/>
    <cellStyle name="Total 9" xfId="6089"/>
    <cellStyle name="TotCol - Style7" xfId="6090"/>
    <cellStyle name="TotRow - Style8" xfId="6091"/>
    <cellStyle name="Warning Text 2" xfId="6160"/>
    <cellStyle name="Обычный_Centr_0" xfId="6092"/>
  </cellStyles>
  <dxfs count="34"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  <dxf>
      <font>
        <b/>
        <i val="0"/>
        <condense val="0"/>
        <extend val="0"/>
        <color indexed="52"/>
      </font>
      <fill>
        <patternFill>
          <bgColor indexed="22"/>
        </patternFill>
      </fill>
    </dxf>
    <dxf>
      <font>
        <b/>
        <i val="0"/>
        <condense val="0"/>
        <extend val="0"/>
        <color indexed="48"/>
      </font>
      <fill>
        <patternFill patternType="solid">
          <bgColor indexed="22"/>
        </patternFill>
      </fill>
    </dxf>
  </dxfs>
  <tableStyles count="0" defaultTableStyle="TableStyleMedium9" defaultPivotStyle="PivotStyleLight16"/>
  <colors>
    <mruColors>
      <color rgb="FFCCFFCC"/>
      <color rgb="FFFFFFCC"/>
      <color rgb="FF004C00"/>
      <color rgb="FF336600"/>
      <color rgb="FF339966"/>
      <color rgb="FFFF4343"/>
      <color rgb="FF333300"/>
      <color rgb="FF99FFCC"/>
      <color rgb="FFFF4B4B"/>
      <color rgb="FF5E9028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plotArea>
      <c:layout/>
      <c:barChart>
        <c:barDir val="col"/>
        <c:grouping val="clustered"/>
        <c:ser>
          <c:idx val="0"/>
          <c:order val="0"/>
          <c:tx>
            <c:strRef>
              <c:f>SUMMARY!$B$3</c:f>
              <c:strCache>
                <c:ptCount val="1"/>
                <c:pt idx="0">
                  <c:v>Sep-13</c:v>
                </c:pt>
              </c:strCache>
            </c:strRef>
          </c:tx>
          <c:cat>
            <c:strRef>
              <c:f>SUMMARY!$A$4:$A$19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strCache>
            </c:strRef>
          </c:cat>
          <c:val>
            <c:numRef>
              <c:f>SUMMARY!$C$4:$C$19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SUMMARY!$E$3</c:f>
              <c:strCache>
                <c:ptCount val="1"/>
                <c:pt idx="0">
                  <c:v>Mar-13</c:v>
                </c:pt>
              </c:strCache>
            </c:strRef>
          </c:tx>
          <c:val>
            <c:numRef>
              <c:f>SUMMARY!$F$4:$F$19</c:f>
              <c:numCache>
                <c:formatCode>#,##0</c:formatCode>
                <c:ptCount val="16"/>
                <c:pt idx="0">
                  <c:v>26646625622.675697</c:v>
                </c:pt>
                <c:pt idx="1">
                  <c:v>26719467095.877731</c:v>
                </c:pt>
                <c:pt idx="2">
                  <c:v>26734712648.748615</c:v>
                </c:pt>
                <c:pt idx="3">
                  <c:v>26373074031.296803</c:v>
                </c:pt>
                <c:pt idx="4">
                  <c:v>26163353219.487762</c:v>
                </c:pt>
                <c:pt idx="5">
                  <c:v>25551721333.258415</c:v>
                </c:pt>
                <c:pt idx="6">
                  <c:v>25616782980.927963</c:v>
                </c:pt>
                <c:pt idx="7">
                  <c:v>25424554903.356468</c:v>
                </c:pt>
                <c:pt idx="8">
                  <c:v>25606502466.060944</c:v>
                </c:pt>
                <c:pt idx="9">
                  <c:v>25524046660.885105</c:v>
                </c:pt>
                <c:pt idx="10">
                  <c:v>25584057981.608383</c:v>
                </c:pt>
                <c:pt idx="11">
                  <c:v>25759585496.761841</c:v>
                </c:pt>
                <c:pt idx="12">
                  <c:v>25804489305.378483</c:v>
                </c:pt>
                <c:pt idx="13">
                  <c:v>25706331484.431973</c:v>
                </c:pt>
                <c:pt idx="14">
                  <c:v>25646893898.55312</c:v>
                </c:pt>
              </c:numCache>
            </c:numRef>
          </c:val>
        </c:ser>
        <c:ser>
          <c:idx val="2"/>
          <c:order val="2"/>
          <c:tx>
            <c:strRef>
              <c:f>SUMMARY!$H$3</c:f>
              <c:strCache>
                <c:ptCount val="1"/>
                <c:pt idx="0">
                  <c:v>Filed</c:v>
                </c:pt>
              </c:strCache>
            </c:strRef>
          </c:tx>
          <c:val>
            <c:numRef>
              <c:f>SUMMARY!$I$4:$I$18</c:f>
              <c:numCache>
                <c:formatCode>_-* #,##0_-;\-* #,##0_-;_-* "-"??_-;_-@_-</c:formatCode>
                <c:ptCount val="15"/>
                <c:pt idx="0">
                  <c:v>26695827052.635479</c:v>
                </c:pt>
                <c:pt idx="1">
                  <c:v>26692657066.216984</c:v>
                </c:pt>
                <c:pt idx="2">
                  <c:v>26744930125.919548</c:v>
                </c:pt>
                <c:pt idx="3">
                  <c:v>26371130070.857796</c:v>
                </c:pt>
                <c:pt idx="4">
                  <c:v>26200975142.577629</c:v>
                </c:pt>
                <c:pt idx="5">
                  <c:v>25608808989.107658</c:v>
                </c:pt>
                <c:pt idx="6">
                  <c:v>25608020252.966209</c:v>
                </c:pt>
                <c:pt idx="7">
                  <c:v>25363261478.678886</c:v>
                </c:pt>
                <c:pt idx="8">
                  <c:v>25340976728.713985</c:v>
                </c:pt>
                <c:pt idx="9">
                  <c:v>25119104903.041138</c:v>
                </c:pt>
                <c:pt idx="10">
                  <c:v>24944405764.264816</c:v>
                </c:pt>
              </c:numCache>
            </c:numRef>
          </c:val>
        </c:ser>
        <c:axId val="79174272"/>
        <c:axId val="88760704"/>
      </c:barChart>
      <c:catAx>
        <c:axId val="79174272"/>
        <c:scaling>
          <c:orientation val="minMax"/>
        </c:scaling>
        <c:axPos val="b"/>
        <c:tickLblPos val="nextTo"/>
        <c:crossAx val="88760704"/>
        <c:crosses val="autoZero"/>
        <c:auto val="1"/>
        <c:lblAlgn val="ctr"/>
        <c:lblOffset val="100"/>
      </c:catAx>
      <c:valAx>
        <c:axId val="88760704"/>
        <c:scaling>
          <c:orientation val="minMax"/>
          <c:min val="20000000000"/>
        </c:scaling>
        <c:axPos val="l"/>
        <c:majorGridlines/>
        <c:numFmt formatCode="#,##0" sourceLinked="1"/>
        <c:tickLblPos val="nextTo"/>
        <c:crossAx val="79174272"/>
        <c:crosses val="autoZero"/>
        <c:crossBetween val="between"/>
      </c:valAx>
    </c:plotArea>
    <c:legend>
      <c:legendPos val="b"/>
    </c:legend>
    <c:plotVisOnly val="1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plotArea>
      <c:layout/>
      <c:barChart>
        <c:barDir val="col"/>
        <c:grouping val="clustered"/>
        <c:ser>
          <c:idx val="0"/>
          <c:order val="0"/>
          <c:tx>
            <c:strRef>
              <c:f>SUMMARY!$B$261</c:f>
              <c:strCache>
                <c:ptCount val="1"/>
                <c:pt idx="0">
                  <c:v>Purchased kWh</c:v>
                </c:pt>
              </c:strCache>
            </c:strRef>
          </c:tx>
          <c:cat>
            <c:numRef>
              <c:f>SUMMARY!$A$268:$A$279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 formatCode="@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SUMMARY!$B$268:$B$272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SUMMARY!$D$261</c:f>
              <c:strCache>
                <c:ptCount val="1"/>
                <c:pt idx="0">
                  <c:v>Purchased kWh Forecast</c:v>
                </c:pt>
              </c:strCache>
            </c:strRef>
          </c:tx>
          <c:cat>
            <c:numRef>
              <c:f>SUMMARY!$A$268:$A$279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 formatCode="@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SUMMARY!$D$268:$D$279</c:f>
              <c:numCache>
                <c:formatCode>General</c:formatCode>
                <c:ptCount val="12"/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#,##0">
                  <c:v>0</c:v>
                </c:pt>
                <c:pt idx="11" formatCode="#,##0">
                  <c:v>0</c:v>
                </c:pt>
              </c:numCache>
            </c:numRef>
          </c:val>
        </c:ser>
        <c:axId val="96221056"/>
        <c:axId val="96222592"/>
      </c:barChart>
      <c:catAx>
        <c:axId val="96221056"/>
        <c:scaling>
          <c:orientation val="minMax"/>
        </c:scaling>
        <c:axPos val="b"/>
        <c:numFmt formatCode="General" sourceLinked="1"/>
        <c:tickLblPos val="nextTo"/>
        <c:crossAx val="96222592"/>
        <c:crosses val="autoZero"/>
        <c:auto val="1"/>
        <c:lblAlgn val="ctr"/>
        <c:lblOffset val="100"/>
      </c:catAx>
      <c:valAx>
        <c:axId val="96222592"/>
        <c:scaling>
          <c:orientation val="minMax"/>
          <c:max val="550000000"/>
        </c:scaling>
        <c:axPos val="l"/>
        <c:majorGridlines>
          <c:spPr>
            <a:ln>
              <a:prstDash val="lgDash"/>
            </a:ln>
          </c:spPr>
        </c:majorGridlines>
        <c:numFmt formatCode="#,##0" sourceLinked="1"/>
        <c:tickLblPos val="nextTo"/>
        <c:spPr>
          <a:ln>
            <a:prstDash val="dash"/>
          </a:ln>
        </c:spPr>
        <c:crossAx val="96221056"/>
        <c:crosses val="autoZero"/>
        <c:crossBetween val="between"/>
        <c:majorUnit val="50000000"/>
      </c:valAx>
    </c:plotArea>
    <c:legend>
      <c:legendPos val="b"/>
    </c:legend>
    <c:plotVisOnly val="1"/>
  </c:chart>
  <c:printSettings>
    <c:headerFooter/>
    <c:pageMargins b="0.75000000000001377" l="0.70000000000000062" r="0.70000000000000062" t="0.75000000000001377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CA"/>
              <a:t>Monthly CMA Pop by the ConfBoard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622729622270002"/>
          <c:y val="0.17039129385161361"/>
          <c:w val="0.84432385445976565"/>
          <c:h val="0.59776617843019997"/>
        </c:manualLayout>
      </c:layout>
      <c:lineChart>
        <c:grouping val="standard"/>
        <c:ser>
          <c:idx val="0"/>
          <c:order val="0"/>
          <c:tx>
            <c:v>CMA Pop by the ConfBoard</c:v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'TO Pop'!$Z$4:$Z$159</c:f>
              <c:numCache>
                <c:formatCode>mmm\-yy</c:formatCode>
                <c:ptCount val="156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</c:numCache>
            </c:numRef>
          </c:cat>
          <c:val>
            <c:numRef>
              <c:f>'TO Pop'!$AA$4:$AA$159</c:f>
              <c:numCache>
                <c:formatCode>#,##0</c:formatCode>
                <c:ptCount val="156"/>
                <c:pt idx="1">
                  <c:v>4548.1064100000003</c:v>
                </c:pt>
                <c:pt idx="3">
                  <c:v>4562.4073633333337</c:v>
                </c:pt>
                <c:pt idx="4">
                  <c:v>4569.5578400000004</c:v>
                </c:pt>
                <c:pt idx="5">
                  <c:v>4576.7083166666671</c:v>
                </c:pt>
                <c:pt idx="6">
                  <c:v>4583.6704266666666</c:v>
                </c:pt>
                <c:pt idx="7">
                  <c:v>4590.7267199999997</c:v>
                </c:pt>
                <c:pt idx="8">
                  <c:v>4597.7830133333327</c:v>
                </c:pt>
                <c:pt idx="9">
                  <c:v>4604.6509266666671</c:v>
                </c:pt>
                <c:pt idx="10">
                  <c:v>4611.6130300000004</c:v>
                </c:pt>
                <c:pt idx="11">
                  <c:v>4618.5751333333337</c:v>
                </c:pt>
                <c:pt idx="12">
                  <c:v>4622.8041766666665</c:v>
                </c:pt>
                <c:pt idx="13">
                  <c:v>4628.3997499999996</c:v>
                </c:pt>
                <c:pt idx="14">
                  <c:v>4633.9953233333326</c:v>
                </c:pt>
                <c:pt idx="15">
                  <c:v>4642.9650833333335</c:v>
                </c:pt>
                <c:pt idx="16">
                  <c:v>4650.2477500000005</c:v>
                </c:pt>
                <c:pt idx="17">
                  <c:v>4657.5304166666674</c:v>
                </c:pt>
                <c:pt idx="18">
                  <c:v>4665.6425833333333</c:v>
                </c:pt>
                <c:pt idx="19">
                  <c:v>4673.34</c:v>
                </c:pt>
                <c:pt idx="20">
                  <c:v>4681.037416666667</c:v>
                </c:pt>
                <c:pt idx="21">
                  <c:v>4689.5643333333328</c:v>
                </c:pt>
                <c:pt idx="22">
                  <c:v>4697.6764999999996</c:v>
                </c:pt>
                <c:pt idx="23">
                  <c:v>4705.7886666666664</c:v>
                </c:pt>
                <c:pt idx="24">
                  <c:v>4714.4097066666664</c:v>
                </c:pt>
                <c:pt idx="25">
                  <c:v>4722.7763100000002</c:v>
                </c:pt>
                <c:pt idx="26">
                  <c:v>4731.142913333334</c:v>
                </c:pt>
                <c:pt idx="27">
                  <c:v>4740.7878966666667</c:v>
                </c:pt>
                <c:pt idx="28">
                  <c:v>4749.7936900000004</c:v>
                </c:pt>
                <c:pt idx="29">
                  <c:v>4758.7994833333341</c:v>
                </c:pt>
                <c:pt idx="30">
                  <c:v>4768.7630233333339</c:v>
                </c:pt>
                <c:pt idx="31">
                  <c:v>4778.2476900000001</c:v>
                </c:pt>
                <c:pt idx="32">
                  <c:v>4787.7323566666664</c:v>
                </c:pt>
                <c:pt idx="33">
                  <c:v>4798.1747700000005</c:v>
                </c:pt>
                <c:pt idx="34">
                  <c:v>4808.1383100000003</c:v>
                </c:pt>
                <c:pt idx="35">
                  <c:v>4818.10185</c:v>
                </c:pt>
                <c:pt idx="36">
                  <c:v>4832.1110633333328</c:v>
                </c:pt>
                <c:pt idx="37">
                  <c:v>4844.0974399999996</c:v>
                </c:pt>
                <c:pt idx="38">
                  <c:v>4856.0838166666663</c:v>
                </c:pt>
                <c:pt idx="39">
                  <c:v>4864.7075199999999</c:v>
                </c:pt>
                <c:pt idx="40">
                  <c:v>4875.0125600000001</c:v>
                </c:pt>
                <c:pt idx="41">
                  <c:v>4885.3176000000003</c:v>
                </c:pt>
                <c:pt idx="42">
                  <c:v>4895.34656</c:v>
                </c:pt>
                <c:pt idx="43">
                  <c:v>4905.5135600000003</c:v>
                </c:pt>
                <c:pt idx="44">
                  <c:v>4915.6805600000007</c:v>
                </c:pt>
                <c:pt idx="45">
                  <c:v>4925.5714800000005</c:v>
                </c:pt>
                <c:pt idx="46">
                  <c:v>4935.6004400000002</c:v>
                </c:pt>
                <c:pt idx="47">
                  <c:v>4945.6293999999998</c:v>
                </c:pt>
                <c:pt idx="48">
                  <c:v>4958.7859200000003</c:v>
                </c:pt>
                <c:pt idx="49">
                  <c:v>4970.3786600000003</c:v>
                </c:pt>
                <c:pt idx="50">
                  <c:v>4981.9714000000004</c:v>
                </c:pt>
                <c:pt idx="51">
                  <c:v>4988.5229466666669</c:v>
                </c:pt>
                <c:pt idx="52">
                  <c:v>4997.5950899999998</c:v>
                </c:pt>
                <c:pt idx="53">
                  <c:v>5006.6672333333327</c:v>
                </c:pt>
                <c:pt idx="54">
                  <c:v>5014.1018433333338</c:v>
                </c:pt>
                <c:pt idx="55">
                  <c:v>5022.3552200000004</c:v>
                </c:pt>
                <c:pt idx="56">
                  <c:v>5030.6085966666669</c:v>
                </c:pt>
                <c:pt idx="57">
                  <c:v>5037.2244266666667</c:v>
                </c:pt>
                <c:pt idx="58">
                  <c:v>5044.6590299999998</c:v>
                </c:pt>
                <c:pt idx="59">
                  <c:v>5052.0936333333329</c:v>
                </c:pt>
                <c:pt idx="60">
                  <c:v>5053.543716666667</c:v>
                </c:pt>
                <c:pt idx="61">
                  <c:v>5057.9860600000002</c:v>
                </c:pt>
                <c:pt idx="62">
                  <c:v>5062.4284033333333</c:v>
                </c:pt>
                <c:pt idx="63">
                  <c:v>5071.31898</c:v>
                </c:pt>
                <c:pt idx="64">
                  <c:v>5077.9854400000004</c:v>
                </c:pt>
                <c:pt idx="65">
                  <c:v>5084.6519000000008</c:v>
                </c:pt>
                <c:pt idx="66">
                  <c:v>5091.4196066666673</c:v>
                </c:pt>
                <c:pt idx="67">
                  <c:v>5098.1366900000003</c:v>
                </c:pt>
                <c:pt idx="68">
                  <c:v>5104.8537733333333</c:v>
                </c:pt>
                <c:pt idx="69">
                  <c:v>5111.6721033333333</c:v>
                </c:pt>
                <c:pt idx="70">
                  <c:v>5118.4398099999999</c:v>
                </c:pt>
                <c:pt idx="71">
                  <c:v>5125.2075166666664</c:v>
                </c:pt>
                <c:pt idx="72">
                  <c:v>5132.5107500000004</c:v>
                </c:pt>
                <c:pt idx="73">
                  <c:v>5139.5462200000002</c:v>
                </c:pt>
                <c:pt idx="74">
                  <c:v>5146.58169</c:v>
                </c:pt>
                <c:pt idx="75">
                  <c:v>5153.1104266666671</c:v>
                </c:pt>
                <c:pt idx="76">
                  <c:v>5159.8925300000001</c:v>
                </c:pt>
                <c:pt idx="77">
                  <c:v>5166.6746333333331</c:v>
                </c:pt>
                <c:pt idx="78">
                  <c:v>5173.3842833333329</c:v>
                </c:pt>
                <c:pt idx="79">
                  <c:v>5180.1301599999997</c:v>
                </c:pt>
                <c:pt idx="80">
                  <c:v>5186.8760366666666</c:v>
                </c:pt>
                <c:pt idx="81">
                  <c:v>5193.549446666666</c:v>
                </c:pt>
                <c:pt idx="82">
                  <c:v>5200.2590899999996</c:v>
                </c:pt>
                <c:pt idx="83">
                  <c:v>5206.9687333333331</c:v>
                </c:pt>
                <c:pt idx="84">
                  <c:v>5212.7123833333326</c:v>
                </c:pt>
                <c:pt idx="85">
                  <c:v>5218.9390299999995</c:v>
                </c:pt>
                <c:pt idx="86">
                  <c:v>5225.1656766666665</c:v>
                </c:pt>
                <c:pt idx="87">
                  <c:v>5232.5708233333335</c:v>
                </c:pt>
                <c:pt idx="88">
                  <c:v>5239.3867200000004</c:v>
                </c:pt>
                <c:pt idx="89">
                  <c:v>5246.2026166666674</c:v>
                </c:pt>
                <c:pt idx="90">
                  <c:v>5253.3034666666672</c:v>
                </c:pt>
                <c:pt idx="91">
                  <c:v>5260.2618400000001</c:v>
                </c:pt>
                <c:pt idx="92">
                  <c:v>5267.220213333333</c:v>
                </c:pt>
                <c:pt idx="93">
                  <c:v>5274.463553333333</c:v>
                </c:pt>
                <c:pt idx="94">
                  <c:v>5281.56441</c:v>
                </c:pt>
                <c:pt idx="95">
                  <c:v>5288.6652666666669</c:v>
                </c:pt>
                <c:pt idx="96">
                  <c:v>5295.6169099999997</c:v>
                </c:pt>
                <c:pt idx="97">
                  <c:v>5302.6431599999996</c:v>
                </c:pt>
                <c:pt idx="98">
                  <c:v>5309.6694099999995</c:v>
                </c:pt>
                <c:pt idx="99">
                  <c:v>5317.5884466666666</c:v>
                </c:pt>
                <c:pt idx="100">
                  <c:v>5325.0610900000001</c:v>
                </c:pt>
                <c:pt idx="101">
                  <c:v>5332.5337333333337</c:v>
                </c:pt>
                <c:pt idx="102">
                  <c:v>5340.4650099999999</c:v>
                </c:pt>
                <c:pt idx="103">
                  <c:v>5348.1669700000002</c:v>
                </c:pt>
                <c:pt idx="104">
                  <c:v>5355.8689300000005</c:v>
                </c:pt>
                <c:pt idx="105">
                  <c:v>5364.0295100000003</c:v>
                </c:pt>
                <c:pt idx="106">
                  <c:v>5371.9607800000003</c:v>
                </c:pt>
                <c:pt idx="107">
                  <c:v>5379.8920500000004</c:v>
                </c:pt>
                <c:pt idx="108">
                  <c:v>5389.0691333333334</c:v>
                </c:pt>
                <c:pt idx="109">
                  <c:v>5397.6233099999999</c:v>
                </c:pt>
                <c:pt idx="110">
                  <c:v>5406.1774866666665</c:v>
                </c:pt>
                <c:pt idx="111">
                  <c:v>5414.0882299999994</c:v>
                </c:pt>
                <c:pt idx="112">
                  <c:v>5422.3206899999996</c:v>
                </c:pt>
                <c:pt idx="113">
                  <c:v>5430.5531499999997</c:v>
                </c:pt>
                <c:pt idx="114">
                  <c:v>5438.9293566666665</c:v>
                </c:pt>
                <c:pt idx="115">
                  <c:v>5447.23369</c:v>
                </c:pt>
                <c:pt idx="116">
                  <c:v>5455.5380233333335</c:v>
                </c:pt>
                <c:pt idx="117">
                  <c:v>5463.9861033333336</c:v>
                </c:pt>
                <c:pt idx="118">
                  <c:v>5472.3623100000004</c:v>
                </c:pt>
                <c:pt idx="119">
                  <c:v>5480.7385166666672</c:v>
                </c:pt>
                <c:pt idx="120">
                  <c:v>5489.7062900000001</c:v>
                </c:pt>
                <c:pt idx="121">
                  <c:v>5498.3782799999999</c:v>
                </c:pt>
                <c:pt idx="122">
                  <c:v>5507.0502699999997</c:v>
                </c:pt>
                <c:pt idx="123">
                  <c:v>5515.2390733333332</c:v>
                </c:pt>
                <c:pt idx="124">
                  <c:v>5523.6694699999998</c:v>
                </c:pt>
                <c:pt idx="125">
                  <c:v>5532.0998666666665</c:v>
                </c:pt>
                <c:pt idx="126">
                  <c:v>5540.4948833333328</c:v>
                </c:pt>
                <c:pt idx="127">
                  <c:v>5548.9075899999998</c:v>
                </c:pt>
                <c:pt idx="128">
                  <c:v>5557.3202966666668</c:v>
                </c:pt>
                <c:pt idx="129">
                  <c:v>5565.6976366666668</c:v>
                </c:pt>
                <c:pt idx="130">
                  <c:v>5574.0926600000003</c:v>
                </c:pt>
                <c:pt idx="131">
                  <c:v>5582.4876833333337</c:v>
                </c:pt>
                <c:pt idx="132">
                  <c:v>5590.4056600000004</c:v>
                </c:pt>
                <c:pt idx="133">
                  <c:v>5598.5621600000004</c:v>
                </c:pt>
                <c:pt idx="134">
                  <c:v>5606.7186600000005</c:v>
                </c:pt>
                <c:pt idx="135">
                  <c:v>5615.458113333334</c:v>
                </c:pt>
                <c:pt idx="136">
                  <c:v>5623.9060900000004</c:v>
                </c:pt>
                <c:pt idx="137">
                  <c:v>5632.3540666666668</c:v>
                </c:pt>
                <c:pt idx="138">
                  <c:v>5640.9433433333334</c:v>
                </c:pt>
                <c:pt idx="139">
                  <c:v>5649.4619700000003</c:v>
                </c:pt>
                <c:pt idx="140">
                  <c:v>5657.9805966666672</c:v>
                </c:pt>
                <c:pt idx="141">
                  <c:v>5666.6405100000002</c:v>
                </c:pt>
                <c:pt idx="142">
                  <c:v>5675.2297799999997</c:v>
                </c:pt>
                <c:pt idx="143">
                  <c:v>5683.8190499999992</c:v>
                </c:pt>
                <c:pt idx="144">
                  <c:v>5693.2676333333329</c:v>
                </c:pt>
                <c:pt idx="145">
                  <c:v>5702.2865599999996</c:v>
                </c:pt>
                <c:pt idx="146">
                  <c:v>5711.3054866666662</c:v>
                </c:pt>
                <c:pt idx="147">
                  <c:v>5719.4604799999997</c:v>
                </c:pt>
                <c:pt idx="148">
                  <c:v>5728.0474400000003</c:v>
                </c:pt>
                <c:pt idx="149">
                  <c:v>5736.6344000000008</c:v>
                </c:pt>
                <c:pt idx="150">
                  <c:v>5745.0754399999996</c:v>
                </c:pt>
                <c:pt idx="151">
                  <c:v>5753.5894399999997</c:v>
                </c:pt>
                <c:pt idx="152">
                  <c:v>5762.1034399999999</c:v>
                </c:pt>
                <c:pt idx="153">
                  <c:v>5770.4715200000001</c:v>
                </c:pt>
                <c:pt idx="154">
                  <c:v>5778.9125599999998</c:v>
                </c:pt>
                <c:pt idx="155">
                  <c:v>5787.3535999999995</c:v>
                </c:pt>
              </c:numCache>
            </c:numRef>
          </c:val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'TO Pop'!$AB$4:$AB$163</c:f>
              <c:numCache>
                <c:formatCode>_-* #,##0.0_-;\-* #,##0.0_-;_-* "-"??_-;_-@_-</c:formatCode>
                <c:ptCount val="160"/>
                <c:pt idx="0">
                  <c:v>3612.2</c:v>
                </c:pt>
                <c:pt idx="1">
                  <c:v>3618.5</c:v>
                </c:pt>
                <c:pt idx="2">
                  <c:v>3624.2</c:v>
                </c:pt>
                <c:pt idx="3">
                  <c:v>3630.2</c:v>
                </c:pt>
                <c:pt idx="4">
                  <c:v>3636.1</c:v>
                </c:pt>
                <c:pt idx="5">
                  <c:v>3643.6</c:v>
                </c:pt>
                <c:pt idx="6">
                  <c:v>3648.6</c:v>
                </c:pt>
                <c:pt idx="7">
                  <c:v>3653.5</c:v>
                </c:pt>
                <c:pt idx="8">
                  <c:v>3659.8</c:v>
                </c:pt>
                <c:pt idx="9">
                  <c:v>3664.6</c:v>
                </c:pt>
                <c:pt idx="10">
                  <c:v>3669.3</c:v>
                </c:pt>
                <c:pt idx="11">
                  <c:v>3673.8</c:v>
                </c:pt>
                <c:pt idx="12">
                  <c:v>3679.6</c:v>
                </c:pt>
                <c:pt idx="13">
                  <c:v>3685.7</c:v>
                </c:pt>
                <c:pt idx="14">
                  <c:v>3691.4</c:v>
                </c:pt>
                <c:pt idx="15">
                  <c:v>3697.4</c:v>
                </c:pt>
                <c:pt idx="16">
                  <c:v>3704</c:v>
                </c:pt>
                <c:pt idx="17">
                  <c:v>3712</c:v>
                </c:pt>
                <c:pt idx="18">
                  <c:v>3718.6</c:v>
                </c:pt>
                <c:pt idx="19">
                  <c:v>3726.3</c:v>
                </c:pt>
                <c:pt idx="20">
                  <c:v>3733</c:v>
                </c:pt>
                <c:pt idx="21">
                  <c:v>3739.4</c:v>
                </c:pt>
                <c:pt idx="22">
                  <c:v>3745.8</c:v>
                </c:pt>
                <c:pt idx="23">
                  <c:v>3751.9</c:v>
                </c:pt>
                <c:pt idx="24">
                  <c:v>3758.5</c:v>
                </c:pt>
                <c:pt idx="25">
                  <c:v>3765.8</c:v>
                </c:pt>
                <c:pt idx="26">
                  <c:v>3773.1</c:v>
                </c:pt>
                <c:pt idx="27">
                  <c:v>3780.8</c:v>
                </c:pt>
                <c:pt idx="28">
                  <c:v>3790.6</c:v>
                </c:pt>
                <c:pt idx="29">
                  <c:v>3798.8</c:v>
                </c:pt>
                <c:pt idx="30">
                  <c:v>3806.8</c:v>
                </c:pt>
                <c:pt idx="31">
                  <c:v>3816.7</c:v>
                </c:pt>
                <c:pt idx="32">
                  <c:v>3824.8</c:v>
                </c:pt>
                <c:pt idx="33">
                  <c:v>3832.8</c:v>
                </c:pt>
                <c:pt idx="34">
                  <c:v>3840.5</c:v>
                </c:pt>
                <c:pt idx="35">
                  <c:v>3848</c:v>
                </c:pt>
                <c:pt idx="36">
                  <c:v>3857.7</c:v>
                </c:pt>
                <c:pt idx="37">
                  <c:v>3865.4</c:v>
                </c:pt>
                <c:pt idx="38">
                  <c:v>3874</c:v>
                </c:pt>
                <c:pt idx="39">
                  <c:v>3884.9</c:v>
                </c:pt>
                <c:pt idx="40">
                  <c:v>3894.1</c:v>
                </c:pt>
                <c:pt idx="41">
                  <c:v>3903.2</c:v>
                </c:pt>
                <c:pt idx="42">
                  <c:v>3914.4</c:v>
                </c:pt>
                <c:pt idx="43">
                  <c:v>3922.8</c:v>
                </c:pt>
                <c:pt idx="44">
                  <c:v>3931</c:v>
                </c:pt>
                <c:pt idx="45">
                  <c:v>3938.7</c:v>
                </c:pt>
                <c:pt idx="46">
                  <c:v>3946.2</c:v>
                </c:pt>
                <c:pt idx="47">
                  <c:v>3953.5</c:v>
                </c:pt>
                <c:pt idx="48">
                  <c:v>3963.3</c:v>
                </c:pt>
                <c:pt idx="49">
                  <c:v>3970.9</c:v>
                </c:pt>
                <c:pt idx="50">
                  <c:v>3979.3</c:v>
                </c:pt>
                <c:pt idx="51">
                  <c:v>3989.8</c:v>
                </c:pt>
                <c:pt idx="52">
                  <c:v>3998.4</c:v>
                </c:pt>
                <c:pt idx="53">
                  <c:v>4007.4</c:v>
                </c:pt>
                <c:pt idx="54">
                  <c:v>4016.2</c:v>
                </c:pt>
                <c:pt idx="55">
                  <c:v>4021.8</c:v>
                </c:pt>
                <c:pt idx="56">
                  <c:v>4028.4</c:v>
                </c:pt>
                <c:pt idx="57">
                  <c:v>4033.7</c:v>
                </c:pt>
                <c:pt idx="58">
                  <c:v>4038.8</c:v>
                </c:pt>
                <c:pt idx="59">
                  <c:v>4043.6</c:v>
                </c:pt>
                <c:pt idx="60">
                  <c:v>4049.1</c:v>
                </c:pt>
                <c:pt idx="61">
                  <c:v>4054.4</c:v>
                </c:pt>
                <c:pt idx="62">
                  <c:v>4060.3</c:v>
                </c:pt>
                <c:pt idx="63">
                  <c:v>4067.7</c:v>
                </c:pt>
                <c:pt idx="64">
                  <c:v>4073.7</c:v>
                </c:pt>
                <c:pt idx="65">
                  <c:v>4081.4</c:v>
                </c:pt>
                <c:pt idx="66">
                  <c:v>4088</c:v>
                </c:pt>
                <c:pt idx="67">
                  <c:v>4094</c:v>
                </c:pt>
                <c:pt idx="68">
                  <c:v>4101.8</c:v>
                </c:pt>
                <c:pt idx="69">
                  <c:v>4107.8999999999996</c:v>
                </c:pt>
                <c:pt idx="70">
                  <c:v>4113.5</c:v>
                </c:pt>
                <c:pt idx="71">
                  <c:v>4119.1000000000004</c:v>
                </c:pt>
                <c:pt idx="72">
                  <c:v>4125.2</c:v>
                </c:pt>
                <c:pt idx="73">
                  <c:v>4131.8</c:v>
                </c:pt>
                <c:pt idx="74">
                  <c:v>4138.2</c:v>
                </c:pt>
                <c:pt idx="75">
                  <c:v>4144.6000000000004</c:v>
                </c:pt>
                <c:pt idx="76">
                  <c:v>4151.3999999999996</c:v>
                </c:pt>
                <c:pt idx="77">
                  <c:v>4159.8</c:v>
                </c:pt>
                <c:pt idx="78">
                  <c:v>4166.3</c:v>
                </c:pt>
                <c:pt idx="79">
                  <c:v>4173.8</c:v>
                </c:pt>
                <c:pt idx="80">
                  <c:v>4180</c:v>
                </c:pt>
                <c:pt idx="81">
                  <c:v>4185.8</c:v>
                </c:pt>
                <c:pt idx="82">
                  <c:v>4191.2</c:v>
                </c:pt>
                <c:pt idx="83">
                  <c:v>4196.5</c:v>
                </c:pt>
                <c:pt idx="84">
                  <c:v>4202.8</c:v>
                </c:pt>
                <c:pt idx="85">
                  <c:v>4209.3999999999996</c:v>
                </c:pt>
                <c:pt idx="86">
                  <c:v>4215.3999999999996</c:v>
                </c:pt>
                <c:pt idx="87">
                  <c:v>4221.8</c:v>
                </c:pt>
                <c:pt idx="88">
                  <c:v>4230.3</c:v>
                </c:pt>
                <c:pt idx="89">
                  <c:v>4237.3999999999996</c:v>
                </c:pt>
                <c:pt idx="90">
                  <c:v>4245</c:v>
                </c:pt>
                <c:pt idx="91">
                  <c:v>4254.1000000000004</c:v>
                </c:pt>
                <c:pt idx="92">
                  <c:v>4261</c:v>
                </c:pt>
                <c:pt idx="93">
                  <c:v>4267.8999999999996</c:v>
                </c:pt>
                <c:pt idx="94">
                  <c:v>4274.3999999999996</c:v>
                </c:pt>
                <c:pt idx="95">
                  <c:v>4280.7</c:v>
                </c:pt>
                <c:pt idx="96">
                  <c:v>4289.3</c:v>
                </c:pt>
                <c:pt idx="97">
                  <c:v>4295.3999999999996</c:v>
                </c:pt>
                <c:pt idx="98">
                  <c:v>4302</c:v>
                </c:pt>
                <c:pt idx="99">
                  <c:v>4308.8999999999996</c:v>
                </c:pt>
                <c:pt idx="100">
                  <c:v>4318.1000000000004</c:v>
                </c:pt>
                <c:pt idx="101">
                  <c:v>4325.3</c:v>
                </c:pt>
                <c:pt idx="102">
                  <c:v>4333.1000000000004</c:v>
                </c:pt>
                <c:pt idx="103">
                  <c:v>4342</c:v>
                </c:pt>
                <c:pt idx="104">
                  <c:v>4349.2</c:v>
                </c:pt>
                <c:pt idx="105">
                  <c:v>4356.6000000000004</c:v>
                </c:pt>
                <c:pt idx="106">
                  <c:v>4363.7</c:v>
                </c:pt>
                <c:pt idx="107">
                  <c:v>4370.8</c:v>
                </c:pt>
                <c:pt idx="108">
                  <c:v>4379.8999999999996</c:v>
                </c:pt>
                <c:pt idx="109">
                  <c:v>4386.3</c:v>
                </c:pt>
                <c:pt idx="110">
                  <c:v>4393.1000000000004</c:v>
                </c:pt>
                <c:pt idx="111">
                  <c:v>4402</c:v>
                </c:pt>
                <c:pt idx="112">
                  <c:v>4409.3999999999996</c:v>
                </c:pt>
                <c:pt idx="113">
                  <c:v>4417.3</c:v>
                </c:pt>
                <c:pt idx="114">
                  <c:v>4426.3999999999996</c:v>
                </c:pt>
                <c:pt idx="115">
                  <c:v>4433.8999999999996</c:v>
                </c:pt>
                <c:pt idx="116">
                  <c:v>4441.3</c:v>
                </c:pt>
                <c:pt idx="117">
                  <c:v>4448.6000000000004</c:v>
                </c:pt>
                <c:pt idx="118">
                  <c:v>4455.7</c:v>
                </c:pt>
                <c:pt idx="119">
                  <c:v>4462.6000000000004</c:v>
                </c:pt>
                <c:pt idx="120">
                  <c:v>4471.8</c:v>
                </c:pt>
                <c:pt idx="121">
                  <c:v>4478.2</c:v>
                </c:pt>
                <c:pt idx="122">
                  <c:v>4485.1000000000004</c:v>
                </c:pt>
                <c:pt idx="123">
                  <c:v>4494.1000000000004</c:v>
                </c:pt>
                <c:pt idx="124">
                  <c:v>4501.8999999999996</c:v>
                </c:pt>
                <c:pt idx="125">
                  <c:v>4512.1000000000004</c:v>
                </c:pt>
                <c:pt idx="126">
                  <c:v>4520.2</c:v>
                </c:pt>
                <c:pt idx="127">
                  <c:v>4527.8999999999996</c:v>
                </c:pt>
                <c:pt idx="128">
                  <c:v>4536.7</c:v>
                </c:pt>
                <c:pt idx="129">
                  <c:v>4543.6000000000004</c:v>
                </c:pt>
                <c:pt idx="130">
                  <c:v>4550.5</c:v>
                </c:pt>
                <c:pt idx="131">
                  <c:v>4557</c:v>
                </c:pt>
                <c:pt idx="132">
                  <c:v>4564.2</c:v>
                </c:pt>
                <c:pt idx="133">
                  <c:v>4571.6000000000004</c:v>
                </c:pt>
                <c:pt idx="134">
                  <c:v>4578</c:v>
                </c:pt>
                <c:pt idx="135">
                  <c:v>4584.8</c:v>
                </c:pt>
                <c:pt idx="136">
                  <c:v>4592.2</c:v>
                </c:pt>
                <c:pt idx="137">
                  <c:v>4601.7</c:v>
                </c:pt>
                <c:pt idx="138">
                  <c:v>4610.1000000000004</c:v>
                </c:pt>
                <c:pt idx="139">
                  <c:v>4617.8999999999996</c:v>
                </c:pt>
                <c:pt idx="140">
                  <c:v>4627.3</c:v>
                </c:pt>
                <c:pt idx="141">
                  <c:v>4634.6000000000004</c:v>
                </c:pt>
                <c:pt idx="142">
                  <c:v>4641.8</c:v>
                </c:pt>
                <c:pt idx="143">
                  <c:v>4648.5</c:v>
                </c:pt>
                <c:pt idx="144">
                  <c:v>4655.8999999999996</c:v>
                </c:pt>
                <c:pt idx="145">
                  <c:v>4663.3</c:v>
                </c:pt>
                <c:pt idx="146">
                  <c:v>4670</c:v>
                </c:pt>
                <c:pt idx="147">
                  <c:v>4676.6000000000004</c:v>
                </c:pt>
                <c:pt idx="148">
                  <c:v>4683.8999999999996</c:v>
                </c:pt>
                <c:pt idx="149">
                  <c:v>4693.3999999999996</c:v>
                </c:pt>
                <c:pt idx="150">
                  <c:v>4701.1000000000004</c:v>
                </c:pt>
                <c:pt idx="151">
                  <c:v>4709.8999999999996</c:v>
                </c:pt>
                <c:pt idx="152">
                  <c:v>4716.8</c:v>
                </c:pt>
                <c:pt idx="153">
                  <c:v>4723.7</c:v>
                </c:pt>
                <c:pt idx="154">
                  <c:v>4730.2</c:v>
                </c:pt>
                <c:pt idx="155">
                  <c:v>4736.5</c:v>
                </c:pt>
                <c:pt idx="156">
                  <c:v>4743.5</c:v>
                </c:pt>
                <c:pt idx="157">
                  <c:v>4750.6099999999997</c:v>
                </c:pt>
                <c:pt idx="158">
                  <c:v>4757.1499999999996</c:v>
                </c:pt>
                <c:pt idx="159">
                  <c:v>4764.28</c:v>
                </c:pt>
              </c:numCache>
            </c:numRef>
          </c:val>
        </c:ser>
        <c:ser>
          <c:idx val="2"/>
          <c:order val="2"/>
          <c:tx>
            <c:v>Toronto Pop by the City of Toronto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'TO Pop'!$B$4:$B$159</c:f>
              <c:numCache>
                <c:formatCode>_-* #,##0.0_-;\-* #,##0.0_-;_-* "-"??_-;_-@_-</c:formatCode>
                <c:ptCount val="156"/>
                <c:pt idx="0">
                  <c:v>1996.17</c:v>
                </c:pt>
                <c:pt idx="1">
                  <c:v>1993.29</c:v>
                </c:pt>
                <c:pt idx="2">
                  <c:v>1997.45</c:v>
                </c:pt>
                <c:pt idx="3">
                  <c:v>2010.26</c:v>
                </c:pt>
                <c:pt idx="4">
                  <c:v>2013.63</c:v>
                </c:pt>
                <c:pt idx="5">
                  <c:v>2007.38</c:v>
                </c:pt>
                <c:pt idx="6">
                  <c:v>2007.13</c:v>
                </c:pt>
                <c:pt idx="7">
                  <c:v>2000.48</c:v>
                </c:pt>
                <c:pt idx="8">
                  <c:v>2003.14</c:v>
                </c:pt>
                <c:pt idx="9">
                  <c:v>1994.07</c:v>
                </c:pt>
                <c:pt idx="10">
                  <c:v>1992.28</c:v>
                </c:pt>
                <c:pt idx="11">
                  <c:v>1997.18</c:v>
                </c:pt>
                <c:pt idx="12">
                  <c:v>1996.33</c:v>
                </c:pt>
                <c:pt idx="13">
                  <c:v>2005.83</c:v>
                </c:pt>
                <c:pt idx="14">
                  <c:v>1996</c:v>
                </c:pt>
                <c:pt idx="15">
                  <c:v>1993.51</c:v>
                </c:pt>
                <c:pt idx="16">
                  <c:v>1998.48</c:v>
                </c:pt>
                <c:pt idx="17">
                  <c:v>2004.65</c:v>
                </c:pt>
                <c:pt idx="18">
                  <c:v>2016.22</c:v>
                </c:pt>
                <c:pt idx="19">
                  <c:v>2012.92</c:v>
                </c:pt>
                <c:pt idx="20">
                  <c:v>2015.87</c:v>
                </c:pt>
                <c:pt idx="21">
                  <c:v>2023.12</c:v>
                </c:pt>
                <c:pt idx="22">
                  <c:v>2016.08</c:v>
                </c:pt>
                <c:pt idx="23">
                  <c:v>2016.45</c:v>
                </c:pt>
                <c:pt idx="24">
                  <c:v>2019.76</c:v>
                </c:pt>
                <c:pt idx="25">
                  <c:v>2025.81</c:v>
                </c:pt>
                <c:pt idx="26">
                  <c:v>2052.84</c:v>
                </c:pt>
                <c:pt idx="27">
                  <c:v>2047.38</c:v>
                </c:pt>
                <c:pt idx="28">
                  <c:v>2035.23</c:v>
                </c:pt>
                <c:pt idx="29">
                  <c:v>2025.24</c:v>
                </c:pt>
                <c:pt idx="30">
                  <c:v>2029.09</c:v>
                </c:pt>
                <c:pt idx="31">
                  <c:v>2034</c:v>
                </c:pt>
                <c:pt idx="32">
                  <c:v>2028.56</c:v>
                </c:pt>
                <c:pt idx="33">
                  <c:v>2030.84</c:v>
                </c:pt>
                <c:pt idx="34">
                  <c:v>2033.78</c:v>
                </c:pt>
                <c:pt idx="35">
                  <c:v>2037.08</c:v>
                </c:pt>
                <c:pt idx="36">
                  <c:v>2048.02</c:v>
                </c:pt>
                <c:pt idx="37">
                  <c:v>2044.06</c:v>
                </c:pt>
                <c:pt idx="38">
                  <c:v>2048.21</c:v>
                </c:pt>
                <c:pt idx="39">
                  <c:v>2059.12</c:v>
                </c:pt>
                <c:pt idx="40">
                  <c:v>2052.35</c:v>
                </c:pt>
                <c:pt idx="41">
                  <c:v>2041.69</c:v>
                </c:pt>
                <c:pt idx="42">
                  <c:v>2040.59</c:v>
                </c:pt>
                <c:pt idx="43">
                  <c:v>2062.0500000000002</c:v>
                </c:pt>
                <c:pt idx="44">
                  <c:v>2049.66</c:v>
                </c:pt>
                <c:pt idx="45">
                  <c:v>2056.6999999999998</c:v>
                </c:pt>
                <c:pt idx="46">
                  <c:v>2064.89</c:v>
                </c:pt>
                <c:pt idx="47">
                  <c:v>2086.27</c:v>
                </c:pt>
                <c:pt idx="48">
                  <c:v>2073.41</c:v>
                </c:pt>
                <c:pt idx="49">
                  <c:v>2069.2600000000002</c:v>
                </c:pt>
                <c:pt idx="50">
                  <c:v>2088.65</c:v>
                </c:pt>
                <c:pt idx="51">
                  <c:v>2081.3200000000002</c:v>
                </c:pt>
                <c:pt idx="52">
                  <c:v>2088.87</c:v>
                </c:pt>
                <c:pt idx="53">
                  <c:v>2069.0100000000002</c:v>
                </c:pt>
                <c:pt idx="54">
                  <c:v>2073.35</c:v>
                </c:pt>
                <c:pt idx="55">
                  <c:v>2071.9899999999998</c:v>
                </c:pt>
                <c:pt idx="56">
                  <c:v>2070.5</c:v>
                </c:pt>
                <c:pt idx="57">
                  <c:v>2072.25</c:v>
                </c:pt>
                <c:pt idx="58">
                  <c:v>2055.0700000000002</c:v>
                </c:pt>
                <c:pt idx="59">
                  <c:v>2040.27</c:v>
                </c:pt>
                <c:pt idx="60">
                  <c:v>2034.55</c:v>
                </c:pt>
                <c:pt idx="61">
                  <c:v>2038.48</c:v>
                </c:pt>
                <c:pt idx="62">
                  <c:v>2036.45</c:v>
                </c:pt>
                <c:pt idx="63">
                  <c:v>2042.58</c:v>
                </c:pt>
                <c:pt idx="64">
                  <c:v>2043.41</c:v>
                </c:pt>
                <c:pt idx="65">
                  <c:v>2059.34</c:v>
                </c:pt>
                <c:pt idx="66">
                  <c:v>2053.98</c:v>
                </c:pt>
                <c:pt idx="67">
                  <c:v>2067.4499999999998</c:v>
                </c:pt>
                <c:pt idx="68">
                  <c:v>2073.17</c:v>
                </c:pt>
                <c:pt idx="69">
                  <c:v>2058.87</c:v>
                </c:pt>
                <c:pt idx="70">
                  <c:v>2071.75</c:v>
                </c:pt>
                <c:pt idx="71">
                  <c:v>2054.58</c:v>
                </c:pt>
                <c:pt idx="72">
                  <c:v>2044.79</c:v>
                </c:pt>
                <c:pt idx="73">
                  <c:v>2057.73</c:v>
                </c:pt>
                <c:pt idx="74">
                  <c:v>2051.4</c:v>
                </c:pt>
                <c:pt idx="75">
                  <c:v>2060.83</c:v>
                </c:pt>
                <c:pt idx="76">
                  <c:v>2055.7399999999998</c:v>
                </c:pt>
                <c:pt idx="77">
                  <c:v>2057.6</c:v>
                </c:pt>
                <c:pt idx="78">
                  <c:v>2062.4699999999998</c:v>
                </c:pt>
                <c:pt idx="79">
                  <c:v>2075.9</c:v>
                </c:pt>
                <c:pt idx="80">
                  <c:v>2082.64</c:v>
                </c:pt>
                <c:pt idx="81">
                  <c:v>2066.04</c:v>
                </c:pt>
                <c:pt idx="82">
                  <c:v>2090.67</c:v>
                </c:pt>
                <c:pt idx="83">
                  <c:v>2059.52</c:v>
                </c:pt>
                <c:pt idx="84">
                  <c:v>2069.59</c:v>
                </c:pt>
                <c:pt idx="85">
                  <c:v>2082.0100000000002</c:v>
                </c:pt>
                <c:pt idx="86">
                  <c:v>2087.7199999999998</c:v>
                </c:pt>
                <c:pt idx="87">
                  <c:v>2106.7600000000002</c:v>
                </c:pt>
                <c:pt idx="88">
                  <c:v>2107.48</c:v>
                </c:pt>
                <c:pt idx="89">
                  <c:v>2093.4899999999998</c:v>
                </c:pt>
                <c:pt idx="90">
                  <c:v>2110.37</c:v>
                </c:pt>
                <c:pt idx="91">
                  <c:v>2110.92</c:v>
                </c:pt>
                <c:pt idx="92">
                  <c:v>2121.08</c:v>
                </c:pt>
                <c:pt idx="93">
                  <c:v>2098.2199999999998</c:v>
                </c:pt>
                <c:pt idx="94">
                  <c:v>2109.1999999999998</c:v>
                </c:pt>
                <c:pt idx="95">
                  <c:v>2096.5300000000002</c:v>
                </c:pt>
                <c:pt idx="96">
                  <c:v>2092.27</c:v>
                </c:pt>
                <c:pt idx="97">
                  <c:v>2104.58</c:v>
                </c:pt>
                <c:pt idx="98">
                  <c:v>2101.27</c:v>
                </c:pt>
                <c:pt idx="99">
                  <c:v>2117.29</c:v>
                </c:pt>
                <c:pt idx="100">
                  <c:v>2104.14</c:v>
                </c:pt>
                <c:pt idx="101">
                  <c:v>2110.6999999999998</c:v>
                </c:pt>
                <c:pt idx="102">
                  <c:v>2118.81</c:v>
                </c:pt>
                <c:pt idx="103">
                  <c:v>2119.56</c:v>
                </c:pt>
                <c:pt idx="104">
                  <c:v>2100.8000000000002</c:v>
                </c:pt>
                <c:pt idx="105">
                  <c:v>2074.5300000000002</c:v>
                </c:pt>
                <c:pt idx="106">
                  <c:v>2104.14</c:v>
                </c:pt>
                <c:pt idx="107">
                  <c:v>2101.48</c:v>
                </c:pt>
                <c:pt idx="108">
                  <c:v>2099.14</c:v>
                </c:pt>
                <c:pt idx="109">
                  <c:v>2118.04</c:v>
                </c:pt>
                <c:pt idx="110">
                  <c:v>2113.77</c:v>
                </c:pt>
                <c:pt idx="111">
                  <c:v>2124.02</c:v>
                </c:pt>
                <c:pt idx="112">
                  <c:v>2102.8200000000002</c:v>
                </c:pt>
                <c:pt idx="113">
                  <c:v>2121.9699999999998</c:v>
                </c:pt>
                <c:pt idx="114">
                  <c:v>2135.4899999999998</c:v>
                </c:pt>
                <c:pt idx="115">
                  <c:v>2119.87</c:v>
                </c:pt>
                <c:pt idx="116">
                  <c:v>2123.35</c:v>
                </c:pt>
                <c:pt idx="117">
                  <c:v>2118.9899999999998</c:v>
                </c:pt>
                <c:pt idx="118">
                  <c:v>2132.33</c:v>
                </c:pt>
                <c:pt idx="119">
                  <c:v>2112.89</c:v>
                </c:pt>
                <c:pt idx="120">
                  <c:v>2112.9499999999998</c:v>
                </c:pt>
                <c:pt idx="121">
                  <c:v>2106.56</c:v>
                </c:pt>
                <c:pt idx="122">
                  <c:v>2101.1799999999998</c:v>
                </c:pt>
                <c:pt idx="123">
                  <c:v>2120.27</c:v>
                </c:pt>
                <c:pt idx="124">
                  <c:v>2127.12</c:v>
                </c:pt>
                <c:pt idx="125">
                  <c:v>2129.6999999999998</c:v>
                </c:pt>
                <c:pt idx="126">
                  <c:v>2120.19</c:v>
                </c:pt>
                <c:pt idx="127">
                  <c:v>2131.42</c:v>
                </c:pt>
                <c:pt idx="128">
                  <c:v>2136.6799999999998</c:v>
                </c:pt>
                <c:pt idx="129">
                  <c:v>2130.48</c:v>
                </c:pt>
                <c:pt idx="130">
                  <c:v>2116.89</c:v>
                </c:pt>
                <c:pt idx="131">
                  <c:v>2125.9499999999998</c:v>
                </c:pt>
                <c:pt idx="132">
                  <c:v>2122.7600000000002</c:v>
                </c:pt>
                <c:pt idx="133">
                  <c:v>2126.88</c:v>
                </c:pt>
                <c:pt idx="134">
                  <c:v>2129.23</c:v>
                </c:pt>
                <c:pt idx="135">
                  <c:v>2147.96</c:v>
                </c:pt>
                <c:pt idx="136">
                  <c:v>2141.1999999999998</c:v>
                </c:pt>
                <c:pt idx="137">
                  <c:v>2138.77</c:v>
                </c:pt>
                <c:pt idx="138">
                  <c:v>2132.6999999999998</c:v>
                </c:pt>
                <c:pt idx="139">
                  <c:v>2137.1799999999998</c:v>
                </c:pt>
                <c:pt idx="140">
                  <c:v>2127.12</c:v>
                </c:pt>
                <c:pt idx="141">
                  <c:v>2153.5100000000002</c:v>
                </c:pt>
                <c:pt idx="142">
                  <c:v>2138.9299999999998</c:v>
                </c:pt>
                <c:pt idx="143">
                  <c:v>2138.98</c:v>
                </c:pt>
                <c:pt idx="144">
                  <c:v>2141.2600000000002</c:v>
                </c:pt>
                <c:pt idx="145">
                  <c:v>2137.58</c:v>
                </c:pt>
                <c:pt idx="146">
                  <c:v>2137.16</c:v>
                </c:pt>
                <c:pt idx="147">
                  <c:v>2126.69</c:v>
                </c:pt>
                <c:pt idx="148">
                  <c:v>2153.46</c:v>
                </c:pt>
                <c:pt idx="149">
                  <c:v>2145.1</c:v>
                </c:pt>
                <c:pt idx="150">
                  <c:v>2161.73</c:v>
                </c:pt>
                <c:pt idx="151">
                  <c:v>2161.2800000000002</c:v>
                </c:pt>
                <c:pt idx="152">
                  <c:v>2157.71</c:v>
                </c:pt>
                <c:pt idx="153">
                  <c:v>2172.41</c:v>
                </c:pt>
                <c:pt idx="154">
                  <c:v>2165.21</c:v>
                </c:pt>
                <c:pt idx="155">
                  <c:v>2148.27</c:v>
                </c:pt>
              </c:numCache>
            </c:numRef>
          </c:val>
        </c:ser>
        <c:marker val="1"/>
        <c:axId val="98650368"/>
        <c:axId val="98652160"/>
      </c:lineChart>
      <c:dateAx>
        <c:axId val="98650368"/>
        <c:scaling>
          <c:orientation val="minMax"/>
        </c:scaling>
        <c:axPos val="b"/>
        <c:numFmt formatCode="mmm\-yyyy" sourceLinked="0"/>
        <c:maj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8652160"/>
        <c:crosses val="autoZero"/>
        <c:auto val="1"/>
        <c:lblOffset val="100"/>
      </c:dateAx>
      <c:valAx>
        <c:axId val="98652160"/>
        <c:scaling>
          <c:orientation val="minMax"/>
          <c:max val="6000"/>
          <c:min val="1500"/>
        </c:scaling>
        <c:axPos val="l"/>
        <c:majorGridlines>
          <c:spPr>
            <a:ln w="3175">
              <a:solidFill>
                <a:srgbClr val="808080"/>
              </a:solidFill>
              <a:prstDash val="lgDash"/>
            </a:ln>
          </c:spPr>
        </c:majorGridlines>
        <c:numFmt formatCode="#,##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8650368"/>
        <c:crosses val="autoZero"/>
        <c:crossBetween val="between"/>
        <c:majorUnit val="500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b="1"/>
            </a:pPr>
            <a:r>
              <a:rPr lang="en-CA" b="1"/>
              <a:t>Population Statistics</a:t>
            </a:r>
          </a:p>
        </c:rich>
      </c:tx>
      <c:layout>
        <c:manualLayout>
          <c:xMode val="edge"/>
          <c:yMode val="edge"/>
          <c:x val="0.39034889869538575"/>
          <c:y val="2.2346368715083852E-2"/>
        </c:manualLayout>
      </c:layout>
    </c:title>
    <c:plotArea>
      <c:layout>
        <c:manualLayout>
          <c:layoutTarget val="inner"/>
          <c:xMode val="edge"/>
          <c:yMode val="edge"/>
          <c:x val="0.18629269097380891"/>
          <c:y val="9.9636944823238066E-2"/>
          <c:w val="0.77053829079660918"/>
          <c:h val="0.59410783149313062"/>
        </c:manualLayout>
      </c:layout>
      <c:lineChart>
        <c:grouping val="standard"/>
        <c:ser>
          <c:idx val="2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'TO Pop'!$Z$4:$Z$243</c:f>
              <c:numCache>
                <c:formatCode>mmm\-yy</c:formatCode>
                <c:ptCount val="240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  <c:pt idx="180">
                  <c:v>41275</c:v>
                </c:pt>
                <c:pt idx="181">
                  <c:v>41306</c:v>
                </c:pt>
                <c:pt idx="182">
                  <c:v>41334</c:v>
                </c:pt>
                <c:pt idx="183">
                  <c:v>41365</c:v>
                </c:pt>
                <c:pt idx="184">
                  <c:v>41395</c:v>
                </c:pt>
                <c:pt idx="185">
                  <c:v>41426</c:v>
                </c:pt>
                <c:pt idx="186">
                  <c:v>41456</c:v>
                </c:pt>
                <c:pt idx="187">
                  <c:v>41487</c:v>
                </c:pt>
                <c:pt idx="188">
                  <c:v>41518</c:v>
                </c:pt>
                <c:pt idx="189">
                  <c:v>41548</c:v>
                </c:pt>
                <c:pt idx="190">
                  <c:v>41579</c:v>
                </c:pt>
                <c:pt idx="191">
                  <c:v>41609</c:v>
                </c:pt>
                <c:pt idx="192">
                  <c:v>41640</c:v>
                </c:pt>
                <c:pt idx="193">
                  <c:v>41671</c:v>
                </c:pt>
                <c:pt idx="194">
                  <c:v>41699</c:v>
                </c:pt>
                <c:pt idx="195">
                  <c:v>41730</c:v>
                </c:pt>
                <c:pt idx="196">
                  <c:v>41760</c:v>
                </c:pt>
                <c:pt idx="197">
                  <c:v>41791</c:v>
                </c:pt>
                <c:pt idx="198">
                  <c:v>41821</c:v>
                </c:pt>
                <c:pt idx="199">
                  <c:v>41852</c:v>
                </c:pt>
                <c:pt idx="200">
                  <c:v>41883</c:v>
                </c:pt>
                <c:pt idx="201">
                  <c:v>41913</c:v>
                </c:pt>
                <c:pt idx="202">
                  <c:v>41944</c:v>
                </c:pt>
                <c:pt idx="203">
                  <c:v>41974</c:v>
                </c:pt>
                <c:pt idx="204">
                  <c:v>42005</c:v>
                </c:pt>
                <c:pt idx="205">
                  <c:v>42036</c:v>
                </c:pt>
                <c:pt idx="206">
                  <c:v>42064</c:v>
                </c:pt>
                <c:pt idx="207">
                  <c:v>42095</c:v>
                </c:pt>
                <c:pt idx="208">
                  <c:v>42125</c:v>
                </c:pt>
                <c:pt idx="209">
                  <c:v>42156</c:v>
                </c:pt>
                <c:pt idx="210">
                  <c:v>42186</c:v>
                </c:pt>
                <c:pt idx="211">
                  <c:v>42217</c:v>
                </c:pt>
                <c:pt idx="212">
                  <c:v>42248</c:v>
                </c:pt>
                <c:pt idx="213">
                  <c:v>42278</c:v>
                </c:pt>
                <c:pt idx="214">
                  <c:v>42309</c:v>
                </c:pt>
                <c:pt idx="215">
                  <c:v>42339</c:v>
                </c:pt>
                <c:pt idx="216">
                  <c:v>42370</c:v>
                </c:pt>
                <c:pt idx="217">
                  <c:v>42401</c:v>
                </c:pt>
                <c:pt idx="218">
                  <c:v>42430</c:v>
                </c:pt>
                <c:pt idx="219">
                  <c:v>42461</c:v>
                </c:pt>
                <c:pt idx="220">
                  <c:v>42491</c:v>
                </c:pt>
                <c:pt idx="221">
                  <c:v>42522</c:v>
                </c:pt>
                <c:pt idx="222">
                  <c:v>42552</c:v>
                </c:pt>
                <c:pt idx="223">
                  <c:v>42583</c:v>
                </c:pt>
                <c:pt idx="224">
                  <c:v>42614</c:v>
                </c:pt>
                <c:pt idx="225">
                  <c:v>42644</c:v>
                </c:pt>
                <c:pt idx="226">
                  <c:v>42675</c:v>
                </c:pt>
                <c:pt idx="227">
                  <c:v>42705</c:v>
                </c:pt>
                <c:pt idx="228">
                  <c:v>42736</c:v>
                </c:pt>
                <c:pt idx="229">
                  <c:v>42767</c:v>
                </c:pt>
                <c:pt idx="230">
                  <c:v>42795</c:v>
                </c:pt>
                <c:pt idx="231">
                  <c:v>42826</c:v>
                </c:pt>
                <c:pt idx="232">
                  <c:v>42856</c:v>
                </c:pt>
                <c:pt idx="233">
                  <c:v>42887</c:v>
                </c:pt>
                <c:pt idx="234">
                  <c:v>42917</c:v>
                </c:pt>
                <c:pt idx="235">
                  <c:v>42948</c:v>
                </c:pt>
                <c:pt idx="236">
                  <c:v>42979</c:v>
                </c:pt>
                <c:pt idx="237">
                  <c:v>43009</c:v>
                </c:pt>
                <c:pt idx="238">
                  <c:v>43040</c:v>
                </c:pt>
                <c:pt idx="239">
                  <c:v>43070</c:v>
                </c:pt>
              </c:numCache>
            </c:numRef>
          </c:cat>
          <c:val>
            <c:numRef>
              <c:f>'TO Pop'!$B$4:$B$243</c:f>
              <c:numCache>
                <c:formatCode>_-* #,##0.0_-;\-* #,##0.0_-;_-* "-"??_-;_-@_-</c:formatCode>
                <c:ptCount val="240"/>
                <c:pt idx="0">
                  <c:v>1996.17</c:v>
                </c:pt>
                <c:pt idx="1">
                  <c:v>1993.29</c:v>
                </c:pt>
                <c:pt idx="2">
                  <c:v>1997.45</c:v>
                </c:pt>
                <c:pt idx="3">
                  <c:v>2010.26</c:v>
                </c:pt>
                <c:pt idx="4">
                  <c:v>2013.63</c:v>
                </c:pt>
                <c:pt idx="5">
                  <c:v>2007.38</c:v>
                </c:pt>
                <c:pt idx="6">
                  <c:v>2007.13</c:v>
                </c:pt>
                <c:pt idx="7">
                  <c:v>2000.48</c:v>
                </c:pt>
                <c:pt idx="8">
                  <c:v>2003.14</c:v>
                </c:pt>
                <c:pt idx="9">
                  <c:v>1994.07</c:v>
                </c:pt>
                <c:pt idx="10">
                  <c:v>1992.28</c:v>
                </c:pt>
                <c:pt idx="11">
                  <c:v>1997.18</c:v>
                </c:pt>
                <c:pt idx="12">
                  <c:v>1996.33</c:v>
                </c:pt>
                <c:pt idx="13">
                  <c:v>2005.83</c:v>
                </c:pt>
                <c:pt idx="14">
                  <c:v>1996</c:v>
                </c:pt>
                <c:pt idx="15">
                  <c:v>1993.51</c:v>
                </c:pt>
                <c:pt idx="16">
                  <c:v>1998.48</c:v>
                </c:pt>
                <c:pt idx="17">
                  <c:v>2004.65</c:v>
                </c:pt>
                <c:pt idx="18">
                  <c:v>2016.22</c:v>
                </c:pt>
                <c:pt idx="19">
                  <c:v>2012.92</c:v>
                </c:pt>
                <c:pt idx="20">
                  <c:v>2015.87</c:v>
                </c:pt>
                <c:pt idx="21">
                  <c:v>2023.12</c:v>
                </c:pt>
                <c:pt idx="22">
                  <c:v>2016.08</c:v>
                </c:pt>
                <c:pt idx="23">
                  <c:v>2016.45</c:v>
                </c:pt>
                <c:pt idx="24">
                  <c:v>2019.76</c:v>
                </c:pt>
                <c:pt idx="25">
                  <c:v>2025.81</c:v>
                </c:pt>
                <c:pt idx="26">
                  <c:v>2052.84</c:v>
                </c:pt>
                <c:pt idx="27">
                  <c:v>2047.38</c:v>
                </c:pt>
                <c:pt idx="28">
                  <c:v>2035.23</c:v>
                </c:pt>
                <c:pt idx="29">
                  <c:v>2025.24</c:v>
                </c:pt>
                <c:pt idx="30">
                  <c:v>2029.09</c:v>
                </c:pt>
                <c:pt idx="31">
                  <c:v>2034</c:v>
                </c:pt>
                <c:pt idx="32">
                  <c:v>2028.56</c:v>
                </c:pt>
                <c:pt idx="33">
                  <c:v>2030.84</c:v>
                </c:pt>
                <c:pt idx="34">
                  <c:v>2033.78</c:v>
                </c:pt>
                <c:pt idx="35">
                  <c:v>2037.08</c:v>
                </c:pt>
                <c:pt idx="36">
                  <c:v>2048.02</c:v>
                </c:pt>
                <c:pt idx="37">
                  <c:v>2044.06</c:v>
                </c:pt>
                <c:pt idx="38">
                  <c:v>2048.21</c:v>
                </c:pt>
                <c:pt idx="39">
                  <c:v>2059.12</c:v>
                </c:pt>
                <c:pt idx="40">
                  <c:v>2052.35</c:v>
                </c:pt>
                <c:pt idx="41">
                  <c:v>2041.69</c:v>
                </c:pt>
                <c:pt idx="42">
                  <c:v>2040.59</c:v>
                </c:pt>
                <c:pt idx="43">
                  <c:v>2062.0500000000002</c:v>
                </c:pt>
                <c:pt idx="44">
                  <c:v>2049.66</c:v>
                </c:pt>
                <c:pt idx="45">
                  <c:v>2056.6999999999998</c:v>
                </c:pt>
                <c:pt idx="46">
                  <c:v>2064.89</c:v>
                </c:pt>
                <c:pt idx="47">
                  <c:v>2086.27</c:v>
                </c:pt>
                <c:pt idx="48">
                  <c:v>2073.41</c:v>
                </c:pt>
                <c:pt idx="49">
                  <c:v>2069.2600000000002</c:v>
                </c:pt>
                <c:pt idx="50">
                  <c:v>2088.65</c:v>
                </c:pt>
                <c:pt idx="51">
                  <c:v>2081.3200000000002</c:v>
                </c:pt>
                <c:pt idx="52">
                  <c:v>2088.87</c:v>
                </c:pt>
                <c:pt idx="53">
                  <c:v>2069.0100000000002</c:v>
                </c:pt>
                <c:pt idx="54">
                  <c:v>2073.35</c:v>
                </c:pt>
                <c:pt idx="55">
                  <c:v>2071.9899999999998</c:v>
                </c:pt>
                <c:pt idx="56">
                  <c:v>2070.5</c:v>
                </c:pt>
                <c:pt idx="57">
                  <c:v>2072.25</c:v>
                </c:pt>
                <c:pt idx="58">
                  <c:v>2055.0700000000002</c:v>
                </c:pt>
                <c:pt idx="59">
                  <c:v>2040.27</c:v>
                </c:pt>
                <c:pt idx="60">
                  <c:v>2034.55</c:v>
                </c:pt>
                <c:pt idx="61">
                  <c:v>2038.48</c:v>
                </c:pt>
                <c:pt idx="62">
                  <c:v>2036.45</c:v>
                </c:pt>
                <c:pt idx="63">
                  <c:v>2042.58</c:v>
                </c:pt>
                <c:pt idx="64">
                  <c:v>2043.41</c:v>
                </c:pt>
                <c:pt idx="65">
                  <c:v>2059.34</c:v>
                </c:pt>
                <c:pt idx="66">
                  <c:v>2053.98</c:v>
                </c:pt>
                <c:pt idx="67">
                  <c:v>2067.4499999999998</c:v>
                </c:pt>
                <c:pt idx="68">
                  <c:v>2073.17</c:v>
                </c:pt>
                <c:pt idx="69">
                  <c:v>2058.87</c:v>
                </c:pt>
                <c:pt idx="70">
                  <c:v>2071.75</c:v>
                </c:pt>
                <c:pt idx="71">
                  <c:v>2054.58</c:v>
                </c:pt>
                <c:pt idx="72">
                  <c:v>2044.79</c:v>
                </c:pt>
                <c:pt idx="73">
                  <c:v>2057.73</c:v>
                </c:pt>
                <c:pt idx="74">
                  <c:v>2051.4</c:v>
                </c:pt>
                <c:pt idx="75">
                  <c:v>2060.83</c:v>
                </c:pt>
                <c:pt idx="76">
                  <c:v>2055.7399999999998</c:v>
                </c:pt>
                <c:pt idx="77">
                  <c:v>2057.6</c:v>
                </c:pt>
                <c:pt idx="78">
                  <c:v>2062.4699999999998</c:v>
                </c:pt>
                <c:pt idx="79">
                  <c:v>2075.9</c:v>
                </c:pt>
                <c:pt idx="80">
                  <c:v>2082.64</c:v>
                </c:pt>
                <c:pt idx="81">
                  <c:v>2066.04</c:v>
                </c:pt>
                <c:pt idx="82">
                  <c:v>2090.67</c:v>
                </c:pt>
                <c:pt idx="83">
                  <c:v>2059.52</c:v>
                </c:pt>
                <c:pt idx="84">
                  <c:v>2069.59</c:v>
                </c:pt>
                <c:pt idx="85">
                  <c:v>2082.0100000000002</c:v>
                </c:pt>
                <c:pt idx="86">
                  <c:v>2087.7199999999998</c:v>
                </c:pt>
                <c:pt idx="87">
                  <c:v>2106.7600000000002</c:v>
                </c:pt>
                <c:pt idx="88">
                  <c:v>2107.48</c:v>
                </c:pt>
                <c:pt idx="89">
                  <c:v>2093.4899999999998</c:v>
                </c:pt>
                <c:pt idx="90">
                  <c:v>2110.37</c:v>
                </c:pt>
                <c:pt idx="91">
                  <c:v>2110.92</c:v>
                </c:pt>
                <c:pt idx="92">
                  <c:v>2121.08</c:v>
                </c:pt>
                <c:pt idx="93">
                  <c:v>2098.2199999999998</c:v>
                </c:pt>
                <c:pt idx="94">
                  <c:v>2109.1999999999998</c:v>
                </c:pt>
                <c:pt idx="95">
                  <c:v>2096.5300000000002</c:v>
                </c:pt>
                <c:pt idx="96">
                  <c:v>2092.27</c:v>
                </c:pt>
                <c:pt idx="97">
                  <c:v>2104.58</c:v>
                </c:pt>
                <c:pt idx="98">
                  <c:v>2101.27</c:v>
                </c:pt>
                <c:pt idx="99">
                  <c:v>2117.29</c:v>
                </c:pt>
                <c:pt idx="100">
                  <c:v>2104.14</c:v>
                </c:pt>
                <c:pt idx="101">
                  <c:v>2110.6999999999998</c:v>
                </c:pt>
                <c:pt idx="102">
                  <c:v>2118.81</c:v>
                </c:pt>
                <c:pt idx="103">
                  <c:v>2119.56</c:v>
                </c:pt>
                <c:pt idx="104">
                  <c:v>2100.8000000000002</c:v>
                </c:pt>
                <c:pt idx="105">
                  <c:v>2074.5300000000002</c:v>
                </c:pt>
                <c:pt idx="106">
                  <c:v>2104.14</c:v>
                </c:pt>
                <c:pt idx="107">
                  <c:v>2101.48</c:v>
                </c:pt>
                <c:pt idx="108">
                  <c:v>2099.14</c:v>
                </c:pt>
                <c:pt idx="109">
                  <c:v>2118.04</c:v>
                </c:pt>
                <c:pt idx="110">
                  <c:v>2113.77</c:v>
                </c:pt>
                <c:pt idx="111">
                  <c:v>2124.02</c:v>
                </c:pt>
                <c:pt idx="112">
                  <c:v>2102.8200000000002</c:v>
                </c:pt>
                <c:pt idx="113">
                  <c:v>2121.9699999999998</c:v>
                </c:pt>
                <c:pt idx="114">
                  <c:v>2135.4899999999998</c:v>
                </c:pt>
                <c:pt idx="115">
                  <c:v>2119.87</c:v>
                </c:pt>
                <c:pt idx="116">
                  <c:v>2123.35</c:v>
                </c:pt>
                <c:pt idx="117">
                  <c:v>2118.9899999999998</c:v>
                </c:pt>
                <c:pt idx="118">
                  <c:v>2132.33</c:v>
                </c:pt>
                <c:pt idx="119">
                  <c:v>2112.89</c:v>
                </c:pt>
                <c:pt idx="120">
                  <c:v>2112.9499999999998</c:v>
                </c:pt>
                <c:pt idx="121">
                  <c:v>2106.56</c:v>
                </c:pt>
                <c:pt idx="122">
                  <c:v>2101.1799999999998</c:v>
                </c:pt>
                <c:pt idx="123">
                  <c:v>2120.27</c:v>
                </c:pt>
                <c:pt idx="124">
                  <c:v>2127.12</c:v>
                </c:pt>
                <c:pt idx="125">
                  <c:v>2129.6999999999998</c:v>
                </c:pt>
                <c:pt idx="126">
                  <c:v>2120.19</c:v>
                </c:pt>
                <c:pt idx="127">
                  <c:v>2131.42</c:v>
                </c:pt>
                <c:pt idx="128">
                  <c:v>2136.6799999999998</c:v>
                </c:pt>
                <c:pt idx="129">
                  <c:v>2130.48</c:v>
                </c:pt>
                <c:pt idx="130">
                  <c:v>2116.89</c:v>
                </c:pt>
                <c:pt idx="131">
                  <c:v>2125.9499999999998</c:v>
                </c:pt>
                <c:pt idx="132">
                  <c:v>2122.7600000000002</c:v>
                </c:pt>
                <c:pt idx="133">
                  <c:v>2126.88</c:v>
                </c:pt>
                <c:pt idx="134">
                  <c:v>2129.23</c:v>
                </c:pt>
                <c:pt idx="135">
                  <c:v>2147.96</c:v>
                </c:pt>
                <c:pt idx="136">
                  <c:v>2141.1999999999998</c:v>
                </c:pt>
                <c:pt idx="137">
                  <c:v>2138.77</c:v>
                </c:pt>
                <c:pt idx="138">
                  <c:v>2132.6999999999998</c:v>
                </c:pt>
                <c:pt idx="139">
                  <c:v>2137.1799999999998</c:v>
                </c:pt>
                <c:pt idx="140">
                  <c:v>2127.12</c:v>
                </c:pt>
                <c:pt idx="141">
                  <c:v>2153.5100000000002</c:v>
                </c:pt>
                <c:pt idx="142">
                  <c:v>2138.9299999999998</c:v>
                </c:pt>
                <c:pt idx="143">
                  <c:v>2138.98</c:v>
                </c:pt>
                <c:pt idx="144">
                  <c:v>2141.2600000000002</c:v>
                </c:pt>
                <c:pt idx="145">
                  <c:v>2137.58</c:v>
                </c:pt>
                <c:pt idx="146">
                  <c:v>2137.16</c:v>
                </c:pt>
                <c:pt idx="147">
                  <c:v>2126.69</c:v>
                </c:pt>
                <c:pt idx="148">
                  <c:v>2153.46</c:v>
                </c:pt>
                <c:pt idx="149">
                  <c:v>2145.1</c:v>
                </c:pt>
                <c:pt idx="150">
                  <c:v>2161.73</c:v>
                </c:pt>
                <c:pt idx="151">
                  <c:v>2161.2800000000002</c:v>
                </c:pt>
                <c:pt idx="152">
                  <c:v>2157.71</c:v>
                </c:pt>
                <c:pt idx="153">
                  <c:v>2172.41</c:v>
                </c:pt>
                <c:pt idx="154">
                  <c:v>2165.21</c:v>
                </c:pt>
                <c:pt idx="155">
                  <c:v>2148.27</c:v>
                </c:pt>
                <c:pt idx="156">
                  <c:v>2147.62</c:v>
                </c:pt>
                <c:pt idx="157">
                  <c:v>2141.56</c:v>
                </c:pt>
                <c:pt idx="158">
                  <c:v>2143.11</c:v>
                </c:pt>
                <c:pt idx="159">
                  <c:v>2130.65</c:v>
                </c:pt>
                <c:pt idx="160">
                  <c:v>2128.73</c:v>
                </c:pt>
                <c:pt idx="161">
                  <c:v>2138.77</c:v>
                </c:pt>
                <c:pt idx="162">
                  <c:v>2147.91</c:v>
                </c:pt>
                <c:pt idx="163">
                  <c:v>2166.63</c:v>
                </c:pt>
                <c:pt idx="164">
                  <c:v>2159.8000000000002</c:v>
                </c:pt>
                <c:pt idx="165">
                  <c:v>2148.7800000000002</c:v>
                </c:pt>
                <c:pt idx="166">
                  <c:v>2167.63</c:v>
                </c:pt>
                <c:pt idx="167">
                  <c:v>2159.96</c:v>
                </c:pt>
                <c:pt idx="168">
                  <c:v>2162.89</c:v>
                </c:pt>
                <c:pt idx="169">
                  <c:v>2165.12</c:v>
                </c:pt>
                <c:pt idx="170">
                  <c:v>2160.85</c:v>
                </c:pt>
                <c:pt idx="171">
                  <c:v>2159.9</c:v>
                </c:pt>
                <c:pt idx="172">
                  <c:v>2168.25</c:v>
                </c:pt>
                <c:pt idx="173">
                  <c:v>2163.86</c:v>
                </c:pt>
                <c:pt idx="174">
                  <c:v>2173.15</c:v>
                </c:pt>
                <c:pt idx="175">
                  <c:v>2163.14</c:v>
                </c:pt>
                <c:pt idx="176">
                  <c:v>2163.86</c:v>
                </c:pt>
                <c:pt idx="177">
                  <c:v>2152.09</c:v>
                </c:pt>
                <c:pt idx="178">
                  <c:v>2149.58</c:v>
                </c:pt>
                <c:pt idx="179">
                  <c:v>2150.8200000000002</c:v>
                </c:pt>
                <c:pt idx="180">
                  <c:v>2155.04</c:v>
                </c:pt>
                <c:pt idx="181">
                  <c:v>2144.84</c:v>
                </c:pt>
                <c:pt idx="182">
                  <c:v>2143.1</c:v>
                </c:pt>
                <c:pt idx="183">
                  <c:v>2157.14</c:v>
                </c:pt>
                <c:pt idx="184">
                  <c:v>2144.2199999999998</c:v>
                </c:pt>
              </c:numCache>
            </c:numRef>
          </c:val>
        </c:ser>
        <c:ser>
          <c:idx val="0"/>
          <c:order val="1"/>
          <c:tx>
            <c:strRef>
              <c:f>'TO Pop'!#REF!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'TO Pop'!$Z$4:$Z$207</c:f>
              <c:numCache>
                <c:formatCode>mmm\-yy</c:formatCode>
                <c:ptCount val="204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  <c:pt idx="180">
                  <c:v>41275</c:v>
                </c:pt>
                <c:pt idx="181">
                  <c:v>41306</c:v>
                </c:pt>
                <c:pt idx="182">
                  <c:v>41334</c:v>
                </c:pt>
                <c:pt idx="183">
                  <c:v>41365</c:v>
                </c:pt>
                <c:pt idx="184">
                  <c:v>41395</c:v>
                </c:pt>
                <c:pt idx="185">
                  <c:v>41426</c:v>
                </c:pt>
                <c:pt idx="186">
                  <c:v>41456</c:v>
                </c:pt>
                <c:pt idx="187">
                  <c:v>41487</c:v>
                </c:pt>
                <c:pt idx="188">
                  <c:v>41518</c:v>
                </c:pt>
                <c:pt idx="189">
                  <c:v>41548</c:v>
                </c:pt>
                <c:pt idx="190">
                  <c:v>41579</c:v>
                </c:pt>
                <c:pt idx="191">
                  <c:v>41609</c:v>
                </c:pt>
                <c:pt idx="192">
                  <c:v>41640</c:v>
                </c:pt>
                <c:pt idx="193">
                  <c:v>41671</c:v>
                </c:pt>
                <c:pt idx="194">
                  <c:v>41699</c:v>
                </c:pt>
                <c:pt idx="195">
                  <c:v>41730</c:v>
                </c:pt>
                <c:pt idx="196">
                  <c:v>41760</c:v>
                </c:pt>
                <c:pt idx="197">
                  <c:v>41791</c:v>
                </c:pt>
                <c:pt idx="198">
                  <c:v>41821</c:v>
                </c:pt>
                <c:pt idx="199">
                  <c:v>41852</c:v>
                </c:pt>
                <c:pt idx="200">
                  <c:v>41883</c:v>
                </c:pt>
                <c:pt idx="201">
                  <c:v>41913</c:v>
                </c:pt>
                <c:pt idx="202">
                  <c:v>41944</c:v>
                </c:pt>
                <c:pt idx="203">
                  <c:v>41974</c:v>
                </c:pt>
              </c:numCache>
            </c:numRef>
          </c:cat>
          <c:val>
            <c:numRef>
              <c:f>'TO Pop'!#REF!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2"/>
          <c:tx>
            <c:strRef>
              <c:f>'TO Pop'!$F$3</c:f>
              <c:strCache>
                <c:ptCount val="1"/>
                <c:pt idx="0">
                  <c:v>Short-term trend forecast (Nov-05)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'TO Pop'!$Z$4:$Z$243</c:f>
              <c:numCache>
                <c:formatCode>mmm\-yy</c:formatCode>
                <c:ptCount val="240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  <c:pt idx="180">
                  <c:v>41275</c:v>
                </c:pt>
                <c:pt idx="181">
                  <c:v>41306</c:v>
                </c:pt>
                <c:pt idx="182">
                  <c:v>41334</c:v>
                </c:pt>
                <c:pt idx="183">
                  <c:v>41365</c:v>
                </c:pt>
                <c:pt idx="184">
                  <c:v>41395</c:v>
                </c:pt>
                <c:pt idx="185">
                  <c:v>41426</c:v>
                </c:pt>
                <c:pt idx="186">
                  <c:v>41456</c:v>
                </c:pt>
                <c:pt idx="187">
                  <c:v>41487</c:v>
                </c:pt>
                <c:pt idx="188">
                  <c:v>41518</c:v>
                </c:pt>
                <c:pt idx="189">
                  <c:v>41548</c:v>
                </c:pt>
                <c:pt idx="190">
                  <c:v>41579</c:v>
                </c:pt>
                <c:pt idx="191">
                  <c:v>41609</c:v>
                </c:pt>
                <c:pt idx="192">
                  <c:v>41640</c:v>
                </c:pt>
                <c:pt idx="193">
                  <c:v>41671</c:v>
                </c:pt>
                <c:pt idx="194">
                  <c:v>41699</c:v>
                </c:pt>
                <c:pt idx="195">
                  <c:v>41730</c:v>
                </c:pt>
                <c:pt idx="196">
                  <c:v>41760</c:v>
                </c:pt>
                <c:pt idx="197">
                  <c:v>41791</c:v>
                </c:pt>
                <c:pt idx="198">
                  <c:v>41821</c:v>
                </c:pt>
                <c:pt idx="199">
                  <c:v>41852</c:v>
                </c:pt>
                <c:pt idx="200">
                  <c:v>41883</c:v>
                </c:pt>
                <c:pt idx="201">
                  <c:v>41913</c:v>
                </c:pt>
                <c:pt idx="202">
                  <c:v>41944</c:v>
                </c:pt>
                <c:pt idx="203">
                  <c:v>41974</c:v>
                </c:pt>
                <c:pt idx="204">
                  <c:v>42005</c:v>
                </c:pt>
                <c:pt idx="205">
                  <c:v>42036</c:v>
                </c:pt>
                <c:pt idx="206">
                  <c:v>42064</c:v>
                </c:pt>
                <c:pt idx="207">
                  <c:v>42095</c:v>
                </c:pt>
                <c:pt idx="208">
                  <c:v>42125</c:v>
                </c:pt>
                <c:pt idx="209">
                  <c:v>42156</c:v>
                </c:pt>
                <c:pt idx="210">
                  <c:v>42186</c:v>
                </c:pt>
                <c:pt idx="211">
                  <c:v>42217</c:v>
                </c:pt>
                <c:pt idx="212">
                  <c:v>42248</c:v>
                </c:pt>
                <c:pt idx="213">
                  <c:v>42278</c:v>
                </c:pt>
                <c:pt idx="214">
                  <c:v>42309</c:v>
                </c:pt>
                <c:pt idx="215">
                  <c:v>42339</c:v>
                </c:pt>
                <c:pt idx="216">
                  <c:v>42370</c:v>
                </c:pt>
                <c:pt idx="217">
                  <c:v>42401</c:v>
                </c:pt>
                <c:pt idx="218">
                  <c:v>42430</c:v>
                </c:pt>
                <c:pt idx="219">
                  <c:v>42461</c:v>
                </c:pt>
                <c:pt idx="220">
                  <c:v>42491</c:v>
                </c:pt>
                <c:pt idx="221">
                  <c:v>42522</c:v>
                </c:pt>
                <c:pt idx="222">
                  <c:v>42552</c:v>
                </c:pt>
                <c:pt idx="223">
                  <c:v>42583</c:v>
                </c:pt>
                <c:pt idx="224">
                  <c:v>42614</c:v>
                </c:pt>
                <c:pt idx="225">
                  <c:v>42644</c:v>
                </c:pt>
                <c:pt idx="226">
                  <c:v>42675</c:v>
                </c:pt>
                <c:pt idx="227">
                  <c:v>42705</c:v>
                </c:pt>
                <c:pt idx="228">
                  <c:v>42736</c:v>
                </c:pt>
                <c:pt idx="229">
                  <c:v>42767</c:v>
                </c:pt>
                <c:pt idx="230">
                  <c:v>42795</c:v>
                </c:pt>
                <c:pt idx="231">
                  <c:v>42826</c:v>
                </c:pt>
                <c:pt idx="232">
                  <c:v>42856</c:v>
                </c:pt>
                <c:pt idx="233">
                  <c:v>42887</c:v>
                </c:pt>
                <c:pt idx="234">
                  <c:v>42917</c:v>
                </c:pt>
                <c:pt idx="235">
                  <c:v>42948</c:v>
                </c:pt>
                <c:pt idx="236">
                  <c:v>42979</c:v>
                </c:pt>
                <c:pt idx="237">
                  <c:v>43009</c:v>
                </c:pt>
                <c:pt idx="238">
                  <c:v>43040</c:v>
                </c:pt>
                <c:pt idx="239">
                  <c:v>43070</c:v>
                </c:pt>
              </c:numCache>
            </c:numRef>
          </c:cat>
          <c:val>
            <c:numRef>
              <c:f>'TO Pop'!$G$4:$G$243</c:f>
              <c:numCache>
                <c:formatCode>General</c:formatCode>
                <c:ptCount val="240"/>
                <c:pt idx="184" formatCode="_-* #,##0.0_-;\-* #,##0.0_-;_-* &quot;-&quot;??_-;_-@_-">
                  <c:v>2144.2199999999998</c:v>
                </c:pt>
                <c:pt idx="185" formatCode="_-* #,##0.0_-;\-* #,##0.0_-;_-* &quot;-&quot;??_-;_-@_-">
                  <c:v>2158.5552619843925</c:v>
                </c:pt>
                <c:pt idx="186" formatCode="_-* #,##0.0_-;\-* #,##0.0_-;_-* &quot;-&quot;??_-;_-@_-">
                  <c:v>2159.2628929765888</c:v>
                </c:pt>
                <c:pt idx="187" formatCode="_-* #,##0.0_-;\-* #,##0.0_-;_-* &quot;-&quot;??_-;_-@_-">
                  <c:v>2159.9705239687851</c:v>
                </c:pt>
                <c:pt idx="188" formatCode="_-* #,##0.0_-;\-* #,##0.0_-;_-* &quot;-&quot;??_-;_-@_-">
                  <c:v>2160.6781549609809</c:v>
                </c:pt>
                <c:pt idx="189" formatCode="_-* #,##0.0_-;\-* #,##0.0_-;_-* &quot;-&quot;??_-;_-@_-">
                  <c:v>2161.3857859531772</c:v>
                </c:pt>
                <c:pt idx="190" formatCode="_-* #,##0.0_-;\-* #,##0.0_-;_-* &quot;-&quot;??_-;_-@_-">
                  <c:v>2162.0934169453735</c:v>
                </c:pt>
                <c:pt idx="191" formatCode="_-* #,##0.0_-;\-* #,##0.0_-;_-* &quot;-&quot;??_-;_-@_-">
                  <c:v>2162.8010479375698</c:v>
                </c:pt>
                <c:pt idx="192" formatCode="_-* #,##0.0_-;\-* #,##0.0_-;_-* &quot;-&quot;??_-;_-@_-">
                  <c:v>2163.5086789297661</c:v>
                </c:pt>
                <c:pt idx="193" formatCode="_-* #,##0.0_-;\-* #,##0.0_-;_-* &quot;-&quot;??_-;_-@_-">
                  <c:v>2164.216309921962</c:v>
                </c:pt>
                <c:pt idx="194" formatCode="_-* #,##0.0_-;\-* #,##0.0_-;_-* &quot;-&quot;??_-;_-@_-">
                  <c:v>2164.9239409141583</c:v>
                </c:pt>
                <c:pt idx="195" formatCode="_-* #,##0.0_-;\-* #,##0.0_-;_-* &quot;-&quot;??_-;_-@_-">
                  <c:v>2165.6315719063546</c:v>
                </c:pt>
                <c:pt idx="196" formatCode="_-* #,##0.0_-;\-* #,##0.0_-;_-* &quot;-&quot;??_-;_-@_-">
                  <c:v>2166.3392028985509</c:v>
                </c:pt>
                <c:pt idx="197" formatCode="_-* #,##0.0_-;\-* #,##0.0_-;_-* &quot;-&quot;??_-;_-@_-">
                  <c:v>2167.0468338907472</c:v>
                </c:pt>
                <c:pt idx="198" formatCode="_-* #,##0.0_-;\-* #,##0.0_-;_-* &quot;-&quot;??_-;_-@_-">
                  <c:v>2167.754464882943</c:v>
                </c:pt>
                <c:pt idx="199" formatCode="_-* #,##0.0_-;\-* #,##0.0_-;_-* &quot;-&quot;??_-;_-@_-">
                  <c:v>2168.4620958751393</c:v>
                </c:pt>
                <c:pt idx="200" formatCode="_-* #,##0.0_-;\-* #,##0.0_-;_-* &quot;-&quot;??_-;_-@_-">
                  <c:v>2169.1697268673356</c:v>
                </c:pt>
                <c:pt idx="201" formatCode="_-* #,##0.0_-;\-* #,##0.0_-;_-* &quot;-&quot;??_-;_-@_-">
                  <c:v>2169.8773578595319</c:v>
                </c:pt>
                <c:pt idx="202" formatCode="_-* #,##0.0_-;\-* #,##0.0_-;_-* &quot;-&quot;??_-;_-@_-">
                  <c:v>2170.5849888517282</c:v>
                </c:pt>
                <c:pt idx="203" formatCode="_-* #,##0.0_-;\-* #,##0.0_-;_-* &quot;-&quot;??_-;_-@_-">
                  <c:v>2171.2926198439241</c:v>
                </c:pt>
                <c:pt idx="204" formatCode="_-* #,##0.0_-;\-* #,##0.0_-;_-* &quot;-&quot;??_-;_-@_-">
                  <c:v>2172.0002508361204</c:v>
                </c:pt>
                <c:pt idx="205" formatCode="_-* #,##0.0_-;\-* #,##0.0_-;_-* &quot;-&quot;??_-;_-@_-">
                  <c:v>2172.7078818283167</c:v>
                </c:pt>
                <c:pt idx="206" formatCode="_-* #,##0.0_-;\-* #,##0.0_-;_-* &quot;-&quot;??_-;_-@_-">
                  <c:v>2173.415512820513</c:v>
                </c:pt>
                <c:pt idx="207" formatCode="_-* #,##0.0_-;\-* #,##0.0_-;_-* &quot;-&quot;??_-;_-@_-">
                  <c:v>2174.1231438127093</c:v>
                </c:pt>
                <c:pt idx="208" formatCode="_-* #,##0.0_-;\-* #,##0.0_-;_-* &quot;-&quot;??_-;_-@_-">
                  <c:v>2174.8307748049051</c:v>
                </c:pt>
                <c:pt idx="209" formatCode="_-* #,##0.0_-;\-* #,##0.0_-;_-* &quot;-&quot;??_-;_-@_-">
                  <c:v>2175.5384057971014</c:v>
                </c:pt>
                <c:pt idx="210" formatCode="_-* #,##0.0_-;\-* #,##0.0_-;_-* &quot;-&quot;??_-;_-@_-">
                  <c:v>2176.2460367892977</c:v>
                </c:pt>
                <c:pt idx="211" formatCode="_-* #,##0.0_-;\-* #,##0.0_-;_-* &quot;-&quot;??_-;_-@_-">
                  <c:v>2176.953667781494</c:v>
                </c:pt>
                <c:pt idx="212" formatCode="_-* #,##0.0_-;\-* #,##0.0_-;_-* &quot;-&quot;??_-;_-@_-">
                  <c:v>2177.6612987736903</c:v>
                </c:pt>
                <c:pt idx="213" formatCode="_-* #,##0.0_-;\-* #,##0.0_-;_-* &quot;-&quot;??_-;_-@_-">
                  <c:v>2178.3689297658862</c:v>
                </c:pt>
                <c:pt idx="214" formatCode="_-* #,##0.0_-;\-* #,##0.0_-;_-* &quot;-&quot;??_-;_-@_-">
                  <c:v>2179.0765607580825</c:v>
                </c:pt>
                <c:pt idx="215" formatCode="_-* #,##0.0_-;\-* #,##0.0_-;_-* &quot;-&quot;??_-;_-@_-">
                  <c:v>2179.7841917502788</c:v>
                </c:pt>
                <c:pt idx="216" formatCode="_-* #,##0.0_-;\-* #,##0.0_-;_-* &quot;-&quot;??_-;_-@_-">
                  <c:v>2180.4918227424751</c:v>
                </c:pt>
                <c:pt idx="217" formatCode="_-* #,##0.0_-;\-* #,##0.0_-;_-* &quot;-&quot;??_-;_-@_-">
                  <c:v>2181.1994537346714</c:v>
                </c:pt>
                <c:pt idx="218" formatCode="_-* #,##0.0_-;\-* #,##0.0_-;_-* &quot;-&quot;??_-;_-@_-">
                  <c:v>2181.9070847268672</c:v>
                </c:pt>
                <c:pt idx="219" formatCode="_-* #,##0.0_-;\-* #,##0.0_-;_-* &quot;-&quot;??_-;_-@_-">
                  <c:v>2182.6147157190635</c:v>
                </c:pt>
                <c:pt idx="220" formatCode="_-* #,##0.0_-;\-* #,##0.0_-;_-* &quot;-&quot;??_-;_-@_-">
                  <c:v>2183.3223467112598</c:v>
                </c:pt>
                <c:pt idx="221" formatCode="_-* #,##0.0_-;\-* #,##0.0_-;_-* &quot;-&quot;??_-;_-@_-">
                  <c:v>2184.0299777034561</c:v>
                </c:pt>
                <c:pt idx="222" formatCode="_-* #,##0.0_-;\-* #,##0.0_-;_-* &quot;-&quot;??_-;_-@_-">
                  <c:v>2184.7376086956524</c:v>
                </c:pt>
                <c:pt idx="223" formatCode="_-* #,##0.0_-;\-* #,##0.0_-;_-* &quot;-&quot;??_-;_-@_-">
                  <c:v>2185.4452396878482</c:v>
                </c:pt>
                <c:pt idx="224" formatCode="_-* #,##0.0_-;\-* #,##0.0_-;_-* &quot;-&quot;??_-;_-@_-">
                  <c:v>2186.1528706800445</c:v>
                </c:pt>
                <c:pt idx="225" formatCode="_-* #,##0.0_-;\-* #,##0.0_-;_-* &quot;-&quot;??_-;_-@_-">
                  <c:v>2186.8605016722408</c:v>
                </c:pt>
                <c:pt idx="226" formatCode="_-* #,##0.0_-;\-* #,##0.0_-;_-* &quot;-&quot;??_-;_-@_-">
                  <c:v>2187.5681326644371</c:v>
                </c:pt>
                <c:pt idx="227" formatCode="_-* #,##0.0_-;\-* #,##0.0_-;_-* &quot;-&quot;??_-;_-@_-">
                  <c:v>2188.2757636566334</c:v>
                </c:pt>
                <c:pt idx="228" formatCode="_-* #,##0.0_-;\-* #,##0.0_-;_-* &quot;-&quot;??_-;_-@_-">
                  <c:v>2188.9833946488293</c:v>
                </c:pt>
                <c:pt idx="229" formatCode="_-* #,##0.0_-;\-* #,##0.0_-;_-* &quot;-&quot;??_-;_-@_-">
                  <c:v>2189.6910256410256</c:v>
                </c:pt>
                <c:pt idx="230" formatCode="_-* #,##0.0_-;\-* #,##0.0_-;_-* &quot;-&quot;??_-;_-@_-">
                  <c:v>2190.3986566332219</c:v>
                </c:pt>
                <c:pt idx="231" formatCode="_-* #,##0.0_-;\-* #,##0.0_-;_-* &quot;-&quot;??_-;_-@_-">
                  <c:v>2191.1062876254182</c:v>
                </c:pt>
                <c:pt idx="232" formatCode="_-* #,##0.0_-;\-* #,##0.0_-;_-* &quot;-&quot;??_-;_-@_-">
                  <c:v>2191.8139186176145</c:v>
                </c:pt>
                <c:pt idx="233" formatCode="_-* #,##0.0_-;\-* #,##0.0_-;_-* &quot;-&quot;??_-;_-@_-">
                  <c:v>2192.5215496098108</c:v>
                </c:pt>
                <c:pt idx="234" formatCode="_-* #,##0.0_-;\-* #,##0.0_-;_-* &quot;-&quot;??_-;_-@_-">
                  <c:v>2193.2291806020066</c:v>
                </c:pt>
                <c:pt idx="235" formatCode="_-* #,##0.0_-;\-* #,##0.0_-;_-* &quot;-&quot;??_-;_-@_-">
                  <c:v>2193.9368115942029</c:v>
                </c:pt>
                <c:pt idx="236" formatCode="_-* #,##0.0_-;\-* #,##0.0_-;_-* &quot;-&quot;??_-;_-@_-">
                  <c:v>2194.6444425863992</c:v>
                </c:pt>
                <c:pt idx="237" formatCode="_-* #,##0.0_-;\-* #,##0.0_-;_-* &quot;-&quot;??_-;_-@_-">
                  <c:v>2195.3520735785955</c:v>
                </c:pt>
                <c:pt idx="238" formatCode="_-* #,##0.0_-;\-* #,##0.0_-;_-* &quot;-&quot;??_-;_-@_-">
                  <c:v>2196.0597045707918</c:v>
                </c:pt>
                <c:pt idx="239" formatCode="_-* #,##0.0_-;\-* #,##0.0_-;_-* &quot;-&quot;??_-;_-@_-">
                  <c:v>2196.7673355629877</c:v>
                </c:pt>
              </c:numCache>
            </c:numRef>
          </c:val>
        </c:ser>
        <c:marker val="1"/>
        <c:axId val="99107584"/>
        <c:axId val="99109120"/>
      </c:lineChart>
      <c:dateAx>
        <c:axId val="99107584"/>
        <c:scaling>
          <c:orientation val="minMax"/>
        </c:scaling>
        <c:axPos val="b"/>
        <c:numFmt formatCode="mmm\-yyyy" sourceLinked="0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9109120"/>
        <c:crosses val="autoZero"/>
        <c:auto val="1"/>
        <c:lblOffset val="100"/>
      </c:dateAx>
      <c:valAx>
        <c:axId val="99109120"/>
        <c:scaling>
          <c:orientation val="minMax"/>
          <c:max val="2500"/>
          <c:min val="1700"/>
        </c:scaling>
        <c:axPos val="l"/>
        <c:majorGridlines>
          <c:spPr>
            <a:ln w="3175">
              <a:solidFill>
                <a:srgbClr val="808080"/>
              </a:solidFill>
              <a:prstDash val="lg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>
                    <a:solidFill>
                      <a:srgbClr val="FF0000"/>
                    </a:solidFill>
                  </a:rPr>
                  <a:t>City population +15, '000</a:t>
                </a:r>
              </a:p>
            </c:rich>
          </c:tx>
          <c:layout>
            <c:manualLayout>
              <c:xMode val="edge"/>
              <c:yMode val="edge"/>
              <c:x val="2.4589618605366691E-2"/>
              <c:y val="0.15160691505741244"/>
            </c:manualLayout>
          </c:layout>
        </c:title>
        <c:numFmt formatCode="_-* #,##0.0_-;\-* #,##0.0_-;_-* &quot;-&quot;??_-;_-@_-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9107584"/>
        <c:crosses val="autoZero"/>
        <c:crossBetween val="between"/>
        <c:majorUnit val="100"/>
        <c:minorUnit val="50"/>
      </c:valAx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15250623839257701"/>
          <c:y val="0.89665273684364877"/>
          <c:w val="0.46701745200968431"/>
          <c:h val="0.10334726315635125"/>
        </c:manualLayout>
      </c:layout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CA" b="1"/>
              <a:t>Toronto City Population </a:t>
            </a:r>
            <a:r>
              <a:rPr lang="en-CA" b="1" baseline="0"/>
              <a:t> +15 Long-term trend</a:t>
            </a:r>
            <a:endParaRPr lang="en-CA" b="1"/>
          </a:p>
        </c:rich>
      </c:tx>
      <c:layout>
        <c:manualLayout>
          <c:xMode val="edge"/>
          <c:yMode val="edge"/>
          <c:x val="0.11806195870875326"/>
          <c:y val="4.190484168202377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968931180847218"/>
          <c:y val="0.14893636362455798"/>
          <c:w val="0.84095139053162005"/>
          <c:h val="0.64627743501375201"/>
        </c:manualLayout>
      </c:layout>
      <c:lineChart>
        <c:grouping val="standard"/>
        <c:ser>
          <c:idx val="2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'TO Pop'!$F$4:$F$243</c:f>
              <c:numCache>
                <c:formatCode>mmm\-yy</c:formatCode>
                <c:ptCount val="240"/>
                <c:pt idx="94" formatCode="_-* #,##0_-;\-* #,##0_-;_-* &quot;-&quot;??_-;_-@_-">
                  <c:v>2102.6560559006202</c:v>
                </c:pt>
                <c:pt idx="95" formatCode="_-* #,##0_-;\-* #,##0_-;_-* &quot;-&quot;??_-;_-@_-">
                  <c:v>2103.3636868928165</c:v>
                </c:pt>
                <c:pt idx="96" formatCode="_-* #,##0_-;\-* #,##0_-;_-* &quot;-&quot;??_-;_-@_-">
                  <c:v>2104.0713178850124</c:v>
                </c:pt>
                <c:pt idx="97" formatCode="_-* #,##0_-;\-* #,##0_-;_-* &quot;-&quot;??_-;_-@_-">
                  <c:v>2104.7789488772087</c:v>
                </c:pt>
                <c:pt idx="98" formatCode="_-* #,##0_-;\-* #,##0_-;_-* &quot;-&quot;??_-;_-@_-">
                  <c:v>2105.486579869405</c:v>
                </c:pt>
                <c:pt idx="99" formatCode="_-* #,##0_-;\-* #,##0_-;_-* &quot;-&quot;??_-;_-@_-">
                  <c:v>2106.1942108616013</c:v>
                </c:pt>
                <c:pt idx="100" formatCode="_-* #,##0_-;\-* #,##0_-;_-* &quot;-&quot;??_-;_-@_-">
                  <c:v>2106.9018418537976</c:v>
                </c:pt>
                <c:pt idx="101" formatCode="_-* #,##0_-;\-* #,##0_-;_-* &quot;-&quot;??_-;_-@_-">
                  <c:v>2107.6094728459934</c:v>
                </c:pt>
                <c:pt idx="102" formatCode="_-* #,##0_-;\-* #,##0_-;_-* &quot;-&quot;??_-;_-@_-">
                  <c:v>2108.3171038381897</c:v>
                </c:pt>
                <c:pt idx="103" formatCode="_-* #,##0_-;\-* #,##0_-;_-* &quot;-&quot;??_-;_-@_-">
                  <c:v>2109.024734830386</c:v>
                </c:pt>
                <c:pt idx="104" formatCode="_-* #,##0_-;\-* #,##0_-;_-* &quot;-&quot;??_-;_-@_-">
                  <c:v>2109.7323658225823</c:v>
                </c:pt>
                <c:pt idx="105" formatCode="_-* #,##0_-;\-* #,##0_-;_-* &quot;-&quot;??_-;_-@_-">
                  <c:v>2110.4399968147786</c:v>
                </c:pt>
                <c:pt idx="106" formatCode="_-* #,##0_-;\-* #,##0_-;_-* &quot;-&quot;??_-;_-@_-">
                  <c:v>2111.1476278069745</c:v>
                </c:pt>
                <c:pt idx="107" formatCode="_-* #,##0_-;\-* #,##0_-;_-* &quot;-&quot;??_-;_-@_-">
                  <c:v>2111.8552587991708</c:v>
                </c:pt>
                <c:pt idx="108" formatCode="_-* #,##0_-;\-* #,##0_-;_-* &quot;-&quot;??_-;_-@_-">
                  <c:v>2112.5628897913671</c:v>
                </c:pt>
                <c:pt idx="109" formatCode="_-* #,##0_-;\-* #,##0_-;_-* &quot;-&quot;??_-;_-@_-">
                  <c:v>2113.2705207835634</c:v>
                </c:pt>
                <c:pt idx="110" formatCode="_-* #,##0_-;\-* #,##0_-;_-* &quot;-&quot;??_-;_-@_-">
                  <c:v>2113.9781517757597</c:v>
                </c:pt>
                <c:pt idx="111" formatCode="_-* #,##0_-;\-* #,##0_-;_-* &quot;-&quot;??_-;_-@_-">
                  <c:v>2114.6857827679555</c:v>
                </c:pt>
                <c:pt idx="112" formatCode="_-* #,##0_-;\-* #,##0_-;_-* &quot;-&quot;??_-;_-@_-">
                  <c:v>2115.3934137601518</c:v>
                </c:pt>
                <c:pt idx="113" formatCode="_-* #,##0_-;\-* #,##0_-;_-* &quot;-&quot;??_-;_-@_-">
                  <c:v>2116.1010447523481</c:v>
                </c:pt>
                <c:pt idx="114" formatCode="_-* #,##0_-;\-* #,##0_-;_-* &quot;-&quot;??_-;_-@_-">
                  <c:v>2116.8086757445444</c:v>
                </c:pt>
                <c:pt idx="115" formatCode="_-* #,##0_-;\-* #,##0_-;_-* &quot;-&quot;??_-;_-@_-">
                  <c:v>2117.5163067367407</c:v>
                </c:pt>
                <c:pt idx="116" formatCode="_-* #,##0_-;\-* #,##0_-;_-* &quot;-&quot;??_-;_-@_-">
                  <c:v>2118.2239377289366</c:v>
                </c:pt>
                <c:pt idx="117" formatCode="_-* #,##0_-;\-* #,##0_-;_-* &quot;-&quot;??_-;_-@_-">
                  <c:v>2118.9315687211329</c:v>
                </c:pt>
                <c:pt idx="118" formatCode="_-* #,##0_-;\-* #,##0_-;_-* &quot;-&quot;??_-;_-@_-">
                  <c:v>2119.6391997133292</c:v>
                </c:pt>
                <c:pt idx="119" formatCode="_-* #,##0_-;\-* #,##0_-;_-* &quot;-&quot;??_-;_-@_-">
                  <c:v>2120.3468307055255</c:v>
                </c:pt>
                <c:pt idx="120" formatCode="_-* #,##0_-;\-* #,##0_-;_-* &quot;-&quot;??_-;_-@_-">
                  <c:v>2121.0544616977218</c:v>
                </c:pt>
                <c:pt idx="121" formatCode="_-* #,##0_-;\-* #,##0_-;_-* &quot;-&quot;??_-;_-@_-">
                  <c:v>2121.7620926899181</c:v>
                </c:pt>
                <c:pt idx="122" formatCode="_-* #,##0_-;\-* #,##0_-;_-* &quot;-&quot;??_-;_-@_-">
                  <c:v>2122.4697236821139</c:v>
                </c:pt>
                <c:pt idx="123" formatCode="_-* #,##0_-;\-* #,##0_-;_-* &quot;-&quot;??_-;_-@_-">
                  <c:v>2123.1773546743102</c:v>
                </c:pt>
                <c:pt idx="124" formatCode="_-* #,##0_-;\-* #,##0_-;_-* &quot;-&quot;??_-;_-@_-">
                  <c:v>2123.8849856665065</c:v>
                </c:pt>
                <c:pt idx="125" formatCode="_-* #,##0_-;\-* #,##0_-;_-* &quot;-&quot;??_-;_-@_-">
                  <c:v>2124.5926166587028</c:v>
                </c:pt>
                <c:pt idx="126" formatCode="_-* #,##0_-;\-* #,##0_-;_-* &quot;-&quot;??_-;_-@_-">
                  <c:v>2125.3002476508991</c:v>
                </c:pt>
                <c:pt idx="127" formatCode="_-* #,##0_-;\-* #,##0_-;_-* &quot;-&quot;??_-;_-@_-">
                  <c:v>2126.007878643095</c:v>
                </c:pt>
                <c:pt idx="128" formatCode="_-* #,##0_-;\-* #,##0_-;_-* &quot;-&quot;??_-;_-@_-">
                  <c:v>2126.7155096352913</c:v>
                </c:pt>
                <c:pt idx="129" formatCode="_-* #,##0_-;\-* #,##0_-;_-* &quot;-&quot;??_-;_-@_-">
                  <c:v>2127.4231406274876</c:v>
                </c:pt>
                <c:pt idx="130" formatCode="_-* #,##0_-;\-* #,##0_-;_-* &quot;-&quot;??_-;_-@_-">
                  <c:v>2128.1307716196839</c:v>
                </c:pt>
                <c:pt idx="131" formatCode="_-* #,##0_-;\-* #,##0_-;_-* &quot;-&quot;??_-;_-@_-">
                  <c:v>2128.8384026118802</c:v>
                </c:pt>
                <c:pt idx="132" formatCode="_-* #,##0_-;\-* #,##0_-;_-* &quot;-&quot;??_-;_-@_-">
                  <c:v>2129.546033604076</c:v>
                </c:pt>
                <c:pt idx="133" formatCode="_-* #,##0_-;\-* #,##0_-;_-* &quot;-&quot;??_-;_-@_-">
                  <c:v>2130.2536645962723</c:v>
                </c:pt>
                <c:pt idx="134" formatCode="_-* #,##0_-;\-* #,##0_-;_-* &quot;-&quot;??_-;_-@_-">
                  <c:v>2130.9612955884686</c:v>
                </c:pt>
                <c:pt idx="135" formatCode="_-* #,##0_-;\-* #,##0_-;_-* &quot;-&quot;??_-;_-@_-">
                  <c:v>2131.6689265806649</c:v>
                </c:pt>
                <c:pt idx="136" formatCode="_-* #,##0_-;\-* #,##0_-;_-* &quot;-&quot;??_-;_-@_-">
                  <c:v>2132.3765575728612</c:v>
                </c:pt>
                <c:pt idx="137" formatCode="_-* #,##0_-;\-* #,##0_-;_-* &quot;-&quot;??_-;_-@_-">
                  <c:v>2133.084188565057</c:v>
                </c:pt>
                <c:pt idx="138" formatCode="_-* #,##0_-;\-* #,##0_-;_-* &quot;-&quot;??_-;_-@_-">
                  <c:v>2133.7918195572533</c:v>
                </c:pt>
                <c:pt idx="139" formatCode="_-* #,##0_-;\-* #,##0_-;_-* &quot;-&quot;??_-;_-@_-">
                  <c:v>2134.4994505494496</c:v>
                </c:pt>
                <c:pt idx="140" formatCode="_-* #,##0_-;\-* #,##0_-;_-* &quot;-&quot;??_-;_-@_-">
                  <c:v>2135.2070815416459</c:v>
                </c:pt>
                <c:pt idx="141" formatCode="_-* #,##0_-;\-* #,##0_-;_-* &quot;-&quot;??_-;_-@_-">
                  <c:v>2135.9147125338422</c:v>
                </c:pt>
                <c:pt idx="142" formatCode="_-* #,##0_-;\-* #,##0_-;_-* &quot;-&quot;??_-;_-@_-">
                  <c:v>2136.6223435260381</c:v>
                </c:pt>
                <c:pt idx="143" formatCode="_-* #,##0_-;\-* #,##0_-;_-* &quot;-&quot;??_-;_-@_-">
                  <c:v>2137.3299745182344</c:v>
                </c:pt>
                <c:pt idx="144" formatCode="_-* #,##0_-;\-* #,##0_-;_-* &quot;-&quot;??_-;_-@_-">
                  <c:v>2138.0376055104307</c:v>
                </c:pt>
                <c:pt idx="145" formatCode="_-* #,##0_-;\-* #,##0_-;_-* &quot;-&quot;??_-;_-@_-">
                  <c:v>2138.745236502627</c:v>
                </c:pt>
                <c:pt idx="146" formatCode="_-* #,##0_-;\-* #,##0_-;_-* &quot;-&quot;??_-;_-@_-">
                  <c:v>2139.4528674948233</c:v>
                </c:pt>
                <c:pt idx="147" formatCode="_-* #,##0_-;\-* #,##0_-;_-* &quot;-&quot;??_-;_-@_-">
                  <c:v>2140.1604984870191</c:v>
                </c:pt>
                <c:pt idx="148" formatCode="_-* #,##0_-;\-* #,##0_-;_-* &quot;-&quot;??_-;_-@_-">
                  <c:v>2140.8681294792154</c:v>
                </c:pt>
                <c:pt idx="149" formatCode="_-* #,##0_-;\-* #,##0_-;_-* &quot;-&quot;??_-;_-@_-">
                  <c:v>2141.5757604714117</c:v>
                </c:pt>
                <c:pt idx="150" formatCode="_-* #,##0_-;\-* #,##0_-;_-* &quot;-&quot;??_-;_-@_-">
                  <c:v>2142.283391463608</c:v>
                </c:pt>
                <c:pt idx="151" formatCode="_-* #,##0_-;\-* #,##0_-;_-* &quot;-&quot;??_-;_-@_-">
                  <c:v>2142.9910224558043</c:v>
                </c:pt>
                <c:pt idx="152" formatCode="_-* #,##0_-;\-* #,##0_-;_-* &quot;-&quot;??_-;_-@_-">
                  <c:v>2143.6986534480002</c:v>
                </c:pt>
                <c:pt idx="153" formatCode="_-* #,##0_-;\-* #,##0_-;_-* &quot;-&quot;??_-;_-@_-">
                  <c:v>2144.4062844401965</c:v>
                </c:pt>
                <c:pt idx="154" formatCode="_-* #,##0_-;\-* #,##0_-;_-* &quot;-&quot;??_-;_-@_-">
                  <c:v>2145.1139154323928</c:v>
                </c:pt>
                <c:pt idx="155" formatCode="_-* #,##0_-;\-* #,##0_-;_-* &quot;-&quot;??_-;_-@_-">
                  <c:v>2145.8215464245891</c:v>
                </c:pt>
                <c:pt idx="156" formatCode="_-* #,##0_-;\-* #,##0_-;_-* &quot;-&quot;??_-;_-@_-">
                  <c:v>2146.5291774167854</c:v>
                </c:pt>
                <c:pt idx="157" formatCode="_-* #,##0_-;\-* #,##0_-;_-* &quot;-&quot;??_-;_-@_-">
                  <c:v>2147.2368084089812</c:v>
                </c:pt>
                <c:pt idx="158" formatCode="_-* #,##0_-;\-* #,##0_-;_-* &quot;-&quot;??_-;_-@_-">
                  <c:v>2147.9444394011775</c:v>
                </c:pt>
                <c:pt idx="159" formatCode="_-* #,##0_-;\-* #,##0_-;_-* &quot;-&quot;??_-;_-@_-">
                  <c:v>2148.6520703933738</c:v>
                </c:pt>
                <c:pt idx="160" formatCode="_-* #,##0_-;\-* #,##0_-;_-* &quot;-&quot;??_-;_-@_-">
                  <c:v>2149.3597013855701</c:v>
                </c:pt>
                <c:pt idx="161" formatCode="_-* #,##0_-;\-* #,##0_-;_-* &quot;-&quot;??_-;_-@_-">
                  <c:v>2150.0673323777664</c:v>
                </c:pt>
                <c:pt idx="162" formatCode="_-* #,##0_-;\-* #,##0_-;_-* &quot;-&quot;??_-;_-@_-">
                  <c:v>2150.7749633699623</c:v>
                </c:pt>
                <c:pt idx="163" formatCode="_-* #,##0_-;\-* #,##0_-;_-* &quot;-&quot;??_-;_-@_-">
                  <c:v>2151.4825943621586</c:v>
                </c:pt>
                <c:pt idx="164" formatCode="_-* #,##0_-;\-* #,##0_-;_-* &quot;-&quot;??_-;_-@_-">
                  <c:v>2152.1902253543549</c:v>
                </c:pt>
                <c:pt idx="165" formatCode="_-* #,##0_-;\-* #,##0_-;_-* &quot;-&quot;??_-;_-@_-">
                  <c:v>2152.8978563465512</c:v>
                </c:pt>
                <c:pt idx="166" formatCode="_-* #,##0_-;\-* #,##0_-;_-* &quot;-&quot;??_-;_-@_-">
                  <c:v>2153.6054873387475</c:v>
                </c:pt>
                <c:pt idx="167" formatCode="_-* #,##0_-;\-* #,##0_-;_-* &quot;-&quot;??_-;_-@_-">
                  <c:v>2154.3131183309433</c:v>
                </c:pt>
                <c:pt idx="168" formatCode="_-* #,##0_-;\-* #,##0_-;_-* &quot;-&quot;??_-;_-@_-">
                  <c:v>2155.0207493231396</c:v>
                </c:pt>
                <c:pt idx="169" formatCode="_-* #,##0_-;\-* #,##0_-;_-* &quot;-&quot;??_-;_-@_-">
                  <c:v>2155.7283803153359</c:v>
                </c:pt>
                <c:pt idx="170" formatCode="_-* #,##0_-;\-* #,##0_-;_-* &quot;-&quot;??_-;_-@_-">
                  <c:v>2156.4360113075322</c:v>
                </c:pt>
                <c:pt idx="171" formatCode="_-* #,##0_-;\-* #,##0_-;_-* &quot;-&quot;??_-;_-@_-">
                  <c:v>2157.1436422997285</c:v>
                </c:pt>
                <c:pt idx="172" formatCode="_-* #,##0_-;\-* #,##0_-;_-* &quot;-&quot;??_-;_-@_-">
                  <c:v>2157.8512732919244</c:v>
                </c:pt>
                <c:pt idx="173" formatCode="_-* #,##0_-;\-* #,##0_-;_-* &quot;-&quot;??_-;_-@_-">
                  <c:v>2158.5589042841207</c:v>
                </c:pt>
                <c:pt idx="174" formatCode="_-* #,##0_-;\-* #,##0_-;_-* &quot;-&quot;??_-;_-@_-">
                  <c:v>2159.266535276317</c:v>
                </c:pt>
                <c:pt idx="175" formatCode="_-* #,##0_-;\-* #,##0_-;_-* &quot;-&quot;??_-;_-@_-">
                  <c:v>2159.9741662685133</c:v>
                </c:pt>
                <c:pt idx="176" formatCode="_-* #,##0_-;\-* #,##0_-;_-* &quot;-&quot;??_-;_-@_-">
                  <c:v>2160.6817972607096</c:v>
                </c:pt>
                <c:pt idx="177" formatCode="_-* #,##0_-;\-* #,##0_-;_-* &quot;-&quot;??_-;_-@_-">
                  <c:v>2161.3894282529054</c:v>
                </c:pt>
                <c:pt idx="178" formatCode="_-* #,##0_-;\-* #,##0_-;_-* &quot;-&quot;??_-;_-@_-">
                  <c:v>2162.0970592451017</c:v>
                </c:pt>
                <c:pt idx="179" formatCode="_-* #,##0_-;\-* #,##0_-;_-* &quot;-&quot;??_-;_-@_-">
                  <c:v>2162.804690237298</c:v>
                </c:pt>
                <c:pt idx="180" formatCode="_-* #,##0_-;\-* #,##0_-;_-* &quot;-&quot;??_-;_-@_-">
                  <c:v>2163.5123212294943</c:v>
                </c:pt>
                <c:pt idx="181" formatCode="_-* #,##0_-;\-* #,##0_-;_-* &quot;-&quot;??_-;_-@_-">
                  <c:v>2164.2199522216906</c:v>
                </c:pt>
                <c:pt idx="182" formatCode="_-* #,##0_-;\-* #,##0_-;_-* &quot;-&quot;??_-;_-@_-">
                  <c:v>2164.9275832138869</c:v>
                </c:pt>
                <c:pt idx="183" formatCode="_-* #,##0_-;\-* #,##0_-;_-* &quot;-&quot;??_-;_-@_-">
                  <c:v>2165.6352142060828</c:v>
                </c:pt>
                <c:pt idx="184" formatCode="_-* #,##0_-;\-* #,##0_-;_-* &quot;-&quot;??_-;_-@_-">
                  <c:v>2166.3428451982791</c:v>
                </c:pt>
                <c:pt idx="185" formatCode="_-* #,##0_-;\-* #,##0_-;_-* &quot;-&quot;??_-;_-@_-">
                  <c:v>2167.0504761904754</c:v>
                </c:pt>
                <c:pt idx="186" formatCode="_-* #,##0_-;\-* #,##0_-;_-* &quot;-&quot;??_-;_-@_-">
                  <c:v>2167.7581071826717</c:v>
                </c:pt>
                <c:pt idx="187" formatCode="_-* #,##0_-;\-* #,##0_-;_-* &quot;-&quot;??_-;_-@_-">
                  <c:v>2168.465738174868</c:v>
                </c:pt>
                <c:pt idx="188" formatCode="_-* #,##0_-;\-* #,##0_-;_-* &quot;-&quot;??_-;_-@_-">
                  <c:v>2169.1733691670638</c:v>
                </c:pt>
                <c:pt idx="189" formatCode="_-* #,##0_-;\-* #,##0_-;_-* &quot;-&quot;??_-;_-@_-">
                  <c:v>2169.8810001592601</c:v>
                </c:pt>
                <c:pt idx="190" formatCode="_-* #,##0_-;\-* #,##0_-;_-* &quot;-&quot;??_-;_-@_-">
                  <c:v>2170.5886311514564</c:v>
                </c:pt>
                <c:pt idx="191" formatCode="_-* #,##0_-;\-* #,##0_-;_-* &quot;-&quot;??_-;_-@_-">
                  <c:v>2171.2962621436527</c:v>
                </c:pt>
                <c:pt idx="192" formatCode="_-* #,##0_-;\-* #,##0_-;_-* &quot;-&quot;??_-;_-@_-">
                  <c:v>2172.003893135849</c:v>
                </c:pt>
                <c:pt idx="193" formatCode="_-* #,##0_-;\-* #,##0_-;_-* &quot;-&quot;??_-;_-@_-">
                  <c:v>2172.7115241280449</c:v>
                </c:pt>
                <c:pt idx="194" formatCode="_-* #,##0_-;\-* #,##0_-;_-* &quot;-&quot;??_-;_-@_-">
                  <c:v>2173.4191551202412</c:v>
                </c:pt>
                <c:pt idx="195" formatCode="_-* #,##0_-;\-* #,##0_-;_-* &quot;-&quot;??_-;_-@_-">
                  <c:v>2174.1267861124375</c:v>
                </c:pt>
                <c:pt idx="196" formatCode="_-* #,##0_-;\-* #,##0_-;_-* &quot;-&quot;??_-;_-@_-">
                  <c:v>2174.8344171046338</c:v>
                </c:pt>
                <c:pt idx="197" formatCode="_-* #,##0_-;\-* #,##0_-;_-* &quot;-&quot;??_-;_-@_-">
                  <c:v>2175.5420480968301</c:v>
                </c:pt>
                <c:pt idx="198" formatCode="_-* #,##0_-;\-* #,##0_-;_-* &quot;-&quot;??_-;_-@_-">
                  <c:v>2176.2496790890259</c:v>
                </c:pt>
                <c:pt idx="199" formatCode="_-* #,##0_-;\-* #,##0_-;_-* &quot;-&quot;??_-;_-@_-">
                  <c:v>2176.9573100812222</c:v>
                </c:pt>
                <c:pt idx="200" formatCode="_-* #,##0_-;\-* #,##0_-;_-* &quot;-&quot;??_-;_-@_-">
                  <c:v>2177.6649410734185</c:v>
                </c:pt>
                <c:pt idx="201" formatCode="_-* #,##0_-;\-* #,##0_-;_-* &quot;-&quot;??_-;_-@_-">
                  <c:v>2178.3725720656148</c:v>
                </c:pt>
                <c:pt idx="202" formatCode="_-* #,##0_-;\-* #,##0_-;_-* &quot;-&quot;??_-;_-@_-">
                  <c:v>2179.0802030578111</c:v>
                </c:pt>
                <c:pt idx="203" formatCode="_-* #,##0_-;\-* #,##0_-;_-* &quot;-&quot;??_-;_-@_-">
                  <c:v>2179.7878340500069</c:v>
                </c:pt>
                <c:pt idx="204" formatCode="_-* #,##0_-;\-* #,##0_-;_-* &quot;-&quot;??_-;_-@_-">
                  <c:v>2180.4954650422033</c:v>
                </c:pt>
                <c:pt idx="205" formatCode="_-* #,##0_-;\-* #,##0_-;_-* &quot;-&quot;??_-;_-@_-">
                  <c:v>2181.2030960343996</c:v>
                </c:pt>
                <c:pt idx="206" formatCode="_-* #,##0_-;\-* #,##0_-;_-* &quot;-&quot;??_-;_-@_-">
                  <c:v>2181.9107270265959</c:v>
                </c:pt>
                <c:pt idx="207" formatCode="_-* #,##0_-;\-* #,##0_-;_-* &quot;-&quot;??_-;_-@_-">
                  <c:v>2182.6183580187922</c:v>
                </c:pt>
                <c:pt idx="208" formatCode="_-* #,##0_-;\-* #,##0_-;_-* &quot;-&quot;??_-;_-@_-">
                  <c:v>2183.325989010988</c:v>
                </c:pt>
                <c:pt idx="209" formatCode="_-* #,##0_-;\-* #,##0_-;_-* &quot;-&quot;??_-;_-@_-">
                  <c:v>2184.0336200031843</c:v>
                </c:pt>
                <c:pt idx="210" formatCode="_-* #,##0_-;\-* #,##0_-;_-* &quot;-&quot;??_-;_-@_-">
                  <c:v>2184.7412509953806</c:v>
                </c:pt>
                <c:pt idx="211" formatCode="_-* #,##0_-;\-* #,##0_-;_-* &quot;-&quot;??_-;_-@_-">
                  <c:v>2185.4488819875769</c:v>
                </c:pt>
                <c:pt idx="212" formatCode="_-* #,##0_-;\-* #,##0_-;_-* &quot;-&quot;??_-;_-@_-">
                  <c:v>2186.1565129797732</c:v>
                </c:pt>
                <c:pt idx="213" formatCode="_-* #,##0_-;\-* #,##0_-;_-* &quot;-&quot;??_-;_-@_-">
                  <c:v>2186.864143971969</c:v>
                </c:pt>
                <c:pt idx="214" formatCode="_-* #,##0_-;\-* #,##0_-;_-* &quot;-&quot;??_-;_-@_-">
                  <c:v>2187.5717749641653</c:v>
                </c:pt>
                <c:pt idx="215" formatCode="_-* #,##0_-;\-* #,##0_-;_-* &quot;-&quot;??_-;_-@_-">
                  <c:v>2188.2794059563616</c:v>
                </c:pt>
                <c:pt idx="216" formatCode="_-* #,##0_-;\-* #,##0_-;_-* &quot;-&quot;??_-;_-@_-">
                  <c:v>2188.9870369485579</c:v>
                </c:pt>
                <c:pt idx="217" formatCode="_-* #,##0_-;\-* #,##0_-;_-* &quot;-&quot;??_-;_-@_-">
                  <c:v>2189.6946679407542</c:v>
                </c:pt>
                <c:pt idx="218" formatCode="_-* #,##0_-;\-* #,##0_-;_-* &quot;-&quot;??_-;_-@_-">
                  <c:v>2190.4022989329501</c:v>
                </c:pt>
                <c:pt idx="219" formatCode="_-* #,##0_-;\-* #,##0_-;_-* &quot;-&quot;??_-;_-@_-">
                  <c:v>2191.1099299251464</c:v>
                </c:pt>
                <c:pt idx="220" formatCode="_-* #,##0_-;\-* #,##0_-;_-* &quot;-&quot;??_-;_-@_-">
                  <c:v>2191.8175609173427</c:v>
                </c:pt>
                <c:pt idx="221" formatCode="_-* #,##0_-;\-* #,##0_-;_-* &quot;-&quot;??_-;_-@_-">
                  <c:v>2192.525191909539</c:v>
                </c:pt>
                <c:pt idx="222" formatCode="_-* #,##0_-;\-* #,##0_-;_-* &quot;-&quot;??_-;_-@_-">
                  <c:v>2193.2328229017353</c:v>
                </c:pt>
                <c:pt idx="223" formatCode="_-* #,##0_-;\-* #,##0_-;_-* &quot;-&quot;??_-;_-@_-">
                  <c:v>2193.9404538939311</c:v>
                </c:pt>
                <c:pt idx="224" formatCode="_-* #,##0_-;\-* #,##0_-;_-* &quot;-&quot;??_-;_-@_-">
                  <c:v>2194.6480848861274</c:v>
                </c:pt>
                <c:pt idx="225" formatCode="_-* #,##0_-;\-* #,##0_-;_-* &quot;-&quot;??_-;_-@_-">
                  <c:v>2195.3557158783237</c:v>
                </c:pt>
                <c:pt idx="226" formatCode="_-* #,##0_-;\-* #,##0_-;_-* &quot;-&quot;??_-;_-@_-">
                  <c:v>2196.06334687052</c:v>
                </c:pt>
                <c:pt idx="227" formatCode="_-* #,##0_-;\-* #,##0_-;_-* &quot;-&quot;??_-;_-@_-">
                  <c:v>2196.7709778627163</c:v>
                </c:pt>
                <c:pt idx="228" formatCode="_-* #,##0_-;\-* #,##0_-;_-* &quot;-&quot;??_-;_-@_-">
                  <c:v>2197.4786088549122</c:v>
                </c:pt>
                <c:pt idx="229" formatCode="_-* #,##0_-;\-* #,##0_-;_-* &quot;-&quot;??_-;_-@_-">
                  <c:v>2198.1862398471085</c:v>
                </c:pt>
                <c:pt idx="230" formatCode="_-* #,##0_-;\-* #,##0_-;_-* &quot;-&quot;??_-;_-@_-">
                  <c:v>2198.8938708393048</c:v>
                </c:pt>
                <c:pt idx="231" formatCode="_-* #,##0_-;\-* #,##0_-;_-* &quot;-&quot;??_-;_-@_-">
                  <c:v>2199.6015018315011</c:v>
                </c:pt>
                <c:pt idx="232" formatCode="_-* #,##0_-;\-* #,##0_-;_-* &quot;-&quot;??_-;_-@_-">
                  <c:v>2200.3091328236974</c:v>
                </c:pt>
                <c:pt idx="233" formatCode="_-* #,##0_-;\-* #,##0_-;_-* &quot;-&quot;??_-;_-@_-">
                  <c:v>2201.0167638158937</c:v>
                </c:pt>
                <c:pt idx="234" formatCode="_-* #,##0_-;\-* #,##0_-;_-* &quot;-&quot;??_-;_-@_-">
                  <c:v>2201.7243948080895</c:v>
                </c:pt>
                <c:pt idx="235" formatCode="_-* #,##0_-;\-* #,##0_-;_-* &quot;-&quot;??_-;_-@_-">
                  <c:v>2202.4320258002858</c:v>
                </c:pt>
                <c:pt idx="236" formatCode="_-* #,##0_-;\-* #,##0_-;_-* &quot;-&quot;??_-;_-@_-">
                  <c:v>2203.1396567924821</c:v>
                </c:pt>
                <c:pt idx="237" formatCode="_-* #,##0_-;\-* #,##0_-;_-* &quot;-&quot;??_-;_-@_-">
                  <c:v>2203.8472877846784</c:v>
                </c:pt>
                <c:pt idx="238" formatCode="_-* #,##0_-;\-* #,##0_-;_-* &quot;-&quot;??_-;_-@_-">
                  <c:v>2204.5549187768747</c:v>
                </c:pt>
                <c:pt idx="239" formatCode="_-* #,##0_-;\-* #,##0_-;_-* &quot;-&quot;??_-;_-@_-">
                  <c:v>2205.2625497690706</c:v>
                </c:pt>
              </c:numCache>
            </c:numRef>
          </c:cat>
          <c:val>
            <c:numRef>
              <c:f>'TO Pop'!$B$4:$B$243</c:f>
              <c:numCache>
                <c:formatCode>_-* #,##0.0_-;\-* #,##0.0_-;_-* "-"??_-;_-@_-</c:formatCode>
                <c:ptCount val="240"/>
                <c:pt idx="0">
                  <c:v>1996.17</c:v>
                </c:pt>
                <c:pt idx="1">
                  <c:v>1993.29</c:v>
                </c:pt>
                <c:pt idx="2">
                  <c:v>1997.45</c:v>
                </c:pt>
                <c:pt idx="3">
                  <c:v>2010.26</c:v>
                </c:pt>
                <c:pt idx="4">
                  <c:v>2013.63</c:v>
                </c:pt>
                <c:pt idx="5">
                  <c:v>2007.38</c:v>
                </c:pt>
                <c:pt idx="6">
                  <c:v>2007.13</c:v>
                </c:pt>
                <c:pt idx="7">
                  <c:v>2000.48</c:v>
                </c:pt>
                <c:pt idx="8">
                  <c:v>2003.14</c:v>
                </c:pt>
                <c:pt idx="9">
                  <c:v>1994.07</c:v>
                </c:pt>
                <c:pt idx="10">
                  <c:v>1992.28</c:v>
                </c:pt>
                <c:pt idx="11">
                  <c:v>1997.18</c:v>
                </c:pt>
                <c:pt idx="12">
                  <c:v>1996.33</c:v>
                </c:pt>
                <c:pt idx="13">
                  <c:v>2005.83</c:v>
                </c:pt>
                <c:pt idx="14">
                  <c:v>1996</c:v>
                </c:pt>
                <c:pt idx="15">
                  <c:v>1993.51</c:v>
                </c:pt>
                <c:pt idx="16">
                  <c:v>1998.48</c:v>
                </c:pt>
                <c:pt idx="17">
                  <c:v>2004.65</c:v>
                </c:pt>
                <c:pt idx="18">
                  <c:v>2016.22</c:v>
                </c:pt>
                <c:pt idx="19">
                  <c:v>2012.92</c:v>
                </c:pt>
                <c:pt idx="20">
                  <c:v>2015.87</c:v>
                </c:pt>
                <c:pt idx="21">
                  <c:v>2023.12</c:v>
                </c:pt>
                <c:pt idx="22">
                  <c:v>2016.08</c:v>
                </c:pt>
                <c:pt idx="23">
                  <c:v>2016.45</c:v>
                </c:pt>
                <c:pt idx="24">
                  <c:v>2019.76</c:v>
                </c:pt>
                <c:pt idx="25">
                  <c:v>2025.81</c:v>
                </c:pt>
                <c:pt idx="26">
                  <c:v>2052.84</c:v>
                </c:pt>
                <c:pt idx="27">
                  <c:v>2047.38</c:v>
                </c:pt>
                <c:pt idx="28">
                  <c:v>2035.23</c:v>
                </c:pt>
                <c:pt idx="29">
                  <c:v>2025.24</c:v>
                </c:pt>
                <c:pt idx="30">
                  <c:v>2029.09</c:v>
                </c:pt>
                <c:pt idx="31">
                  <c:v>2034</c:v>
                </c:pt>
                <c:pt idx="32">
                  <c:v>2028.56</c:v>
                </c:pt>
                <c:pt idx="33">
                  <c:v>2030.84</c:v>
                </c:pt>
                <c:pt idx="34">
                  <c:v>2033.78</c:v>
                </c:pt>
                <c:pt idx="35">
                  <c:v>2037.08</c:v>
                </c:pt>
                <c:pt idx="36">
                  <c:v>2048.02</c:v>
                </c:pt>
                <c:pt idx="37">
                  <c:v>2044.06</c:v>
                </c:pt>
                <c:pt idx="38">
                  <c:v>2048.21</c:v>
                </c:pt>
                <c:pt idx="39">
                  <c:v>2059.12</c:v>
                </c:pt>
                <c:pt idx="40">
                  <c:v>2052.35</c:v>
                </c:pt>
                <c:pt idx="41">
                  <c:v>2041.69</c:v>
                </c:pt>
                <c:pt idx="42">
                  <c:v>2040.59</c:v>
                </c:pt>
                <c:pt idx="43">
                  <c:v>2062.0500000000002</c:v>
                </c:pt>
                <c:pt idx="44">
                  <c:v>2049.66</c:v>
                </c:pt>
                <c:pt idx="45">
                  <c:v>2056.6999999999998</c:v>
                </c:pt>
                <c:pt idx="46">
                  <c:v>2064.89</c:v>
                </c:pt>
                <c:pt idx="47">
                  <c:v>2086.27</c:v>
                </c:pt>
                <c:pt idx="48">
                  <c:v>2073.41</c:v>
                </c:pt>
                <c:pt idx="49">
                  <c:v>2069.2600000000002</c:v>
                </c:pt>
                <c:pt idx="50">
                  <c:v>2088.65</c:v>
                </c:pt>
                <c:pt idx="51">
                  <c:v>2081.3200000000002</c:v>
                </c:pt>
                <c:pt idx="52">
                  <c:v>2088.87</c:v>
                </c:pt>
                <c:pt idx="53">
                  <c:v>2069.0100000000002</c:v>
                </c:pt>
                <c:pt idx="54">
                  <c:v>2073.35</c:v>
                </c:pt>
                <c:pt idx="55">
                  <c:v>2071.9899999999998</c:v>
                </c:pt>
                <c:pt idx="56">
                  <c:v>2070.5</c:v>
                </c:pt>
                <c:pt idx="57">
                  <c:v>2072.25</c:v>
                </c:pt>
                <c:pt idx="58">
                  <c:v>2055.0700000000002</c:v>
                </c:pt>
                <c:pt idx="59">
                  <c:v>2040.27</c:v>
                </c:pt>
                <c:pt idx="60">
                  <c:v>2034.55</c:v>
                </c:pt>
                <c:pt idx="61">
                  <c:v>2038.48</c:v>
                </c:pt>
                <c:pt idx="62">
                  <c:v>2036.45</c:v>
                </c:pt>
                <c:pt idx="63">
                  <c:v>2042.58</c:v>
                </c:pt>
                <c:pt idx="64">
                  <c:v>2043.41</c:v>
                </c:pt>
                <c:pt idx="65">
                  <c:v>2059.34</c:v>
                </c:pt>
                <c:pt idx="66">
                  <c:v>2053.98</c:v>
                </c:pt>
                <c:pt idx="67">
                  <c:v>2067.4499999999998</c:v>
                </c:pt>
                <c:pt idx="68">
                  <c:v>2073.17</c:v>
                </c:pt>
                <c:pt idx="69">
                  <c:v>2058.87</c:v>
                </c:pt>
                <c:pt idx="70">
                  <c:v>2071.75</c:v>
                </c:pt>
                <c:pt idx="71">
                  <c:v>2054.58</c:v>
                </c:pt>
                <c:pt idx="72">
                  <c:v>2044.79</c:v>
                </c:pt>
                <c:pt idx="73">
                  <c:v>2057.73</c:v>
                </c:pt>
                <c:pt idx="74">
                  <c:v>2051.4</c:v>
                </c:pt>
                <c:pt idx="75">
                  <c:v>2060.83</c:v>
                </c:pt>
                <c:pt idx="76">
                  <c:v>2055.7399999999998</c:v>
                </c:pt>
                <c:pt idx="77">
                  <c:v>2057.6</c:v>
                </c:pt>
                <c:pt idx="78">
                  <c:v>2062.4699999999998</c:v>
                </c:pt>
                <c:pt idx="79">
                  <c:v>2075.9</c:v>
                </c:pt>
                <c:pt idx="80">
                  <c:v>2082.64</c:v>
                </c:pt>
                <c:pt idx="81">
                  <c:v>2066.04</c:v>
                </c:pt>
                <c:pt idx="82">
                  <c:v>2090.67</c:v>
                </c:pt>
                <c:pt idx="83">
                  <c:v>2059.52</c:v>
                </c:pt>
                <c:pt idx="84">
                  <c:v>2069.59</c:v>
                </c:pt>
                <c:pt idx="85">
                  <c:v>2082.0100000000002</c:v>
                </c:pt>
                <c:pt idx="86">
                  <c:v>2087.7199999999998</c:v>
                </c:pt>
                <c:pt idx="87">
                  <c:v>2106.7600000000002</c:v>
                </c:pt>
                <c:pt idx="88">
                  <c:v>2107.48</c:v>
                </c:pt>
                <c:pt idx="89">
                  <c:v>2093.4899999999998</c:v>
                </c:pt>
                <c:pt idx="90">
                  <c:v>2110.37</c:v>
                </c:pt>
                <c:pt idx="91">
                  <c:v>2110.92</c:v>
                </c:pt>
                <c:pt idx="92">
                  <c:v>2121.08</c:v>
                </c:pt>
                <c:pt idx="93">
                  <c:v>2098.2199999999998</c:v>
                </c:pt>
                <c:pt idx="94">
                  <c:v>2109.1999999999998</c:v>
                </c:pt>
                <c:pt idx="95">
                  <c:v>2096.5300000000002</c:v>
                </c:pt>
                <c:pt idx="96">
                  <c:v>2092.27</c:v>
                </c:pt>
                <c:pt idx="97">
                  <c:v>2104.58</c:v>
                </c:pt>
                <c:pt idx="98">
                  <c:v>2101.27</c:v>
                </c:pt>
                <c:pt idx="99">
                  <c:v>2117.29</c:v>
                </c:pt>
                <c:pt idx="100">
                  <c:v>2104.14</c:v>
                </c:pt>
                <c:pt idx="101">
                  <c:v>2110.6999999999998</c:v>
                </c:pt>
                <c:pt idx="102">
                  <c:v>2118.81</c:v>
                </c:pt>
                <c:pt idx="103">
                  <c:v>2119.56</c:v>
                </c:pt>
                <c:pt idx="104">
                  <c:v>2100.8000000000002</c:v>
                </c:pt>
                <c:pt idx="105">
                  <c:v>2074.5300000000002</c:v>
                </c:pt>
                <c:pt idx="106">
                  <c:v>2104.14</c:v>
                </c:pt>
                <c:pt idx="107">
                  <c:v>2101.48</c:v>
                </c:pt>
                <c:pt idx="108">
                  <c:v>2099.14</c:v>
                </c:pt>
                <c:pt idx="109">
                  <c:v>2118.04</c:v>
                </c:pt>
                <c:pt idx="110">
                  <c:v>2113.77</c:v>
                </c:pt>
                <c:pt idx="111">
                  <c:v>2124.02</c:v>
                </c:pt>
                <c:pt idx="112">
                  <c:v>2102.8200000000002</c:v>
                </c:pt>
                <c:pt idx="113">
                  <c:v>2121.9699999999998</c:v>
                </c:pt>
                <c:pt idx="114">
                  <c:v>2135.4899999999998</c:v>
                </c:pt>
                <c:pt idx="115">
                  <c:v>2119.87</c:v>
                </c:pt>
                <c:pt idx="116">
                  <c:v>2123.35</c:v>
                </c:pt>
                <c:pt idx="117">
                  <c:v>2118.9899999999998</c:v>
                </c:pt>
                <c:pt idx="118">
                  <c:v>2132.33</c:v>
                </c:pt>
                <c:pt idx="119">
                  <c:v>2112.89</c:v>
                </c:pt>
                <c:pt idx="120">
                  <c:v>2112.9499999999998</c:v>
                </c:pt>
                <c:pt idx="121">
                  <c:v>2106.56</c:v>
                </c:pt>
                <c:pt idx="122">
                  <c:v>2101.1799999999998</c:v>
                </c:pt>
                <c:pt idx="123">
                  <c:v>2120.27</c:v>
                </c:pt>
                <c:pt idx="124">
                  <c:v>2127.12</c:v>
                </c:pt>
                <c:pt idx="125">
                  <c:v>2129.6999999999998</c:v>
                </c:pt>
                <c:pt idx="126">
                  <c:v>2120.19</c:v>
                </c:pt>
                <c:pt idx="127">
                  <c:v>2131.42</c:v>
                </c:pt>
                <c:pt idx="128">
                  <c:v>2136.6799999999998</c:v>
                </c:pt>
                <c:pt idx="129">
                  <c:v>2130.48</c:v>
                </c:pt>
                <c:pt idx="130">
                  <c:v>2116.89</c:v>
                </c:pt>
                <c:pt idx="131">
                  <c:v>2125.9499999999998</c:v>
                </c:pt>
                <c:pt idx="132">
                  <c:v>2122.7600000000002</c:v>
                </c:pt>
                <c:pt idx="133">
                  <c:v>2126.88</c:v>
                </c:pt>
                <c:pt idx="134">
                  <c:v>2129.23</c:v>
                </c:pt>
                <c:pt idx="135">
                  <c:v>2147.96</c:v>
                </c:pt>
                <c:pt idx="136">
                  <c:v>2141.1999999999998</c:v>
                </c:pt>
                <c:pt idx="137">
                  <c:v>2138.77</c:v>
                </c:pt>
                <c:pt idx="138">
                  <c:v>2132.6999999999998</c:v>
                </c:pt>
                <c:pt idx="139">
                  <c:v>2137.1799999999998</c:v>
                </c:pt>
                <c:pt idx="140">
                  <c:v>2127.12</c:v>
                </c:pt>
                <c:pt idx="141">
                  <c:v>2153.5100000000002</c:v>
                </c:pt>
                <c:pt idx="142">
                  <c:v>2138.9299999999998</c:v>
                </c:pt>
                <c:pt idx="143">
                  <c:v>2138.98</c:v>
                </c:pt>
                <c:pt idx="144">
                  <c:v>2141.2600000000002</c:v>
                </c:pt>
                <c:pt idx="145">
                  <c:v>2137.58</c:v>
                </c:pt>
                <c:pt idx="146">
                  <c:v>2137.16</c:v>
                </c:pt>
                <c:pt idx="147">
                  <c:v>2126.69</c:v>
                </c:pt>
                <c:pt idx="148">
                  <c:v>2153.46</c:v>
                </c:pt>
                <c:pt idx="149">
                  <c:v>2145.1</c:v>
                </c:pt>
                <c:pt idx="150">
                  <c:v>2161.73</c:v>
                </c:pt>
                <c:pt idx="151">
                  <c:v>2161.2800000000002</c:v>
                </c:pt>
                <c:pt idx="152">
                  <c:v>2157.71</c:v>
                </c:pt>
                <c:pt idx="153">
                  <c:v>2172.41</c:v>
                </c:pt>
                <c:pt idx="154">
                  <c:v>2165.21</c:v>
                </c:pt>
                <c:pt idx="155">
                  <c:v>2148.27</c:v>
                </c:pt>
                <c:pt idx="156">
                  <c:v>2147.62</c:v>
                </c:pt>
                <c:pt idx="157">
                  <c:v>2141.56</c:v>
                </c:pt>
                <c:pt idx="158">
                  <c:v>2143.11</c:v>
                </c:pt>
                <c:pt idx="159">
                  <c:v>2130.65</c:v>
                </c:pt>
                <c:pt idx="160">
                  <c:v>2128.73</c:v>
                </c:pt>
                <c:pt idx="161">
                  <c:v>2138.77</c:v>
                </c:pt>
                <c:pt idx="162">
                  <c:v>2147.91</c:v>
                </c:pt>
                <c:pt idx="163">
                  <c:v>2166.63</c:v>
                </c:pt>
                <c:pt idx="164">
                  <c:v>2159.8000000000002</c:v>
                </c:pt>
                <c:pt idx="165">
                  <c:v>2148.7800000000002</c:v>
                </c:pt>
                <c:pt idx="166">
                  <c:v>2167.63</c:v>
                </c:pt>
                <c:pt idx="167">
                  <c:v>2159.96</c:v>
                </c:pt>
                <c:pt idx="168">
                  <c:v>2162.89</c:v>
                </c:pt>
                <c:pt idx="169">
                  <c:v>2165.12</c:v>
                </c:pt>
                <c:pt idx="170">
                  <c:v>2160.85</c:v>
                </c:pt>
                <c:pt idx="171">
                  <c:v>2159.9</c:v>
                </c:pt>
                <c:pt idx="172">
                  <c:v>2168.25</c:v>
                </c:pt>
                <c:pt idx="173">
                  <c:v>2163.86</c:v>
                </c:pt>
                <c:pt idx="174">
                  <c:v>2173.15</c:v>
                </c:pt>
                <c:pt idx="175">
                  <c:v>2163.14</c:v>
                </c:pt>
                <c:pt idx="176">
                  <c:v>2163.86</c:v>
                </c:pt>
                <c:pt idx="177">
                  <c:v>2152.09</c:v>
                </c:pt>
                <c:pt idx="178">
                  <c:v>2149.58</c:v>
                </c:pt>
                <c:pt idx="179">
                  <c:v>2150.8200000000002</c:v>
                </c:pt>
                <c:pt idx="180">
                  <c:v>2155.04</c:v>
                </c:pt>
                <c:pt idx="181">
                  <c:v>2144.84</c:v>
                </c:pt>
                <c:pt idx="182">
                  <c:v>2143.1</c:v>
                </c:pt>
                <c:pt idx="183">
                  <c:v>2157.14</c:v>
                </c:pt>
                <c:pt idx="184">
                  <c:v>2144.2199999999998</c:v>
                </c:pt>
              </c:numCache>
            </c:numRef>
          </c:val>
        </c:ser>
        <c:marker val="1"/>
        <c:axId val="99129984"/>
        <c:axId val="99139968"/>
      </c:lineChart>
      <c:catAx>
        <c:axId val="99129984"/>
        <c:scaling>
          <c:orientation val="minMax"/>
        </c:scaling>
        <c:axPos val="b"/>
        <c:numFmt formatCode="#,##0" sourceLinked="0"/>
        <c:maj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9139968"/>
        <c:crosses val="autoZero"/>
        <c:auto val="1"/>
        <c:lblAlgn val="ctr"/>
        <c:lblOffset val="100"/>
        <c:tickLblSkip val="8"/>
        <c:tickMarkSkip val="9"/>
      </c:catAx>
      <c:valAx>
        <c:axId val="99139968"/>
        <c:scaling>
          <c:orientation val="minMax"/>
          <c:max val="2500"/>
          <c:min val="1700"/>
        </c:scaling>
        <c:axPos val="l"/>
        <c:majorGridlines>
          <c:spPr>
            <a:ln w="3175">
              <a:solidFill>
                <a:srgbClr val="808080"/>
              </a:solidFill>
              <a:prstDash val="lgDash"/>
            </a:ln>
          </c:spPr>
        </c:majorGridlines>
        <c:numFmt formatCode="_-* #,##0.0_-;\-* #,##0.0_-;_-* &quot;-&quot;??_-;_-@_-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9129984"/>
        <c:crosses val="autoZero"/>
        <c:crossBetween val="between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b="1"/>
            </a:pPr>
            <a:r>
              <a:rPr lang="en-CA" b="1"/>
              <a:t>Population Statistics</a:t>
            </a:r>
          </a:p>
        </c:rich>
      </c:tx>
      <c:layout>
        <c:manualLayout>
          <c:xMode val="edge"/>
          <c:yMode val="edge"/>
          <c:x val="0.39034889869538575"/>
          <c:y val="2.2346368715083852E-2"/>
        </c:manualLayout>
      </c:layout>
    </c:title>
    <c:plotArea>
      <c:layout>
        <c:manualLayout>
          <c:layoutTarget val="inner"/>
          <c:xMode val="edge"/>
          <c:yMode val="edge"/>
          <c:x val="0.15186729688245496"/>
          <c:y val="0.11081012918077975"/>
          <c:w val="0.74840768030929461"/>
          <c:h val="0.53824190970542096"/>
        </c:manualLayout>
      </c:layout>
      <c:lineChart>
        <c:grouping val="standard"/>
        <c:ser>
          <c:idx val="0"/>
          <c:order val="0"/>
          <c:tx>
            <c:v>TO CMA population by ConfBoard</c:v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'TO Pop'!$Z$4:$Z$183</c:f>
              <c:numCache>
                <c:formatCode>mmm\-yy</c:formatCode>
                <c:ptCount val="180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</c:numCache>
            </c:numRef>
          </c:cat>
          <c:val>
            <c:numRef>
              <c:f>'TO Pop'!$AA$4:$AA$183</c:f>
              <c:numCache>
                <c:formatCode>#,##0</c:formatCode>
                <c:ptCount val="180"/>
                <c:pt idx="1">
                  <c:v>4548.1064100000003</c:v>
                </c:pt>
                <c:pt idx="3">
                  <c:v>4562.4073633333337</c:v>
                </c:pt>
                <c:pt idx="4">
                  <c:v>4569.5578400000004</c:v>
                </c:pt>
                <c:pt idx="5">
                  <c:v>4576.7083166666671</c:v>
                </c:pt>
                <c:pt idx="6">
                  <c:v>4583.6704266666666</c:v>
                </c:pt>
                <c:pt idx="7">
                  <c:v>4590.7267199999997</c:v>
                </c:pt>
                <c:pt idx="8">
                  <c:v>4597.7830133333327</c:v>
                </c:pt>
                <c:pt idx="9">
                  <c:v>4604.6509266666671</c:v>
                </c:pt>
                <c:pt idx="10">
                  <c:v>4611.6130300000004</c:v>
                </c:pt>
                <c:pt idx="11">
                  <c:v>4618.5751333333337</c:v>
                </c:pt>
                <c:pt idx="12">
                  <c:v>4622.8041766666665</c:v>
                </c:pt>
                <c:pt idx="13">
                  <c:v>4628.3997499999996</c:v>
                </c:pt>
                <c:pt idx="14">
                  <c:v>4633.9953233333326</c:v>
                </c:pt>
                <c:pt idx="15">
                  <c:v>4642.9650833333335</c:v>
                </c:pt>
                <c:pt idx="16">
                  <c:v>4650.2477500000005</c:v>
                </c:pt>
                <c:pt idx="17">
                  <c:v>4657.5304166666674</c:v>
                </c:pt>
                <c:pt idx="18">
                  <c:v>4665.6425833333333</c:v>
                </c:pt>
                <c:pt idx="19">
                  <c:v>4673.34</c:v>
                </c:pt>
                <c:pt idx="20">
                  <c:v>4681.037416666667</c:v>
                </c:pt>
                <c:pt idx="21">
                  <c:v>4689.5643333333328</c:v>
                </c:pt>
                <c:pt idx="22">
                  <c:v>4697.6764999999996</c:v>
                </c:pt>
                <c:pt idx="23">
                  <c:v>4705.7886666666664</c:v>
                </c:pt>
                <c:pt idx="24">
                  <c:v>4714.4097066666664</c:v>
                </c:pt>
                <c:pt idx="25">
                  <c:v>4722.7763100000002</c:v>
                </c:pt>
                <c:pt idx="26">
                  <c:v>4731.142913333334</c:v>
                </c:pt>
                <c:pt idx="27">
                  <c:v>4740.7878966666667</c:v>
                </c:pt>
                <c:pt idx="28">
                  <c:v>4749.7936900000004</c:v>
                </c:pt>
                <c:pt idx="29">
                  <c:v>4758.7994833333341</c:v>
                </c:pt>
                <c:pt idx="30">
                  <c:v>4768.7630233333339</c:v>
                </c:pt>
                <c:pt idx="31">
                  <c:v>4778.2476900000001</c:v>
                </c:pt>
                <c:pt idx="32">
                  <c:v>4787.7323566666664</c:v>
                </c:pt>
                <c:pt idx="33">
                  <c:v>4798.1747700000005</c:v>
                </c:pt>
                <c:pt idx="34">
                  <c:v>4808.1383100000003</c:v>
                </c:pt>
                <c:pt idx="35">
                  <c:v>4818.10185</c:v>
                </c:pt>
                <c:pt idx="36">
                  <c:v>4832.1110633333328</c:v>
                </c:pt>
                <c:pt idx="37">
                  <c:v>4844.0974399999996</c:v>
                </c:pt>
                <c:pt idx="38">
                  <c:v>4856.0838166666663</c:v>
                </c:pt>
                <c:pt idx="39">
                  <c:v>4864.7075199999999</c:v>
                </c:pt>
                <c:pt idx="40">
                  <c:v>4875.0125600000001</c:v>
                </c:pt>
                <c:pt idx="41">
                  <c:v>4885.3176000000003</c:v>
                </c:pt>
                <c:pt idx="42">
                  <c:v>4895.34656</c:v>
                </c:pt>
                <c:pt idx="43">
                  <c:v>4905.5135600000003</c:v>
                </c:pt>
                <c:pt idx="44">
                  <c:v>4915.6805600000007</c:v>
                </c:pt>
                <c:pt idx="45">
                  <c:v>4925.5714800000005</c:v>
                </c:pt>
                <c:pt idx="46">
                  <c:v>4935.6004400000002</c:v>
                </c:pt>
                <c:pt idx="47">
                  <c:v>4945.6293999999998</c:v>
                </c:pt>
                <c:pt idx="48">
                  <c:v>4958.7859200000003</c:v>
                </c:pt>
                <c:pt idx="49">
                  <c:v>4970.3786600000003</c:v>
                </c:pt>
                <c:pt idx="50">
                  <c:v>4981.9714000000004</c:v>
                </c:pt>
                <c:pt idx="51">
                  <c:v>4988.5229466666669</c:v>
                </c:pt>
                <c:pt idx="52">
                  <c:v>4997.5950899999998</c:v>
                </c:pt>
                <c:pt idx="53">
                  <c:v>5006.6672333333327</c:v>
                </c:pt>
                <c:pt idx="54">
                  <c:v>5014.1018433333338</c:v>
                </c:pt>
                <c:pt idx="55">
                  <c:v>5022.3552200000004</c:v>
                </c:pt>
                <c:pt idx="56">
                  <c:v>5030.6085966666669</c:v>
                </c:pt>
                <c:pt idx="57">
                  <c:v>5037.2244266666667</c:v>
                </c:pt>
                <c:pt idx="58">
                  <c:v>5044.6590299999998</c:v>
                </c:pt>
                <c:pt idx="59">
                  <c:v>5052.0936333333329</c:v>
                </c:pt>
                <c:pt idx="60">
                  <c:v>5053.543716666667</c:v>
                </c:pt>
                <c:pt idx="61">
                  <c:v>5057.9860600000002</c:v>
                </c:pt>
                <c:pt idx="62">
                  <c:v>5062.4284033333333</c:v>
                </c:pt>
                <c:pt idx="63">
                  <c:v>5071.31898</c:v>
                </c:pt>
                <c:pt idx="64">
                  <c:v>5077.9854400000004</c:v>
                </c:pt>
                <c:pt idx="65">
                  <c:v>5084.6519000000008</c:v>
                </c:pt>
                <c:pt idx="66">
                  <c:v>5091.4196066666673</c:v>
                </c:pt>
                <c:pt idx="67">
                  <c:v>5098.1366900000003</c:v>
                </c:pt>
                <c:pt idx="68">
                  <c:v>5104.8537733333333</c:v>
                </c:pt>
                <c:pt idx="69">
                  <c:v>5111.6721033333333</c:v>
                </c:pt>
                <c:pt idx="70">
                  <c:v>5118.4398099999999</c:v>
                </c:pt>
                <c:pt idx="71">
                  <c:v>5125.2075166666664</c:v>
                </c:pt>
                <c:pt idx="72">
                  <c:v>5132.5107500000004</c:v>
                </c:pt>
                <c:pt idx="73">
                  <c:v>5139.5462200000002</c:v>
                </c:pt>
                <c:pt idx="74">
                  <c:v>5146.58169</c:v>
                </c:pt>
                <c:pt idx="75">
                  <c:v>5153.1104266666671</c:v>
                </c:pt>
                <c:pt idx="76">
                  <c:v>5159.8925300000001</c:v>
                </c:pt>
                <c:pt idx="77">
                  <c:v>5166.6746333333331</c:v>
                </c:pt>
                <c:pt idx="78">
                  <c:v>5173.3842833333329</c:v>
                </c:pt>
                <c:pt idx="79">
                  <c:v>5180.1301599999997</c:v>
                </c:pt>
                <c:pt idx="80">
                  <c:v>5186.8760366666666</c:v>
                </c:pt>
                <c:pt idx="81">
                  <c:v>5193.549446666666</c:v>
                </c:pt>
                <c:pt idx="82">
                  <c:v>5200.2590899999996</c:v>
                </c:pt>
                <c:pt idx="83">
                  <c:v>5206.9687333333331</c:v>
                </c:pt>
                <c:pt idx="84">
                  <c:v>5212.7123833333326</c:v>
                </c:pt>
                <c:pt idx="85">
                  <c:v>5218.9390299999995</c:v>
                </c:pt>
                <c:pt idx="86">
                  <c:v>5225.1656766666665</c:v>
                </c:pt>
                <c:pt idx="87">
                  <c:v>5232.5708233333335</c:v>
                </c:pt>
                <c:pt idx="88">
                  <c:v>5239.3867200000004</c:v>
                </c:pt>
                <c:pt idx="89">
                  <c:v>5246.2026166666674</c:v>
                </c:pt>
                <c:pt idx="90">
                  <c:v>5253.3034666666672</c:v>
                </c:pt>
                <c:pt idx="91">
                  <c:v>5260.2618400000001</c:v>
                </c:pt>
                <c:pt idx="92">
                  <c:v>5267.220213333333</c:v>
                </c:pt>
                <c:pt idx="93">
                  <c:v>5274.463553333333</c:v>
                </c:pt>
                <c:pt idx="94">
                  <c:v>5281.56441</c:v>
                </c:pt>
                <c:pt idx="95">
                  <c:v>5288.6652666666669</c:v>
                </c:pt>
                <c:pt idx="96">
                  <c:v>5295.6169099999997</c:v>
                </c:pt>
                <c:pt idx="97">
                  <c:v>5302.6431599999996</c:v>
                </c:pt>
                <c:pt idx="98">
                  <c:v>5309.6694099999995</c:v>
                </c:pt>
                <c:pt idx="99">
                  <c:v>5317.5884466666666</c:v>
                </c:pt>
                <c:pt idx="100">
                  <c:v>5325.0610900000001</c:v>
                </c:pt>
                <c:pt idx="101">
                  <c:v>5332.5337333333337</c:v>
                </c:pt>
                <c:pt idx="102">
                  <c:v>5340.4650099999999</c:v>
                </c:pt>
                <c:pt idx="103">
                  <c:v>5348.1669700000002</c:v>
                </c:pt>
                <c:pt idx="104">
                  <c:v>5355.8689300000005</c:v>
                </c:pt>
                <c:pt idx="105">
                  <c:v>5364.0295100000003</c:v>
                </c:pt>
                <c:pt idx="106">
                  <c:v>5371.9607800000003</c:v>
                </c:pt>
                <c:pt idx="107">
                  <c:v>5379.8920500000004</c:v>
                </c:pt>
                <c:pt idx="108">
                  <c:v>5389.0691333333334</c:v>
                </c:pt>
                <c:pt idx="109">
                  <c:v>5397.6233099999999</c:v>
                </c:pt>
                <c:pt idx="110">
                  <c:v>5406.1774866666665</c:v>
                </c:pt>
                <c:pt idx="111">
                  <c:v>5414.0882299999994</c:v>
                </c:pt>
                <c:pt idx="112">
                  <c:v>5422.3206899999996</c:v>
                </c:pt>
                <c:pt idx="113">
                  <c:v>5430.5531499999997</c:v>
                </c:pt>
                <c:pt idx="114">
                  <c:v>5438.9293566666665</c:v>
                </c:pt>
                <c:pt idx="115">
                  <c:v>5447.23369</c:v>
                </c:pt>
                <c:pt idx="116">
                  <c:v>5455.5380233333335</c:v>
                </c:pt>
                <c:pt idx="117">
                  <c:v>5463.9861033333336</c:v>
                </c:pt>
                <c:pt idx="118">
                  <c:v>5472.3623100000004</c:v>
                </c:pt>
                <c:pt idx="119">
                  <c:v>5480.7385166666672</c:v>
                </c:pt>
                <c:pt idx="120">
                  <c:v>5489.7062900000001</c:v>
                </c:pt>
                <c:pt idx="121">
                  <c:v>5498.3782799999999</c:v>
                </c:pt>
                <c:pt idx="122">
                  <c:v>5507.0502699999997</c:v>
                </c:pt>
                <c:pt idx="123">
                  <c:v>5515.2390733333332</c:v>
                </c:pt>
                <c:pt idx="124">
                  <c:v>5523.6694699999998</c:v>
                </c:pt>
                <c:pt idx="125">
                  <c:v>5532.0998666666665</c:v>
                </c:pt>
                <c:pt idx="126">
                  <c:v>5540.4948833333328</c:v>
                </c:pt>
                <c:pt idx="127">
                  <c:v>5548.9075899999998</c:v>
                </c:pt>
                <c:pt idx="128">
                  <c:v>5557.3202966666668</c:v>
                </c:pt>
                <c:pt idx="129">
                  <c:v>5565.6976366666668</c:v>
                </c:pt>
                <c:pt idx="130">
                  <c:v>5574.0926600000003</c:v>
                </c:pt>
                <c:pt idx="131">
                  <c:v>5582.4876833333337</c:v>
                </c:pt>
                <c:pt idx="132">
                  <c:v>5590.4056600000004</c:v>
                </c:pt>
                <c:pt idx="133">
                  <c:v>5598.5621600000004</c:v>
                </c:pt>
                <c:pt idx="134">
                  <c:v>5606.7186600000005</c:v>
                </c:pt>
                <c:pt idx="135">
                  <c:v>5615.458113333334</c:v>
                </c:pt>
                <c:pt idx="136">
                  <c:v>5623.9060900000004</c:v>
                </c:pt>
                <c:pt idx="137">
                  <c:v>5632.3540666666668</c:v>
                </c:pt>
                <c:pt idx="138">
                  <c:v>5640.9433433333334</c:v>
                </c:pt>
                <c:pt idx="139">
                  <c:v>5649.4619700000003</c:v>
                </c:pt>
                <c:pt idx="140">
                  <c:v>5657.9805966666672</c:v>
                </c:pt>
                <c:pt idx="141">
                  <c:v>5666.6405100000002</c:v>
                </c:pt>
                <c:pt idx="142">
                  <c:v>5675.2297799999997</c:v>
                </c:pt>
                <c:pt idx="143">
                  <c:v>5683.8190499999992</c:v>
                </c:pt>
                <c:pt idx="144">
                  <c:v>5693.2676333333329</c:v>
                </c:pt>
                <c:pt idx="145">
                  <c:v>5702.2865599999996</c:v>
                </c:pt>
                <c:pt idx="146">
                  <c:v>5711.3054866666662</c:v>
                </c:pt>
                <c:pt idx="147">
                  <c:v>5719.4604799999997</c:v>
                </c:pt>
                <c:pt idx="148">
                  <c:v>5728.0474400000003</c:v>
                </c:pt>
                <c:pt idx="149">
                  <c:v>5736.6344000000008</c:v>
                </c:pt>
                <c:pt idx="150">
                  <c:v>5745.0754399999996</c:v>
                </c:pt>
                <c:pt idx="151">
                  <c:v>5753.5894399999997</c:v>
                </c:pt>
                <c:pt idx="152">
                  <c:v>5762.1034399999999</c:v>
                </c:pt>
                <c:pt idx="153">
                  <c:v>5770.4715200000001</c:v>
                </c:pt>
                <c:pt idx="154">
                  <c:v>5778.9125599999998</c:v>
                </c:pt>
                <c:pt idx="155">
                  <c:v>5787.3535999999995</c:v>
                </c:pt>
                <c:pt idx="156">
                  <c:v>5795.2896666666666</c:v>
                </c:pt>
                <c:pt idx="157">
                  <c:v>5803.47822</c:v>
                </c:pt>
                <c:pt idx="158">
                  <c:v>5811.6667733333334</c:v>
                </c:pt>
                <c:pt idx="159">
                  <c:v>5820.2120933333335</c:v>
                </c:pt>
                <c:pt idx="160">
                  <c:v>5828.5790299999999</c:v>
                </c:pt>
                <c:pt idx="161">
                  <c:v>5836.9459666666662</c:v>
                </c:pt>
                <c:pt idx="162">
                  <c:v>5845.3106166666666</c:v>
                </c:pt>
                <c:pt idx="163">
                  <c:v>5853.67641</c:v>
                </c:pt>
                <c:pt idx="164">
                  <c:v>5862.0422033333334</c:v>
                </c:pt>
                <c:pt idx="165">
                  <c:v>5870.4056966666667</c:v>
                </c:pt>
                <c:pt idx="166">
                  <c:v>5878.77034</c:v>
                </c:pt>
                <c:pt idx="167">
                  <c:v>5887.1349833333334</c:v>
                </c:pt>
                <c:pt idx="168">
                  <c:v>5895.4973399999999</c:v>
                </c:pt>
                <c:pt idx="169">
                  <c:v>5903.8608400000003</c:v>
                </c:pt>
                <c:pt idx="170">
                  <c:v>5912.2243400000007</c:v>
                </c:pt>
                <c:pt idx="171">
                  <c:v>5920.5855533333333</c:v>
                </c:pt>
                <c:pt idx="172">
                  <c:v>5928.9479099999999</c:v>
                </c:pt>
                <c:pt idx="173">
                  <c:v>5937.3102666666664</c:v>
                </c:pt>
                <c:pt idx="174">
                  <c:v>5945.6703233333337</c:v>
                </c:pt>
                <c:pt idx="175">
                  <c:v>5954.0315300000002</c:v>
                </c:pt>
                <c:pt idx="176">
                  <c:v>5962.3927366666667</c:v>
                </c:pt>
                <c:pt idx="177">
                  <c:v>5970.7516566666663</c:v>
                </c:pt>
                <c:pt idx="178">
                  <c:v>5979.1117199999999</c:v>
                </c:pt>
                <c:pt idx="179">
                  <c:v>5987.4717833333334</c:v>
                </c:pt>
              </c:numCache>
            </c:numRef>
          </c:val>
        </c:ser>
        <c:ser>
          <c:idx val="1"/>
          <c:order val="1"/>
          <c:tx>
            <c:v>TO CMA +15 population by the City of Toronto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'TO Pop'!$Z$4:$Z$183</c:f>
              <c:numCache>
                <c:formatCode>mmm\-yy</c:formatCode>
                <c:ptCount val="180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</c:numCache>
            </c:numRef>
          </c:cat>
          <c:val>
            <c:numRef>
              <c:f>'TO Pop'!$AB$4:$AB$183</c:f>
              <c:numCache>
                <c:formatCode>_-* #,##0.0_-;\-* #,##0.0_-;_-* "-"??_-;_-@_-</c:formatCode>
                <c:ptCount val="180"/>
                <c:pt idx="0">
                  <c:v>3612.2</c:v>
                </c:pt>
                <c:pt idx="1">
                  <c:v>3618.5</c:v>
                </c:pt>
                <c:pt idx="2">
                  <c:v>3624.2</c:v>
                </c:pt>
                <c:pt idx="3">
                  <c:v>3630.2</c:v>
                </c:pt>
                <c:pt idx="4">
                  <c:v>3636.1</c:v>
                </c:pt>
                <c:pt idx="5">
                  <c:v>3643.6</c:v>
                </c:pt>
                <c:pt idx="6">
                  <c:v>3648.6</c:v>
                </c:pt>
                <c:pt idx="7">
                  <c:v>3653.5</c:v>
                </c:pt>
                <c:pt idx="8">
                  <c:v>3659.8</c:v>
                </c:pt>
                <c:pt idx="9">
                  <c:v>3664.6</c:v>
                </c:pt>
                <c:pt idx="10">
                  <c:v>3669.3</c:v>
                </c:pt>
                <c:pt idx="11">
                  <c:v>3673.8</c:v>
                </c:pt>
                <c:pt idx="12">
                  <c:v>3679.6</c:v>
                </c:pt>
                <c:pt idx="13">
                  <c:v>3685.7</c:v>
                </c:pt>
                <c:pt idx="14">
                  <c:v>3691.4</c:v>
                </c:pt>
                <c:pt idx="15">
                  <c:v>3697.4</c:v>
                </c:pt>
                <c:pt idx="16">
                  <c:v>3704</c:v>
                </c:pt>
                <c:pt idx="17">
                  <c:v>3712</c:v>
                </c:pt>
                <c:pt idx="18">
                  <c:v>3718.6</c:v>
                </c:pt>
                <c:pt idx="19">
                  <c:v>3726.3</c:v>
                </c:pt>
                <c:pt idx="20">
                  <c:v>3733</c:v>
                </c:pt>
                <c:pt idx="21">
                  <c:v>3739.4</c:v>
                </c:pt>
                <c:pt idx="22">
                  <c:v>3745.8</c:v>
                </c:pt>
                <c:pt idx="23">
                  <c:v>3751.9</c:v>
                </c:pt>
                <c:pt idx="24">
                  <c:v>3758.5</c:v>
                </c:pt>
                <c:pt idx="25">
                  <c:v>3765.8</c:v>
                </c:pt>
                <c:pt idx="26">
                  <c:v>3773.1</c:v>
                </c:pt>
                <c:pt idx="27">
                  <c:v>3780.8</c:v>
                </c:pt>
                <c:pt idx="28">
                  <c:v>3790.6</c:v>
                </c:pt>
                <c:pt idx="29">
                  <c:v>3798.8</c:v>
                </c:pt>
                <c:pt idx="30">
                  <c:v>3806.8</c:v>
                </c:pt>
                <c:pt idx="31">
                  <c:v>3816.7</c:v>
                </c:pt>
                <c:pt idx="32">
                  <c:v>3824.8</c:v>
                </c:pt>
                <c:pt idx="33">
                  <c:v>3832.8</c:v>
                </c:pt>
                <c:pt idx="34">
                  <c:v>3840.5</c:v>
                </c:pt>
                <c:pt idx="35">
                  <c:v>3848</c:v>
                </c:pt>
                <c:pt idx="36">
                  <c:v>3857.7</c:v>
                </c:pt>
                <c:pt idx="37">
                  <c:v>3865.4</c:v>
                </c:pt>
                <c:pt idx="38">
                  <c:v>3874</c:v>
                </c:pt>
                <c:pt idx="39">
                  <c:v>3884.9</c:v>
                </c:pt>
                <c:pt idx="40">
                  <c:v>3894.1</c:v>
                </c:pt>
                <c:pt idx="41">
                  <c:v>3903.2</c:v>
                </c:pt>
                <c:pt idx="42">
                  <c:v>3914.4</c:v>
                </c:pt>
                <c:pt idx="43">
                  <c:v>3922.8</c:v>
                </c:pt>
                <c:pt idx="44">
                  <c:v>3931</c:v>
                </c:pt>
                <c:pt idx="45">
                  <c:v>3938.7</c:v>
                </c:pt>
                <c:pt idx="46">
                  <c:v>3946.2</c:v>
                </c:pt>
                <c:pt idx="47">
                  <c:v>3953.5</c:v>
                </c:pt>
                <c:pt idx="48">
                  <c:v>3963.3</c:v>
                </c:pt>
                <c:pt idx="49">
                  <c:v>3970.9</c:v>
                </c:pt>
                <c:pt idx="50">
                  <c:v>3979.3</c:v>
                </c:pt>
                <c:pt idx="51">
                  <c:v>3989.8</c:v>
                </c:pt>
                <c:pt idx="52">
                  <c:v>3998.4</c:v>
                </c:pt>
                <c:pt idx="53">
                  <c:v>4007.4</c:v>
                </c:pt>
                <c:pt idx="54">
                  <c:v>4016.2</c:v>
                </c:pt>
                <c:pt idx="55">
                  <c:v>4021.8</c:v>
                </c:pt>
                <c:pt idx="56">
                  <c:v>4028.4</c:v>
                </c:pt>
                <c:pt idx="57">
                  <c:v>4033.7</c:v>
                </c:pt>
                <c:pt idx="58">
                  <c:v>4038.8</c:v>
                </c:pt>
                <c:pt idx="59">
                  <c:v>4043.6</c:v>
                </c:pt>
                <c:pt idx="60">
                  <c:v>4049.1</c:v>
                </c:pt>
                <c:pt idx="61">
                  <c:v>4054.4</c:v>
                </c:pt>
                <c:pt idx="62">
                  <c:v>4060.3</c:v>
                </c:pt>
                <c:pt idx="63">
                  <c:v>4067.7</c:v>
                </c:pt>
                <c:pt idx="64">
                  <c:v>4073.7</c:v>
                </c:pt>
                <c:pt idx="65">
                  <c:v>4081.4</c:v>
                </c:pt>
                <c:pt idx="66">
                  <c:v>4088</c:v>
                </c:pt>
                <c:pt idx="67">
                  <c:v>4094</c:v>
                </c:pt>
                <c:pt idx="68">
                  <c:v>4101.8</c:v>
                </c:pt>
                <c:pt idx="69">
                  <c:v>4107.8999999999996</c:v>
                </c:pt>
                <c:pt idx="70">
                  <c:v>4113.5</c:v>
                </c:pt>
                <c:pt idx="71">
                  <c:v>4119.1000000000004</c:v>
                </c:pt>
                <c:pt idx="72">
                  <c:v>4125.2</c:v>
                </c:pt>
                <c:pt idx="73">
                  <c:v>4131.8</c:v>
                </c:pt>
                <c:pt idx="74">
                  <c:v>4138.2</c:v>
                </c:pt>
                <c:pt idx="75">
                  <c:v>4144.6000000000004</c:v>
                </c:pt>
                <c:pt idx="76">
                  <c:v>4151.3999999999996</c:v>
                </c:pt>
                <c:pt idx="77">
                  <c:v>4159.8</c:v>
                </c:pt>
                <c:pt idx="78">
                  <c:v>4166.3</c:v>
                </c:pt>
                <c:pt idx="79">
                  <c:v>4173.8</c:v>
                </c:pt>
                <c:pt idx="80">
                  <c:v>4180</c:v>
                </c:pt>
                <c:pt idx="81">
                  <c:v>4185.8</c:v>
                </c:pt>
                <c:pt idx="82">
                  <c:v>4191.2</c:v>
                </c:pt>
                <c:pt idx="83">
                  <c:v>4196.5</c:v>
                </c:pt>
                <c:pt idx="84">
                  <c:v>4202.8</c:v>
                </c:pt>
                <c:pt idx="85">
                  <c:v>4209.3999999999996</c:v>
                </c:pt>
                <c:pt idx="86">
                  <c:v>4215.3999999999996</c:v>
                </c:pt>
                <c:pt idx="87">
                  <c:v>4221.8</c:v>
                </c:pt>
                <c:pt idx="88">
                  <c:v>4230.3</c:v>
                </c:pt>
                <c:pt idx="89">
                  <c:v>4237.3999999999996</c:v>
                </c:pt>
                <c:pt idx="90">
                  <c:v>4245</c:v>
                </c:pt>
                <c:pt idx="91">
                  <c:v>4254.1000000000004</c:v>
                </c:pt>
                <c:pt idx="92">
                  <c:v>4261</c:v>
                </c:pt>
                <c:pt idx="93">
                  <c:v>4267.8999999999996</c:v>
                </c:pt>
                <c:pt idx="94">
                  <c:v>4274.3999999999996</c:v>
                </c:pt>
                <c:pt idx="95">
                  <c:v>4280.7</c:v>
                </c:pt>
                <c:pt idx="96">
                  <c:v>4289.3</c:v>
                </c:pt>
                <c:pt idx="97">
                  <c:v>4295.3999999999996</c:v>
                </c:pt>
                <c:pt idx="98">
                  <c:v>4302</c:v>
                </c:pt>
                <c:pt idx="99">
                  <c:v>4308.8999999999996</c:v>
                </c:pt>
                <c:pt idx="100">
                  <c:v>4318.1000000000004</c:v>
                </c:pt>
                <c:pt idx="101">
                  <c:v>4325.3</c:v>
                </c:pt>
                <c:pt idx="102">
                  <c:v>4333.1000000000004</c:v>
                </c:pt>
                <c:pt idx="103">
                  <c:v>4342</c:v>
                </c:pt>
                <c:pt idx="104">
                  <c:v>4349.2</c:v>
                </c:pt>
                <c:pt idx="105">
                  <c:v>4356.6000000000004</c:v>
                </c:pt>
                <c:pt idx="106">
                  <c:v>4363.7</c:v>
                </c:pt>
                <c:pt idx="107">
                  <c:v>4370.8</c:v>
                </c:pt>
                <c:pt idx="108">
                  <c:v>4379.8999999999996</c:v>
                </c:pt>
                <c:pt idx="109">
                  <c:v>4386.3</c:v>
                </c:pt>
                <c:pt idx="110">
                  <c:v>4393.1000000000004</c:v>
                </c:pt>
                <c:pt idx="111">
                  <c:v>4402</c:v>
                </c:pt>
                <c:pt idx="112">
                  <c:v>4409.3999999999996</c:v>
                </c:pt>
                <c:pt idx="113">
                  <c:v>4417.3</c:v>
                </c:pt>
                <c:pt idx="114">
                  <c:v>4426.3999999999996</c:v>
                </c:pt>
                <c:pt idx="115">
                  <c:v>4433.8999999999996</c:v>
                </c:pt>
                <c:pt idx="116">
                  <c:v>4441.3</c:v>
                </c:pt>
                <c:pt idx="117">
                  <c:v>4448.6000000000004</c:v>
                </c:pt>
                <c:pt idx="118">
                  <c:v>4455.7</c:v>
                </c:pt>
                <c:pt idx="119">
                  <c:v>4462.6000000000004</c:v>
                </c:pt>
                <c:pt idx="120">
                  <c:v>4471.8</c:v>
                </c:pt>
                <c:pt idx="121">
                  <c:v>4478.2</c:v>
                </c:pt>
                <c:pt idx="122">
                  <c:v>4485.1000000000004</c:v>
                </c:pt>
                <c:pt idx="123">
                  <c:v>4494.1000000000004</c:v>
                </c:pt>
                <c:pt idx="124">
                  <c:v>4501.8999999999996</c:v>
                </c:pt>
                <c:pt idx="125">
                  <c:v>4512.1000000000004</c:v>
                </c:pt>
                <c:pt idx="126">
                  <c:v>4520.2</c:v>
                </c:pt>
                <c:pt idx="127">
                  <c:v>4527.8999999999996</c:v>
                </c:pt>
                <c:pt idx="128">
                  <c:v>4536.7</c:v>
                </c:pt>
                <c:pt idx="129">
                  <c:v>4543.6000000000004</c:v>
                </c:pt>
                <c:pt idx="130">
                  <c:v>4550.5</c:v>
                </c:pt>
                <c:pt idx="131">
                  <c:v>4557</c:v>
                </c:pt>
                <c:pt idx="132">
                  <c:v>4564.2</c:v>
                </c:pt>
                <c:pt idx="133">
                  <c:v>4571.6000000000004</c:v>
                </c:pt>
                <c:pt idx="134">
                  <c:v>4578</c:v>
                </c:pt>
                <c:pt idx="135">
                  <c:v>4584.8</c:v>
                </c:pt>
                <c:pt idx="136">
                  <c:v>4592.2</c:v>
                </c:pt>
                <c:pt idx="137">
                  <c:v>4601.7</c:v>
                </c:pt>
                <c:pt idx="138">
                  <c:v>4610.1000000000004</c:v>
                </c:pt>
                <c:pt idx="139">
                  <c:v>4617.8999999999996</c:v>
                </c:pt>
                <c:pt idx="140">
                  <c:v>4627.3</c:v>
                </c:pt>
                <c:pt idx="141">
                  <c:v>4634.6000000000004</c:v>
                </c:pt>
                <c:pt idx="142">
                  <c:v>4641.8</c:v>
                </c:pt>
                <c:pt idx="143">
                  <c:v>4648.5</c:v>
                </c:pt>
                <c:pt idx="144">
                  <c:v>4655.8999999999996</c:v>
                </c:pt>
                <c:pt idx="145">
                  <c:v>4663.3</c:v>
                </c:pt>
                <c:pt idx="146">
                  <c:v>4670</c:v>
                </c:pt>
                <c:pt idx="147">
                  <c:v>4676.6000000000004</c:v>
                </c:pt>
                <c:pt idx="148">
                  <c:v>4683.8999999999996</c:v>
                </c:pt>
                <c:pt idx="149">
                  <c:v>4693.3999999999996</c:v>
                </c:pt>
                <c:pt idx="150">
                  <c:v>4701.1000000000004</c:v>
                </c:pt>
                <c:pt idx="151">
                  <c:v>4709.8999999999996</c:v>
                </c:pt>
                <c:pt idx="152">
                  <c:v>4716.8</c:v>
                </c:pt>
                <c:pt idx="153">
                  <c:v>4723.7</c:v>
                </c:pt>
                <c:pt idx="154">
                  <c:v>4730.2</c:v>
                </c:pt>
                <c:pt idx="155">
                  <c:v>4736.5</c:v>
                </c:pt>
                <c:pt idx="156">
                  <c:v>4743.5</c:v>
                </c:pt>
                <c:pt idx="157">
                  <c:v>4750.6099999999997</c:v>
                </c:pt>
                <c:pt idx="158">
                  <c:v>4757.1499999999996</c:v>
                </c:pt>
                <c:pt idx="159">
                  <c:v>4764.28</c:v>
                </c:pt>
              </c:numCache>
            </c:numRef>
          </c:val>
        </c:ser>
        <c:marker val="1"/>
        <c:axId val="99303808"/>
        <c:axId val="99305344"/>
      </c:lineChart>
      <c:dateAx>
        <c:axId val="99303808"/>
        <c:scaling>
          <c:orientation val="minMax"/>
        </c:scaling>
        <c:axPos val="b"/>
        <c:numFmt formatCode="mmm\-yyyy" sourceLinked="0"/>
        <c:maj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9305344"/>
        <c:crosses val="autoZero"/>
        <c:auto val="1"/>
        <c:lblOffset val="100"/>
      </c:dateAx>
      <c:valAx>
        <c:axId val="99305344"/>
        <c:scaling>
          <c:orientation val="minMax"/>
          <c:max val="6000"/>
          <c:min val="3000"/>
        </c:scaling>
        <c:axPos val="l"/>
        <c:majorGridlines>
          <c:spPr>
            <a:ln w="3175">
              <a:solidFill>
                <a:srgbClr val="808080"/>
              </a:solidFill>
              <a:prstDash val="lg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>
                    <a:solidFill>
                      <a:sysClr val="windowText" lastClr="000000"/>
                    </a:solidFill>
                  </a:rPr>
                  <a:t>CMA population, '000</a:t>
                </a:r>
              </a:p>
            </c:rich>
          </c:tx>
          <c:layout>
            <c:manualLayout>
              <c:xMode val="edge"/>
              <c:yMode val="edge"/>
              <c:x val="2.4589618605366691E-2"/>
              <c:y val="0.15160691505741244"/>
            </c:manualLayout>
          </c:layout>
        </c:title>
        <c:numFmt formatCode="#,##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93038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086816071068062"/>
          <c:y val="0.8594087889851757"/>
          <c:w val="0.78105083018472365"/>
          <c:h val="0.11824484229974042"/>
        </c:manualLayout>
      </c:layout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CA" b="1"/>
              <a:t>Toronto City Population  +15</a:t>
            </a:r>
            <a:r>
              <a:rPr lang="en-CA" b="1" baseline="0"/>
              <a:t> Short-term trend</a:t>
            </a:r>
            <a:endParaRPr lang="en-CA" b="1"/>
          </a:p>
        </c:rich>
      </c:tx>
      <c:layout>
        <c:manualLayout>
          <c:xMode val="edge"/>
          <c:yMode val="edge"/>
          <c:x val="0.11806195870875326"/>
          <c:y val="4.190484168202377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331431537779435"/>
          <c:y val="0.14893644943318846"/>
          <c:w val="0.84095139053162005"/>
          <c:h val="0.64627743501375223"/>
        </c:manualLayout>
      </c:layout>
      <c:lineChart>
        <c:grouping val="standard"/>
        <c:ser>
          <c:idx val="2"/>
          <c:order val="0"/>
          <c:tx>
            <c:strRef>
              <c:f>'TO Pop'!$D$3</c:f>
              <c:strCache>
                <c:ptCount val="1"/>
                <c:pt idx="0">
                  <c:v>Toronto Pop (Nov-05)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-5.6174904710618182E-3"/>
                  <c:y val="-0.14914474786396867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b="1"/>
                  </a:pPr>
                  <a:endParaRPr lang="en-US"/>
                </a:p>
              </c:txPr>
            </c:trendlineLbl>
          </c:trendline>
          <c:trendline>
            <c:spPr>
              <a:ln w="15875">
                <a:solidFill>
                  <a:srgbClr val="24AB1D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-0.18359178786885821"/>
                  <c:y val="0.1914624051197991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solidFill>
                        <a:srgbClr val="24AB1D"/>
                      </a:solidFill>
                    </a:defRPr>
                  </a:pPr>
                  <a:endParaRPr lang="en-US"/>
                </a:p>
              </c:txPr>
            </c:trendlineLbl>
          </c:trendline>
          <c:cat>
            <c:numRef>
              <c:f>'TO Pop'!$E$98:$E$267</c:f>
              <c:numCache>
                <c:formatCode>0</c:formatCode>
                <c:ptCount val="1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</c:numCache>
            </c:numRef>
          </c:cat>
          <c:val>
            <c:numRef>
              <c:f>'TO Pop'!$D$98:$D$267</c:f>
              <c:numCache>
                <c:formatCode>_-* #,##0.0_-;\-* #,##0.0_-;_-* "-"??_-;_-@_-</c:formatCode>
                <c:ptCount val="170"/>
                <c:pt idx="0">
                  <c:v>2109.1999999999998</c:v>
                </c:pt>
                <c:pt idx="1">
                  <c:v>2096.5300000000002</c:v>
                </c:pt>
                <c:pt idx="2">
                  <c:v>2092.27</c:v>
                </c:pt>
                <c:pt idx="3">
                  <c:v>2104.58</c:v>
                </c:pt>
                <c:pt idx="4">
                  <c:v>2101.27</c:v>
                </c:pt>
                <c:pt idx="5">
                  <c:v>2117.29</c:v>
                </c:pt>
                <c:pt idx="6">
                  <c:v>2104.14</c:v>
                </c:pt>
                <c:pt idx="7">
                  <c:v>2110.6999999999998</c:v>
                </c:pt>
                <c:pt idx="8">
                  <c:v>2118.81</c:v>
                </c:pt>
                <c:pt idx="9">
                  <c:v>2119.56</c:v>
                </c:pt>
                <c:pt idx="10">
                  <c:v>2100.8000000000002</c:v>
                </c:pt>
                <c:pt idx="11">
                  <c:v>2074.5300000000002</c:v>
                </c:pt>
                <c:pt idx="12">
                  <c:v>2104.14</c:v>
                </c:pt>
                <c:pt idx="13">
                  <c:v>2101.48</c:v>
                </c:pt>
                <c:pt idx="14">
                  <c:v>2099.14</c:v>
                </c:pt>
                <c:pt idx="15">
                  <c:v>2118.04</c:v>
                </c:pt>
                <c:pt idx="16">
                  <c:v>2113.77</c:v>
                </c:pt>
                <c:pt idx="17">
                  <c:v>2124.02</c:v>
                </c:pt>
                <c:pt idx="18">
                  <c:v>2102.8200000000002</c:v>
                </c:pt>
                <c:pt idx="19">
                  <c:v>2121.9699999999998</c:v>
                </c:pt>
                <c:pt idx="20">
                  <c:v>2135.4899999999998</c:v>
                </c:pt>
                <c:pt idx="21">
                  <c:v>2119.87</c:v>
                </c:pt>
                <c:pt idx="22">
                  <c:v>2123.35</c:v>
                </c:pt>
                <c:pt idx="23">
                  <c:v>2118.9899999999998</c:v>
                </c:pt>
                <c:pt idx="24">
                  <c:v>2132.33</c:v>
                </c:pt>
                <c:pt idx="25">
                  <c:v>2112.89</c:v>
                </c:pt>
                <c:pt idx="26">
                  <c:v>2112.9499999999998</c:v>
                </c:pt>
                <c:pt idx="27">
                  <c:v>2106.56</c:v>
                </c:pt>
                <c:pt idx="28">
                  <c:v>2101.1799999999998</c:v>
                </c:pt>
                <c:pt idx="29">
                  <c:v>2120.27</c:v>
                </c:pt>
                <c:pt idx="30">
                  <c:v>2127.12</c:v>
                </c:pt>
                <c:pt idx="31">
                  <c:v>2129.6999999999998</c:v>
                </c:pt>
                <c:pt idx="32">
                  <c:v>2120.19</c:v>
                </c:pt>
                <c:pt idx="33">
                  <c:v>2131.42</c:v>
                </c:pt>
                <c:pt idx="34">
                  <c:v>2136.6799999999998</c:v>
                </c:pt>
                <c:pt idx="35">
                  <c:v>2130.48</c:v>
                </c:pt>
                <c:pt idx="36">
                  <c:v>2116.89</c:v>
                </c:pt>
                <c:pt idx="37">
                  <c:v>2125.9499999999998</c:v>
                </c:pt>
                <c:pt idx="38">
                  <c:v>2122.7600000000002</c:v>
                </c:pt>
                <c:pt idx="39">
                  <c:v>2126.88</c:v>
                </c:pt>
                <c:pt idx="40">
                  <c:v>2129.23</c:v>
                </c:pt>
                <c:pt idx="41">
                  <c:v>2147.96</c:v>
                </c:pt>
                <c:pt idx="42">
                  <c:v>2141.1999999999998</c:v>
                </c:pt>
                <c:pt idx="43">
                  <c:v>2138.77</c:v>
                </c:pt>
                <c:pt idx="44">
                  <c:v>2132.6999999999998</c:v>
                </c:pt>
                <c:pt idx="45">
                  <c:v>2137.1799999999998</c:v>
                </c:pt>
                <c:pt idx="46">
                  <c:v>2127.12</c:v>
                </c:pt>
                <c:pt idx="47">
                  <c:v>2153.5100000000002</c:v>
                </c:pt>
                <c:pt idx="48">
                  <c:v>2138.9299999999998</c:v>
                </c:pt>
                <c:pt idx="49">
                  <c:v>2138.98</c:v>
                </c:pt>
                <c:pt idx="50">
                  <c:v>2141.2600000000002</c:v>
                </c:pt>
                <c:pt idx="51">
                  <c:v>2137.58</c:v>
                </c:pt>
                <c:pt idx="52">
                  <c:v>2137.16</c:v>
                </c:pt>
                <c:pt idx="53">
                  <c:v>2126.69</c:v>
                </c:pt>
                <c:pt idx="54">
                  <c:v>2153.46</c:v>
                </c:pt>
                <c:pt idx="55">
                  <c:v>2145.1</c:v>
                </c:pt>
                <c:pt idx="56">
                  <c:v>2161.73</c:v>
                </c:pt>
                <c:pt idx="57">
                  <c:v>2161.2800000000002</c:v>
                </c:pt>
                <c:pt idx="58">
                  <c:v>2157.71</c:v>
                </c:pt>
                <c:pt idx="59">
                  <c:v>2172.41</c:v>
                </c:pt>
                <c:pt idx="60">
                  <c:v>2165.21</c:v>
                </c:pt>
                <c:pt idx="61">
                  <c:v>2148.27</c:v>
                </c:pt>
                <c:pt idx="62">
                  <c:v>2147.62</c:v>
                </c:pt>
                <c:pt idx="63">
                  <c:v>2141.56</c:v>
                </c:pt>
                <c:pt idx="64">
                  <c:v>2143.11</c:v>
                </c:pt>
                <c:pt idx="65">
                  <c:v>2130.65</c:v>
                </c:pt>
                <c:pt idx="66">
                  <c:v>2128.73</c:v>
                </c:pt>
                <c:pt idx="67">
                  <c:v>2138.77</c:v>
                </c:pt>
                <c:pt idx="68">
                  <c:v>2147.91</c:v>
                </c:pt>
                <c:pt idx="69">
                  <c:v>2166.63</c:v>
                </c:pt>
                <c:pt idx="70">
                  <c:v>2159.8000000000002</c:v>
                </c:pt>
                <c:pt idx="71">
                  <c:v>2148.7800000000002</c:v>
                </c:pt>
                <c:pt idx="72">
                  <c:v>2167.63</c:v>
                </c:pt>
                <c:pt idx="73">
                  <c:v>2159.96</c:v>
                </c:pt>
                <c:pt idx="74">
                  <c:v>2162.89</c:v>
                </c:pt>
                <c:pt idx="75">
                  <c:v>2165.12</c:v>
                </c:pt>
                <c:pt idx="76">
                  <c:v>2160.85</c:v>
                </c:pt>
                <c:pt idx="77">
                  <c:v>2159.9</c:v>
                </c:pt>
                <c:pt idx="78">
                  <c:v>2168.25</c:v>
                </c:pt>
                <c:pt idx="79">
                  <c:v>2163.86</c:v>
                </c:pt>
                <c:pt idx="80">
                  <c:v>2173.15</c:v>
                </c:pt>
                <c:pt idx="81">
                  <c:v>2163.14</c:v>
                </c:pt>
                <c:pt idx="82">
                  <c:v>2163.86</c:v>
                </c:pt>
                <c:pt idx="83">
                  <c:v>2152.09</c:v>
                </c:pt>
                <c:pt idx="84">
                  <c:v>2149.58</c:v>
                </c:pt>
                <c:pt idx="85">
                  <c:v>2150.8200000000002</c:v>
                </c:pt>
                <c:pt idx="86">
                  <c:v>2155.04</c:v>
                </c:pt>
                <c:pt idx="87">
                  <c:v>2144.84</c:v>
                </c:pt>
                <c:pt idx="88">
                  <c:v>2143.1</c:v>
                </c:pt>
                <c:pt idx="89">
                  <c:v>2157.14</c:v>
                </c:pt>
                <c:pt idx="90">
                  <c:v>2144.2199999999998</c:v>
                </c:pt>
              </c:numCache>
            </c:numRef>
          </c:val>
        </c:ser>
        <c:ser>
          <c:idx val="0"/>
          <c:order val="1"/>
          <c:tx>
            <c:strRef>
              <c:f>'TO Pop'!$G$3</c:f>
              <c:strCache>
                <c:ptCount val="1"/>
                <c:pt idx="0">
                  <c:v>POP Forecast after the shift</c:v>
                </c:pt>
              </c:strCache>
            </c:strRef>
          </c:tx>
          <c:spPr>
            <a:ln>
              <a:solidFill>
                <a:srgbClr val="0033CC"/>
              </a:solidFill>
            </a:ln>
          </c:spPr>
          <c:marker>
            <c:symbol val="none"/>
          </c:marker>
          <c:val>
            <c:numRef>
              <c:f>'TO Pop'!$G$98:$G$267</c:f>
              <c:numCache>
                <c:formatCode>_-* #,##0_-;\-* #,##0_-;_-* "-"??_-;_-@_-</c:formatCode>
                <c:ptCount val="170"/>
                <c:pt idx="90" formatCode="_-* #,##0.0_-;\-* #,##0.0_-;_-* &quot;-&quot;??_-;_-@_-">
                  <c:v>2144.2199999999998</c:v>
                </c:pt>
                <c:pt idx="91" formatCode="_-* #,##0.0_-;\-* #,##0.0_-;_-* &quot;-&quot;??_-;_-@_-">
                  <c:v>2158.5552619843925</c:v>
                </c:pt>
                <c:pt idx="92" formatCode="_-* #,##0.0_-;\-* #,##0.0_-;_-* &quot;-&quot;??_-;_-@_-">
                  <c:v>2159.2628929765888</c:v>
                </c:pt>
                <c:pt idx="93" formatCode="_-* #,##0.0_-;\-* #,##0.0_-;_-* &quot;-&quot;??_-;_-@_-">
                  <c:v>2159.9705239687851</c:v>
                </c:pt>
                <c:pt idx="94" formatCode="_-* #,##0.0_-;\-* #,##0.0_-;_-* &quot;-&quot;??_-;_-@_-">
                  <c:v>2160.6781549609809</c:v>
                </c:pt>
                <c:pt idx="95" formatCode="_-* #,##0.0_-;\-* #,##0.0_-;_-* &quot;-&quot;??_-;_-@_-">
                  <c:v>2161.3857859531772</c:v>
                </c:pt>
                <c:pt idx="96" formatCode="_-* #,##0.0_-;\-* #,##0.0_-;_-* &quot;-&quot;??_-;_-@_-">
                  <c:v>2162.0934169453735</c:v>
                </c:pt>
                <c:pt idx="97" formatCode="_-* #,##0.0_-;\-* #,##0.0_-;_-* &quot;-&quot;??_-;_-@_-">
                  <c:v>2162.8010479375698</c:v>
                </c:pt>
                <c:pt idx="98" formatCode="_-* #,##0.0_-;\-* #,##0.0_-;_-* &quot;-&quot;??_-;_-@_-">
                  <c:v>2163.5086789297661</c:v>
                </c:pt>
                <c:pt idx="99" formatCode="_-* #,##0.0_-;\-* #,##0.0_-;_-* &quot;-&quot;??_-;_-@_-">
                  <c:v>2164.216309921962</c:v>
                </c:pt>
                <c:pt idx="100" formatCode="_-* #,##0.0_-;\-* #,##0.0_-;_-* &quot;-&quot;??_-;_-@_-">
                  <c:v>2164.9239409141583</c:v>
                </c:pt>
                <c:pt idx="101" formatCode="_-* #,##0.0_-;\-* #,##0.0_-;_-* &quot;-&quot;??_-;_-@_-">
                  <c:v>2165.6315719063546</c:v>
                </c:pt>
                <c:pt idx="102" formatCode="_-* #,##0.0_-;\-* #,##0.0_-;_-* &quot;-&quot;??_-;_-@_-">
                  <c:v>2166.3392028985509</c:v>
                </c:pt>
                <c:pt idx="103" formatCode="_-* #,##0.0_-;\-* #,##0.0_-;_-* &quot;-&quot;??_-;_-@_-">
                  <c:v>2167.0468338907472</c:v>
                </c:pt>
                <c:pt idx="104" formatCode="_-* #,##0.0_-;\-* #,##0.0_-;_-* &quot;-&quot;??_-;_-@_-">
                  <c:v>2167.754464882943</c:v>
                </c:pt>
                <c:pt idx="105" formatCode="_-* #,##0.0_-;\-* #,##0.0_-;_-* &quot;-&quot;??_-;_-@_-">
                  <c:v>2168.4620958751393</c:v>
                </c:pt>
                <c:pt idx="106" formatCode="_-* #,##0.0_-;\-* #,##0.0_-;_-* &quot;-&quot;??_-;_-@_-">
                  <c:v>2169.1697268673356</c:v>
                </c:pt>
                <c:pt idx="107" formatCode="_-* #,##0.0_-;\-* #,##0.0_-;_-* &quot;-&quot;??_-;_-@_-">
                  <c:v>2169.8773578595319</c:v>
                </c:pt>
                <c:pt idx="108" formatCode="_-* #,##0.0_-;\-* #,##0.0_-;_-* &quot;-&quot;??_-;_-@_-">
                  <c:v>2170.5849888517282</c:v>
                </c:pt>
                <c:pt idx="109" formatCode="_-* #,##0.0_-;\-* #,##0.0_-;_-* &quot;-&quot;??_-;_-@_-">
                  <c:v>2171.2926198439241</c:v>
                </c:pt>
                <c:pt idx="110" formatCode="_-* #,##0.0_-;\-* #,##0.0_-;_-* &quot;-&quot;??_-;_-@_-">
                  <c:v>2172.0002508361204</c:v>
                </c:pt>
                <c:pt idx="111" formatCode="_-* #,##0.0_-;\-* #,##0.0_-;_-* &quot;-&quot;??_-;_-@_-">
                  <c:v>2172.7078818283167</c:v>
                </c:pt>
                <c:pt idx="112" formatCode="_-* #,##0.0_-;\-* #,##0.0_-;_-* &quot;-&quot;??_-;_-@_-">
                  <c:v>2173.415512820513</c:v>
                </c:pt>
                <c:pt idx="113" formatCode="_-* #,##0.0_-;\-* #,##0.0_-;_-* &quot;-&quot;??_-;_-@_-">
                  <c:v>2174.1231438127093</c:v>
                </c:pt>
                <c:pt idx="114" formatCode="_-* #,##0.0_-;\-* #,##0.0_-;_-* &quot;-&quot;??_-;_-@_-">
                  <c:v>2174.8307748049051</c:v>
                </c:pt>
                <c:pt idx="115" formatCode="_-* #,##0.0_-;\-* #,##0.0_-;_-* &quot;-&quot;??_-;_-@_-">
                  <c:v>2175.5384057971014</c:v>
                </c:pt>
                <c:pt idx="116" formatCode="_-* #,##0.0_-;\-* #,##0.0_-;_-* &quot;-&quot;??_-;_-@_-">
                  <c:v>2176.2460367892977</c:v>
                </c:pt>
                <c:pt idx="117" formatCode="_-* #,##0.0_-;\-* #,##0.0_-;_-* &quot;-&quot;??_-;_-@_-">
                  <c:v>2176.953667781494</c:v>
                </c:pt>
                <c:pt idx="118" formatCode="_-* #,##0.0_-;\-* #,##0.0_-;_-* &quot;-&quot;??_-;_-@_-">
                  <c:v>2177.6612987736903</c:v>
                </c:pt>
                <c:pt idx="119" formatCode="_-* #,##0.0_-;\-* #,##0.0_-;_-* &quot;-&quot;??_-;_-@_-">
                  <c:v>2178.3689297658862</c:v>
                </c:pt>
                <c:pt idx="120" formatCode="_-* #,##0.0_-;\-* #,##0.0_-;_-* &quot;-&quot;??_-;_-@_-">
                  <c:v>2179.0765607580825</c:v>
                </c:pt>
                <c:pt idx="121" formatCode="_-* #,##0.0_-;\-* #,##0.0_-;_-* &quot;-&quot;??_-;_-@_-">
                  <c:v>2179.7841917502788</c:v>
                </c:pt>
                <c:pt idx="122" formatCode="_-* #,##0.0_-;\-* #,##0.0_-;_-* &quot;-&quot;??_-;_-@_-">
                  <c:v>2180.4918227424751</c:v>
                </c:pt>
                <c:pt idx="123" formatCode="_-* #,##0.0_-;\-* #,##0.0_-;_-* &quot;-&quot;??_-;_-@_-">
                  <c:v>2181.1994537346714</c:v>
                </c:pt>
                <c:pt idx="124" formatCode="_-* #,##0.0_-;\-* #,##0.0_-;_-* &quot;-&quot;??_-;_-@_-">
                  <c:v>2181.9070847268672</c:v>
                </c:pt>
                <c:pt idx="125" formatCode="_-* #,##0.0_-;\-* #,##0.0_-;_-* &quot;-&quot;??_-;_-@_-">
                  <c:v>2182.6147157190635</c:v>
                </c:pt>
                <c:pt idx="126" formatCode="_-* #,##0.0_-;\-* #,##0.0_-;_-* &quot;-&quot;??_-;_-@_-">
                  <c:v>2183.3223467112598</c:v>
                </c:pt>
                <c:pt idx="127" formatCode="_-* #,##0.0_-;\-* #,##0.0_-;_-* &quot;-&quot;??_-;_-@_-">
                  <c:v>2184.0299777034561</c:v>
                </c:pt>
                <c:pt idx="128" formatCode="_-* #,##0.0_-;\-* #,##0.0_-;_-* &quot;-&quot;??_-;_-@_-">
                  <c:v>2184.7376086956524</c:v>
                </c:pt>
                <c:pt idx="129" formatCode="_-* #,##0.0_-;\-* #,##0.0_-;_-* &quot;-&quot;??_-;_-@_-">
                  <c:v>2185.4452396878482</c:v>
                </c:pt>
                <c:pt idx="130" formatCode="_-* #,##0.0_-;\-* #,##0.0_-;_-* &quot;-&quot;??_-;_-@_-">
                  <c:v>2186.1528706800445</c:v>
                </c:pt>
                <c:pt idx="131" formatCode="_-* #,##0.0_-;\-* #,##0.0_-;_-* &quot;-&quot;??_-;_-@_-">
                  <c:v>2186.8605016722408</c:v>
                </c:pt>
                <c:pt idx="132" formatCode="_-* #,##0.0_-;\-* #,##0.0_-;_-* &quot;-&quot;??_-;_-@_-">
                  <c:v>2187.5681326644371</c:v>
                </c:pt>
                <c:pt idx="133" formatCode="_-* #,##0.0_-;\-* #,##0.0_-;_-* &quot;-&quot;??_-;_-@_-">
                  <c:v>2188.2757636566334</c:v>
                </c:pt>
                <c:pt idx="134" formatCode="_-* #,##0.0_-;\-* #,##0.0_-;_-* &quot;-&quot;??_-;_-@_-">
                  <c:v>2188.9833946488293</c:v>
                </c:pt>
                <c:pt idx="135" formatCode="_-* #,##0.0_-;\-* #,##0.0_-;_-* &quot;-&quot;??_-;_-@_-">
                  <c:v>2189.6910256410256</c:v>
                </c:pt>
                <c:pt idx="136" formatCode="_-* #,##0.0_-;\-* #,##0.0_-;_-* &quot;-&quot;??_-;_-@_-">
                  <c:v>2190.3986566332219</c:v>
                </c:pt>
                <c:pt idx="137" formatCode="_-* #,##0.0_-;\-* #,##0.0_-;_-* &quot;-&quot;??_-;_-@_-">
                  <c:v>2191.1062876254182</c:v>
                </c:pt>
                <c:pt idx="138" formatCode="_-* #,##0.0_-;\-* #,##0.0_-;_-* &quot;-&quot;??_-;_-@_-">
                  <c:v>2191.8139186176145</c:v>
                </c:pt>
                <c:pt idx="139" formatCode="_-* #,##0.0_-;\-* #,##0.0_-;_-* &quot;-&quot;??_-;_-@_-">
                  <c:v>2192.5215496098108</c:v>
                </c:pt>
                <c:pt idx="140" formatCode="_-* #,##0.0_-;\-* #,##0.0_-;_-* &quot;-&quot;??_-;_-@_-">
                  <c:v>2193.2291806020066</c:v>
                </c:pt>
                <c:pt idx="141" formatCode="_-* #,##0.0_-;\-* #,##0.0_-;_-* &quot;-&quot;??_-;_-@_-">
                  <c:v>2193.9368115942029</c:v>
                </c:pt>
                <c:pt idx="142" formatCode="_-* #,##0.0_-;\-* #,##0.0_-;_-* &quot;-&quot;??_-;_-@_-">
                  <c:v>2194.6444425863992</c:v>
                </c:pt>
                <c:pt idx="143" formatCode="_-* #,##0.0_-;\-* #,##0.0_-;_-* &quot;-&quot;??_-;_-@_-">
                  <c:v>2195.3520735785955</c:v>
                </c:pt>
                <c:pt idx="144" formatCode="_-* #,##0.0_-;\-* #,##0.0_-;_-* &quot;-&quot;??_-;_-@_-">
                  <c:v>2196.0597045707918</c:v>
                </c:pt>
                <c:pt idx="145" formatCode="_-* #,##0.0_-;\-* #,##0.0_-;_-* &quot;-&quot;??_-;_-@_-">
                  <c:v>2196.7673355629877</c:v>
                </c:pt>
                <c:pt idx="146" formatCode="_-* #,##0.0_-;\-* #,##0.0_-;_-* &quot;-&quot;??_-;_-@_-">
                  <c:v>2197.474966555184</c:v>
                </c:pt>
                <c:pt idx="147" formatCode="_-* #,##0.0_-;\-* #,##0.0_-;_-* &quot;-&quot;??_-;_-@_-">
                  <c:v>2198.1825975473803</c:v>
                </c:pt>
                <c:pt idx="148" formatCode="_-* #,##0.0_-;\-* #,##0.0_-;_-* &quot;-&quot;??_-;_-@_-">
                  <c:v>2198.8902285395766</c:v>
                </c:pt>
                <c:pt idx="149" formatCode="_-* #,##0.0_-;\-* #,##0.0_-;_-* &quot;-&quot;??_-;_-@_-">
                  <c:v>2199.5978595317729</c:v>
                </c:pt>
                <c:pt idx="150" formatCode="_-* #,##0.0_-;\-* #,##0.0_-;_-* &quot;-&quot;??_-;_-@_-">
                  <c:v>2200.3054905239687</c:v>
                </c:pt>
                <c:pt idx="151" formatCode="_-* #,##0.0_-;\-* #,##0.0_-;_-* &quot;-&quot;??_-;_-@_-">
                  <c:v>2201.013121516165</c:v>
                </c:pt>
                <c:pt idx="152" formatCode="_-* #,##0.0_-;\-* #,##0.0_-;_-* &quot;-&quot;??_-;_-@_-">
                  <c:v>2201.7207525083613</c:v>
                </c:pt>
                <c:pt idx="153" formatCode="_-* #,##0.0_-;\-* #,##0.0_-;_-* &quot;-&quot;??_-;_-@_-">
                  <c:v>2202.4283835005576</c:v>
                </c:pt>
                <c:pt idx="154" formatCode="_-* #,##0.0_-;\-* #,##0.0_-;_-* &quot;-&quot;??_-;_-@_-">
                  <c:v>2203.1360144927539</c:v>
                </c:pt>
                <c:pt idx="155" formatCode="_-* #,##0.0_-;\-* #,##0.0_-;_-* &quot;-&quot;??_-;_-@_-">
                  <c:v>2203.8436454849498</c:v>
                </c:pt>
                <c:pt idx="156" formatCode="_-* #,##0.0_-;\-* #,##0.0_-;_-* &quot;-&quot;??_-;_-@_-">
                  <c:v>2204.5512764771461</c:v>
                </c:pt>
                <c:pt idx="157" formatCode="_-* #,##0.0_-;\-* #,##0.0_-;_-* &quot;-&quot;??_-;_-@_-">
                  <c:v>2205.2589074693424</c:v>
                </c:pt>
                <c:pt idx="158" formatCode="_-* #,##0.0_-;\-* #,##0.0_-;_-* &quot;-&quot;??_-;_-@_-">
                  <c:v>2205.9665384615387</c:v>
                </c:pt>
                <c:pt idx="159" formatCode="_-* #,##0.0_-;\-* #,##0.0_-;_-* &quot;-&quot;??_-;_-@_-">
                  <c:v>2206.674169453735</c:v>
                </c:pt>
                <c:pt idx="160" formatCode="_-* #,##0.0_-;\-* #,##0.0_-;_-* &quot;-&quot;??_-;_-@_-">
                  <c:v>2207.3818004459308</c:v>
                </c:pt>
                <c:pt idx="161" formatCode="_-* #,##0.0_-;\-* #,##0.0_-;_-* &quot;-&quot;??_-;_-@_-">
                  <c:v>2208.0894314381271</c:v>
                </c:pt>
                <c:pt idx="162" formatCode="_-* #,##0.0_-;\-* #,##0.0_-;_-* &quot;-&quot;??_-;_-@_-">
                  <c:v>2208.7970624303234</c:v>
                </c:pt>
                <c:pt idx="163" formatCode="_-* #,##0.0_-;\-* #,##0.0_-;_-* &quot;-&quot;??_-;_-@_-">
                  <c:v>2209.5046934225197</c:v>
                </c:pt>
                <c:pt idx="164" formatCode="_-* #,##0.0_-;\-* #,##0.0_-;_-* &quot;-&quot;??_-;_-@_-">
                  <c:v>2210.212324414716</c:v>
                </c:pt>
                <c:pt idx="165" formatCode="_-* #,##0.0_-;\-* #,##0.0_-;_-* &quot;-&quot;??_-;_-@_-">
                  <c:v>2210.9199554069119</c:v>
                </c:pt>
                <c:pt idx="166" formatCode="_-* #,##0.0_-;\-* #,##0.0_-;_-* &quot;-&quot;??_-;_-@_-">
                  <c:v>2211.6275863991082</c:v>
                </c:pt>
                <c:pt idx="167" formatCode="_-* #,##0.0_-;\-* #,##0.0_-;_-* &quot;-&quot;??_-;_-@_-">
                  <c:v>2212.3352173913045</c:v>
                </c:pt>
                <c:pt idx="168" formatCode="_-* #,##0.0_-;\-* #,##0.0_-;_-* &quot;-&quot;??_-;_-@_-">
                  <c:v>2213.0428483835008</c:v>
                </c:pt>
                <c:pt idx="169" formatCode="_-* #,##0.0_-;\-* #,##0.0_-;_-* &quot;-&quot;??_-;_-@_-">
                  <c:v>2213.7504793756971</c:v>
                </c:pt>
              </c:numCache>
            </c:numRef>
          </c:val>
        </c:ser>
        <c:marker val="1"/>
        <c:axId val="96272768"/>
        <c:axId val="96274304"/>
      </c:lineChart>
      <c:catAx>
        <c:axId val="96272768"/>
        <c:scaling>
          <c:orientation val="minMax"/>
        </c:scaling>
        <c:axPos val="b"/>
        <c:numFmt formatCode="#,##0" sourceLinked="0"/>
        <c:maj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274304"/>
        <c:crosses val="autoZero"/>
        <c:auto val="1"/>
        <c:lblAlgn val="ctr"/>
        <c:lblOffset val="100"/>
        <c:tickLblSkip val="8"/>
        <c:tickMarkSkip val="9"/>
      </c:catAx>
      <c:valAx>
        <c:axId val="96274304"/>
        <c:scaling>
          <c:orientation val="minMax"/>
          <c:min val="1950"/>
        </c:scaling>
        <c:axPos val="l"/>
        <c:numFmt formatCode="_-* #,##0.0_-;\-* #,##0.0_-;_-* &quot;-&quot;??_-;_-@_-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272768"/>
        <c:crosses val="autoZero"/>
        <c:crossBetween val="between"/>
        <c:majorUnit val="50"/>
        <c:minorUnit val="10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Toronto Pop (1998-2019)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8.6628397196853169E-2"/>
          <c:y val="5.1916325090485813E-2"/>
          <c:w val="0.90949559505416278"/>
          <c:h val="0.67524146276511254"/>
        </c:manualLayout>
      </c:layout>
      <c:lineChart>
        <c:grouping val="standard"/>
        <c:ser>
          <c:idx val="0"/>
          <c:order val="0"/>
          <c:tx>
            <c:strRef>
              <c:f>'TO Pop'!$B$3</c:f>
              <c:strCache>
                <c:ptCount val="1"/>
                <c:pt idx="0">
                  <c:v>Toronto City Pop 15+, '000</c:v>
                </c:pt>
              </c:strCache>
            </c:strRef>
          </c:tx>
          <c:marker>
            <c:symbol val="none"/>
          </c:marker>
          <c:trendline>
            <c:spPr>
              <a:ln w="22225">
                <a:solidFill>
                  <a:srgbClr val="E527AF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-7.1502405949256539E-2"/>
                  <c:y val="0.35158959753687324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b="1">
                      <a:solidFill>
                        <a:srgbClr val="E527AF"/>
                      </a:solidFill>
                    </a:defRPr>
                  </a:pPr>
                  <a:endParaRPr lang="en-US"/>
                </a:p>
              </c:txPr>
            </c:trendlineLbl>
          </c:trendline>
          <c:cat>
            <c:numRef>
              <c:f>'TO Pop'!$C$4:$C$267</c:f>
              <c:numCache>
                <c:formatCode>0</c:formatCode>
                <c:ptCount val="26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</c:numCache>
            </c:numRef>
          </c:cat>
          <c:val>
            <c:numRef>
              <c:f>'TO Pop'!$B$4:$B$267</c:f>
              <c:numCache>
                <c:formatCode>_-* #,##0.0_-;\-* #,##0.0_-;_-* "-"??_-;_-@_-</c:formatCode>
                <c:ptCount val="264"/>
                <c:pt idx="0">
                  <c:v>1996.17</c:v>
                </c:pt>
                <c:pt idx="1">
                  <c:v>1993.29</c:v>
                </c:pt>
                <c:pt idx="2">
                  <c:v>1997.45</c:v>
                </c:pt>
                <c:pt idx="3">
                  <c:v>2010.26</c:v>
                </c:pt>
                <c:pt idx="4">
                  <c:v>2013.63</c:v>
                </c:pt>
                <c:pt idx="5">
                  <c:v>2007.38</c:v>
                </c:pt>
                <c:pt idx="6">
                  <c:v>2007.13</c:v>
                </c:pt>
                <c:pt idx="7">
                  <c:v>2000.48</c:v>
                </c:pt>
                <c:pt idx="8">
                  <c:v>2003.14</c:v>
                </c:pt>
                <c:pt idx="9">
                  <c:v>1994.07</c:v>
                </c:pt>
                <c:pt idx="10">
                  <c:v>1992.28</c:v>
                </c:pt>
                <c:pt idx="11">
                  <c:v>1997.18</c:v>
                </c:pt>
                <c:pt idx="12">
                  <c:v>1996.33</c:v>
                </c:pt>
                <c:pt idx="13">
                  <c:v>2005.83</c:v>
                </c:pt>
                <c:pt idx="14">
                  <c:v>1996</c:v>
                </c:pt>
                <c:pt idx="15">
                  <c:v>1993.51</c:v>
                </c:pt>
                <c:pt idx="16">
                  <c:v>1998.48</c:v>
                </c:pt>
                <c:pt idx="17">
                  <c:v>2004.65</c:v>
                </c:pt>
                <c:pt idx="18">
                  <c:v>2016.22</c:v>
                </c:pt>
                <c:pt idx="19">
                  <c:v>2012.92</c:v>
                </c:pt>
                <c:pt idx="20">
                  <c:v>2015.87</c:v>
                </c:pt>
                <c:pt idx="21">
                  <c:v>2023.12</c:v>
                </c:pt>
                <c:pt idx="22">
                  <c:v>2016.08</c:v>
                </c:pt>
                <c:pt idx="23">
                  <c:v>2016.45</c:v>
                </c:pt>
                <c:pt idx="24">
                  <c:v>2019.76</c:v>
                </c:pt>
                <c:pt idx="25">
                  <c:v>2025.81</c:v>
                </c:pt>
                <c:pt idx="26">
                  <c:v>2052.84</c:v>
                </c:pt>
                <c:pt idx="27">
                  <c:v>2047.38</c:v>
                </c:pt>
                <c:pt idx="28">
                  <c:v>2035.23</c:v>
                </c:pt>
                <c:pt idx="29">
                  <c:v>2025.24</c:v>
                </c:pt>
                <c:pt idx="30">
                  <c:v>2029.09</c:v>
                </c:pt>
                <c:pt idx="31">
                  <c:v>2034</c:v>
                </c:pt>
                <c:pt idx="32">
                  <c:v>2028.56</c:v>
                </c:pt>
                <c:pt idx="33">
                  <c:v>2030.84</c:v>
                </c:pt>
                <c:pt idx="34">
                  <c:v>2033.78</c:v>
                </c:pt>
                <c:pt idx="35">
                  <c:v>2037.08</c:v>
                </c:pt>
                <c:pt idx="36">
                  <c:v>2048.02</c:v>
                </c:pt>
                <c:pt idx="37">
                  <c:v>2044.06</c:v>
                </c:pt>
                <c:pt idx="38">
                  <c:v>2048.21</c:v>
                </c:pt>
                <c:pt idx="39">
                  <c:v>2059.12</c:v>
                </c:pt>
                <c:pt idx="40">
                  <c:v>2052.35</c:v>
                </c:pt>
                <c:pt idx="41">
                  <c:v>2041.69</c:v>
                </c:pt>
                <c:pt idx="42">
                  <c:v>2040.59</c:v>
                </c:pt>
                <c:pt idx="43">
                  <c:v>2062.0500000000002</c:v>
                </c:pt>
                <c:pt idx="44">
                  <c:v>2049.66</c:v>
                </c:pt>
                <c:pt idx="45">
                  <c:v>2056.6999999999998</c:v>
                </c:pt>
                <c:pt idx="46">
                  <c:v>2064.89</c:v>
                </c:pt>
                <c:pt idx="47">
                  <c:v>2086.27</c:v>
                </c:pt>
                <c:pt idx="48">
                  <c:v>2073.41</c:v>
                </c:pt>
                <c:pt idx="49">
                  <c:v>2069.2600000000002</c:v>
                </c:pt>
                <c:pt idx="50">
                  <c:v>2088.65</c:v>
                </c:pt>
                <c:pt idx="51">
                  <c:v>2081.3200000000002</c:v>
                </c:pt>
                <c:pt idx="52">
                  <c:v>2088.87</c:v>
                </c:pt>
                <c:pt idx="53">
                  <c:v>2069.0100000000002</c:v>
                </c:pt>
                <c:pt idx="54">
                  <c:v>2073.35</c:v>
                </c:pt>
                <c:pt idx="55">
                  <c:v>2071.9899999999998</c:v>
                </c:pt>
                <c:pt idx="56">
                  <c:v>2070.5</c:v>
                </c:pt>
                <c:pt idx="57">
                  <c:v>2072.25</c:v>
                </c:pt>
                <c:pt idx="58">
                  <c:v>2055.0700000000002</c:v>
                </c:pt>
                <c:pt idx="59">
                  <c:v>2040.27</c:v>
                </c:pt>
                <c:pt idx="60">
                  <c:v>2034.55</c:v>
                </c:pt>
                <c:pt idx="61">
                  <c:v>2038.48</c:v>
                </c:pt>
                <c:pt idx="62">
                  <c:v>2036.45</c:v>
                </c:pt>
                <c:pt idx="63">
                  <c:v>2042.58</c:v>
                </c:pt>
                <c:pt idx="64">
                  <c:v>2043.41</c:v>
                </c:pt>
                <c:pt idx="65">
                  <c:v>2059.34</c:v>
                </c:pt>
                <c:pt idx="66">
                  <c:v>2053.98</c:v>
                </c:pt>
                <c:pt idx="67">
                  <c:v>2067.4499999999998</c:v>
                </c:pt>
                <c:pt idx="68">
                  <c:v>2073.17</c:v>
                </c:pt>
                <c:pt idx="69">
                  <c:v>2058.87</c:v>
                </c:pt>
                <c:pt idx="70">
                  <c:v>2071.75</c:v>
                </c:pt>
                <c:pt idx="71">
                  <c:v>2054.58</c:v>
                </c:pt>
                <c:pt idx="72">
                  <c:v>2044.79</c:v>
                </c:pt>
                <c:pt idx="73">
                  <c:v>2057.73</c:v>
                </c:pt>
                <c:pt idx="74">
                  <c:v>2051.4</c:v>
                </c:pt>
                <c:pt idx="75">
                  <c:v>2060.83</c:v>
                </c:pt>
                <c:pt idx="76">
                  <c:v>2055.7399999999998</c:v>
                </c:pt>
                <c:pt idx="77">
                  <c:v>2057.6</c:v>
                </c:pt>
                <c:pt idx="78">
                  <c:v>2062.4699999999998</c:v>
                </c:pt>
                <c:pt idx="79">
                  <c:v>2075.9</c:v>
                </c:pt>
                <c:pt idx="80">
                  <c:v>2082.64</c:v>
                </c:pt>
                <c:pt idx="81">
                  <c:v>2066.04</c:v>
                </c:pt>
                <c:pt idx="82">
                  <c:v>2090.67</c:v>
                </c:pt>
                <c:pt idx="83">
                  <c:v>2059.52</c:v>
                </c:pt>
                <c:pt idx="84">
                  <c:v>2069.59</c:v>
                </c:pt>
                <c:pt idx="85">
                  <c:v>2082.0100000000002</c:v>
                </c:pt>
                <c:pt idx="86">
                  <c:v>2087.7199999999998</c:v>
                </c:pt>
                <c:pt idx="87">
                  <c:v>2106.7600000000002</c:v>
                </c:pt>
                <c:pt idx="88">
                  <c:v>2107.48</c:v>
                </c:pt>
                <c:pt idx="89">
                  <c:v>2093.4899999999998</c:v>
                </c:pt>
                <c:pt idx="90">
                  <c:v>2110.37</c:v>
                </c:pt>
                <c:pt idx="91">
                  <c:v>2110.92</c:v>
                </c:pt>
                <c:pt idx="92">
                  <c:v>2121.08</c:v>
                </c:pt>
                <c:pt idx="93">
                  <c:v>2098.2199999999998</c:v>
                </c:pt>
                <c:pt idx="94">
                  <c:v>2109.1999999999998</c:v>
                </c:pt>
                <c:pt idx="95">
                  <c:v>2096.5300000000002</c:v>
                </c:pt>
                <c:pt idx="96">
                  <c:v>2092.27</c:v>
                </c:pt>
                <c:pt idx="97">
                  <c:v>2104.58</c:v>
                </c:pt>
                <c:pt idx="98">
                  <c:v>2101.27</c:v>
                </c:pt>
                <c:pt idx="99">
                  <c:v>2117.29</c:v>
                </c:pt>
                <c:pt idx="100">
                  <c:v>2104.14</c:v>
                </c:pt>
                <c:pt idx="101">
                  <c:v>2110.6999999999998</c:v>
                </c:pt>
                <c:pt idx="102">
                  <c:v>2118.81</c:v>
                </c:pt>
                <c:pt idx="103">
                  <c:v>2119.56</c:v>
                </c:pt>
                <c:pt idx="104">
                  <c:v>2100.8000000000002</c:v>
                </c:pt>
                <c:pt idx="105">
                  <c:v>2074.5300000000002</c:v>
                </c:pt>
                <c:pt idx="106">
                  <c:v>2104.14</c:v>
                </c:pt>
                <c:pt idx="107">
                  <c:v>2101.48</c:v>
                </c:pt>
                <c:pt idx="108">
                  <c:v>2099.14</c:v>
                </c:pt>
                <c:pt idx="109">
                  <c:v>2118.04</c:v>
                </c:pt>
                <c:pt idx="110">
                  <c:v>2113.77</c:v>
                </c:pt>
                <c:pt idx="111">
                  <c:v>2124.02</c:v>
                </c:pt>
                <c:pt idx="112">
                  <c:v>2102.8200000000002</c:v>
                </c:pt>
                <c:pt idx="113">
                  <c:v>2121.9699999999998</c:v>
                </c:pt>
                <c:pt idx="114">
                  <c:v>2135.4899999999998</c:v>
                </c:pt>
                <c:pt idx="115">
                  <c:v>2119.87</c:v>
                </c:pt>
                <c:pt idx="116">
                  <c:v>2123.35</c:v>
                </c:pt>
                <c:pt idx="117">
                  <c:v>2118.9899999999998</c:v>
                </c:pt>
                <c:pt idx="118">
                  <c:v>2132.33</c:v>
                </c:pt>
                <c:pt idx="119">
                  <c:v>2112.89</c:v>
                </c:pt>
                <c:pt idx="120">
                  <c:v>2112.9499999999998</c:v>
                </c:pt>
                <c:pt idx="121">
                  <c:v>2106.56</c:v>
                </c:pt>
                <c:pt idx="122">
                  <c:v>2101.1799999999998</c:v>
                </c:pt>
                <c:pt idx="123">
                  <c:v>2120.27</c:v>
                </c:pt>
                <c:pt idx="124">
                  <c:v>2127.12</c:v>
                </c:pt>
                <c:pt idx="125">
                  <c:v>2129.6999999999998</c:v>
                </c:pt>
                <c:pt idx="126">
                  <c:v>2120.19</c:v>
                </c:pt>
                <c:pt idx="127">
                  <c:v>2131.42</c:v>
                </c:pt>
                <c:pt idx="128">
                  <c:v>2136.6799999999998</c:v>
                </c:pt>
                <c:pt idx="129">
                  <c:v>2130.48</c:v>
                </c:pt>
                <c:pt idx="130">
                  <c:v>2116.89</c:v>
                </c:pt>
                <c:pt idx="131">
                  <c:v>2125.9499999999998</c:v>
                </c:pt>
                <c:pt idx="132">
                  <c:v>2122.7600000000002</c:v>
                </c:pt>
                <c:pt idx="133">
                  <c:v>2126.88</c:v>
                </c:pt>
                <c:pt idx="134">
                  <c:v>2129.23</c:v>
                </c:pt>
                <c:pt idx="135">
                  <c:v>2147.96</c:v>
                </c:pt>
                <c:pt idx="136">
                  <c:v>2141.1999999999998</c:v>
                </c:pt>
                <c:pt idx="137">
                  <c:v>2138.77</c:v>
                </c:pt>
                <c:pt idx="138">
                  <c:v>2132.6999999999998</c:v>
                </c:pt>
                <c:pt idx="139">
                  <c:v>2137.1799999999998</c:v>
                </c:pt>
                <c:pt idx="140">
                  <c:v>2127.12</c:v>
                </c:pt>
                <c:pt idx="141">
                  <c:v>2153.5100000000002</c:v>
                </c:pt>
                <c:pt idx="142">
                  <c:v>2138.9299999999998</c:v>
                </c:pt>
                <c:pt idx="143">
                  <c:v>2138.98</c:v>
                </c:pt>
                <c:pt idx="144">
                  <c:v>2141.2600000000002</c:v>
                </c:pt>
                <c:pt idx="145">
                  <c:v>2137.58</c:v>
                </c:pt>
                <c:pt idx="146">
                  <c:v>2137.16</c:v>
                </c:pt>
                <c:pt idx="147">
                  <c:v>2126.69</c:v>
                </c:pt>
                <c:pt idx="148">
                  <c:v>2153.46</c:v>
                </c:pt>
                <c:pt idx="149">
                  <c:v>2145.1</c:v>
                </c:pt>
                <c:pt idx="150">
                  <c:v>2161.73</c:v>
                </c:pt>
                <c:pt idx="151">
                  <c:v>2161.2800000000002</c:v>
                </c:pt>
                <c:pt idx="152">
                  <c:v>2157.71</c:v>
                </c:pt>
                <c:pt idx="153">
                  <c:v>2172.41</c:v>
                </c:pt>
                <c:pt idx="154">
                  <c:v>2165.21</c:v>
                </c:pt>
                <c:pt idx="155">
                  <c:v>2148.27</c:v>
                </c:pt>
                <c:pt idx="156">
                  <c:v>2147.62</c:v>
                </c:pt>
                <c:pt idx="157">
                  <c:v>2141.56</c:v>
                </c:pt>
                <c:pt idx="158">
                  <c:v>2143.11</c:v>
                </c:pt>
                <c:pt idx="159">
                  <c:v>2130.65</c:v>
                </c:pt>
                <c:pt idx="160">
                  <c:v>2128.73</c:v>
                </c:pt>
                <c:pt idx="161">
                  <c:v>2138.77</c:v>
                </c:pt>
                <c:pt idx="162">
                  <c:v>2147.91</c:v>
                </c:pt>
                <c:pt idx="163">
                  <c:v>2166.63</c:v>
                </c:pt>
                <c:pt idx="164">
                  <c:v>2159.8000000000002</c:v>
                </c:pt>
                <c:pt idx="165">
                  <c:v>2148.7800000000002</c:v>
                </c:pt>
                <c:pt idx="166">
                  <c:v>2167.63</c:v>
                </c:pt>
                <c:pt idx="167">
                  <c:v>2159.96</c:v>
                </c:pt>
                <c:pt idx="168">
                  <c:v>2162.89</c:v>
                </c:pt>
                <c:pt idx="169">
                  <c:v>2165.12</c:v>
                </c:pt>
                <c:pt idx="170">
                  <c:v>2160.85</c:v>
                </c:pt>
                <c:pt idx="171">
                  <c:v>2159.9</c:v>
                </c:pt>
                <c:pt idx="172">
                  <c:v>2168.25</c:v>
                </c:pt>
                <c:pt idx="173">
                  <c:v>2163.86</c:v>
                </c:pt>
                <c:pt idx="174">
                  <c:v>2173.15</c:v>
                </c:pt>
                <c:pt idx="175">
                  <c:v>2163.14</c:v>
                </c:pt>
                <c:pt idx="176">
                  <c:v>2163.86</c:v>
                </c:pt>
                <c:pt idx="177">
                  <c:v>2152.09</c:v>
                </c:pt>
                <c:pt idx="178">
                  <c:v>2149.58</c:v>
                </c:pt>
                <c:pt idx="179">
                  <c:v>2150.8200000000002</c:v>
                </c:pt>
                <c:pt idx="180">
                  <c:v>2155.04</c:v>
                </c:pt>
                <c:pt idx="181">
                  <c:v>2144.84</c:v>
                </c:pt>
                <c:pt idx="182">
                  <c:v>2143.1</c:v>
                </c:pt>
                <c:pt idx="183">
                  <c:v>2157.14</c:v>
                </c:pt>
                <c:pt idx="184">
                  <c:v>2144.2199999999998</c:v>
                </c:pt>
              </c:numCache>
            </c:numRef>
          </c:val>
        </c:ser>
        <c:ser>
          <c:idx val="1"/>
          <c:order val="1"/>
          <c:tx>
            <c:strRef>
              <c:f>'TO Pop'!$D$3</c:f>
              <c:strCache>
                <c:ptCount val="1"/>
                <c:pt idx="0">
                  <c:v>Toronto Pop (Nov-05)</c:v>
                </c:pt>
              </c:strCache>
            </c:strRef>
          </c:tx>
          <c:marker>
            <c:symbol val="none"/>
          </c:marker>
          <c:trendline>
            <c:spPr>
              <a:ln w="22225">
                <a:solidFill>
                  <a:srgbClr val="24AB1D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-0.43521997555537495"/>
                  <c:y val="0.41494216944786405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>
                        <a:solidFill>
                          <a:srgbClr val="24AB1D"/>
                        </a:solidFill>
                      </a:rPr>
                      <a:t>y = 0.0232x + 1204
R² = 0.7325</a:t>
                    </a:r>
                    <a:endParaRPr lang="en-US">
                      <a:solidFill>
                        <a:srgbClr val="24AB1D"/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cat>
            <c:numRef>
              <c:f>'TO Pop'!$C$4:$C$267</c:f>
              <c:numCache>
                <c:formatCode>0</c:formatCode>
                <c:ptCount val="26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</c:numCache>
            </c:numRef>
          </c:cat>
          <c:val>
            <c:numRef>
              <c:f>'TO Pop'!$D$4:$D$267</c:f>
              <c:numCache>
                <c:formatCode>_-* #,##0.0_-;\-* #,##0.0_-;_-* "-"??_-;_-@_-</c:formatCode>
                <c:ptCount val="264"/>
                <c:pt idx="94">
                  <c:v>2109.1999999999998</c:v>
                </c:pt>
                <c:pt idx="95">
                  <c:v>2096.5300000000002</c:v>
                </c:pt>
                <c:pt idx="96">
                  <c:v>2092.27</c:v>
                </c:pt>
                <c:pt idx="97">
                  <c:v>2104.58</c:v>
                </c:pt>
                <c:pt idx="98">
                  <c:v>2101.27</c:v>
                </c:pt>
                <c:pt idx="99">
                  <c:v>2117.29</c:v>
                </c:pt>
                <c:pt idx="100">
                  <c:v>2104.14</c:v>
                </c:pt>
                <c:pt idx="101">
                  <c:v>2110.6999999999998</c:v>
                </c:pt>
                <c:pt idx="102">
                  <c:v>2118.81</c:v>
                </c:pt>
                <c:pt idx="103">
                  <c:v>2119.56</c:v>
                </c:pt>
                <c:pt idx="104">
                  <c:v>2100.8000000000002</c:v>
                </c:pt>
                <c:pt idx="105">
                  <c:v>2074.5300000000002</c:v>
                </c:pt>
                <c:pt idx="106">
                  <c:v>2104.14</c:v>
                </c:pt>
                <c:pt idx="107">
                  <c:v>2101.48</c:v>
                </c:pt>
                <c:pt idx="108">
                  <c:v>2099.14</c:v>
                </c:pt>
                <c:pt idx="109">
                  <c:v>2118.04</c:v>
                </c:pt>
                <c:pt idx="110">
                  <c:v>2113.77</c:v>
                </c:pt>
                <c:pt idx="111">
                  <c:v>2124.02</c:v>
                </c:pt>
                <c:pt idx="112">
                  <c:v>2102.8200000000002</c:v>
                </c:pt>
                <c:pt idx="113">
                  <c:v>2121.9699999999998</c:v>
                </c:pt>
                <c:pt idx="114">
                  <c:v>2135.4899999999998</c:v>
                </c:pt>
                <c:pt idx="115">
                  <c:v>2119.87</c:v>
                </c:pt>
                <c:pt idx="116">
                  <c:v>2123.35</c:v>
                </c:pt>
                <c:pt idx="117">
                  <c:v>2118.9899999999998</c:v>
                </c:pt>
                <c:pt idx="118">
                  <c:v>2132.33</c:v>
                </c:pt>
                <c:pt idx="119">
                  <c:v>2112.89</c:v>
                </c:pt>
                <c:pt idx="120">
                  <c:v>2112.9499999999998</c:v>
                </c:pt>
                <c:pt idx="121">
                  <c:v>2106.56</c:v>
                </c:pt>
                <c:pt idx="122">
                  <c:v>2101.1799999999998</c:v>
                </c:pt>
                <c:pt idx="123">
                  <c:v>2120.27</c:v>
                </c:pt>
                <c:pt idx="124">
                  <c:v>2127.12</c:v>
                </c:pt>
                <c:pt idx="125">
                  <c:v>2129.6999999999998</c:v>
                </c:pt>
                <c:pt idx="126">
                  <c:v>2120.19</c:v>
                </c:pt>
                <c:pt idx="127">
                  <c:v>2131.42</c:v>
                </c:pt>
                <c:pt idx="128">
                  <c:v>2136.6799999999998</c:v>
                </c:pt>
                <c:pt idx="129">
                  <c:v>2130.48</c:v>
                </c:pt>
                <c:pt idx="130">
                  <c:v>2116.89</c:v>
                </c:pt>
                <c:pt idx="131">
                  <c:v>2125.9499999999998</c:v>
                </c:pt>
                <c:pt idx="132">
                  <c:v>2122.7600000000002</c:v>
                </c:pt>
                <c:pt idx="133">
                  <c:v>2126.88</c:v>
                </c:pt>
                <c:pt idx="134">
                  <c:v>2129.23</c:v>
                </c:pt>
                <c:pt idx="135">
                  <c:v>2147.96</c:v>
                </c:pt>
                <c:pt idx="136">
                  <c:v>2141.1999999999998</c:v>
                </c:pt>
                <c:pt idx="137">
                  <c:v>2138.77</c:v>
                </c:pt>
                <c:pt idx="138">
                  <c:v>2132.6999999999998</c:v>
                </c:pt>
                <c:pt idx="139">
                  <c:v>2137.1799999999998</c:v>
                </c:pt>
                <c:pt idx="140">
                  <c:v>2127.12</c:v>
                </c:pt>
                <c:pt idx="141">
                  <c:v>2153.5100000000002</c:v>
                </c:pt>
                <c:pt idx="142">
                  <c:v>2138.9299999999998</c:v>
                </c:pt>
                <c:pt idx="143">
                  <c:v>2138.98</c:v>
                </c:pt>
                <c:pt idx="144">
                  <c:v>2141.2600000000002</c:v>
                </c:pt>
                <c:pt idx="145">
                  <c:v>2137.58</c:v>
                </c:pt>
                <c:pt idx="146">
                  <c:v>2137.16</c:v>
                </c:pt>
                <c:pt idx="147">
                  <c:v>2126.69</c:v>
                </c:pt>
                <c:pt idx="148">
                  <c:v>2153.46</c:v>
                </c:pt>
                <c:pt idx="149">
                  <c:v>2145.1</c:v>
                </c:pt>
                <c:pt idx="150">
                  <c:v>2161.73</c:v>
                </c:pt>
                <c:pt idx="151">
                  <c:v>2161.2800000000002</c:v>
                </c:pt>
                <c:pt idx="152">
                  <c:v>2157.71</c:v>
                </c:pt>
                <c:pt idx="153">
                  <c:v>2172.41</c:v>
                </c:pt>
                <c:pt idx="154">
                  <c:v>2165.21</c:v>
                </c:pt>
                <c:pt idx="155">
                  <c:v>2148.27</c:v>
                </c:pt>
                <c:pt idx="156">
                  <c:v>2147.62</c:v>
                </c:pt>
                <c:pt idx="157">
                  <c:v>2141.56</c:v>
                </c:pt>
                <c:pt idx="158">
                  <c:v>2143.11</c:v>
                </c:pt>
                <c:pt idx="159">
                  <c:v>2130.65</c:v>
                </c:pt>
                <c:pt idx="160">
                  <c:v>2128.73</c:v>
                </c:pt>
                <c:pt idx="161">
                  <c:v>2138.77</c:v>
                </c:pt>
                <c:pt idx="162">
                  <c:v>2147.91</c:v>
                </c:pt>
                <c:pt idx="163">
                  <c:v>2166.63</c:v>
                </c:pt>
                <c:pt idx="164">
                  <c:v>2159.8000000000002</c:v>
                </c:pt>
                <c:pt idx="165">
                  <c:v>2148.7800000000002</c:v>
                </c:pt>
                <c:pt idx="166">
                  <c:v>2167.63</c:v>
                </c:pt>
                <c:pt idx="167">
                  <c:v>2159.96</c:v>
                </c:pt>
                <c:pt idx="168">
                  <c:v>2162.89</c:v>
                </c:pt>
                <c:pt idx="169">
                  <c:v>2165.12</c:v>
                </c:pt>
                <c:pt idx="170">
                  <c:v>2160.85</c:v>
                </c:pt>
                <c:pt idx="171">
                  <c:v>2159.9</c:v>
                </c:pt>
                <c:pt idx="172">
                  <c:v>2168.25</c:v>
                </c:pt>
                <c:pt idx="173">
                  <c:v>2163.86</c:v>
                </c:pt>
                <c:pt idx="174">
                  <c:v>2173.15</c:v>
                </c:pt>
                <c:pt idx="175">
                  <c:v>2163.14</c:v>
                </c:pt>
                <c:pt idx="176">
                  <c:v>2163.86</c:v>
                </c:pt>
                <c:pt idx="177">
                  <c:v>2152.09</c:v>
                </c:pt>
                <c:pt idx="178">
                  <c:v>2149.58</c:v>
                </c:pt>
                <c:pt idx="179">
                  <c:v>2150.8200000000002</c:v>
                </c:pt>
                <c:pt idx="180">
                  <c:v>2155.04</c:v>
                </c:pt>
                <c:pt idx="181">
                  <c:v>2144.84</c:v>
                </c:pt>
                <c:pt idx="182">
                  <c:v>2143.1</c:v>
                </c:pt>
                <c:pt idx="183">
                  <c:v>2157.14</c:v>
                </c:pt>
                <c:pt idx="184">
                  <c:v>2144.2199999999998</c:v>
                </c:pt>
              </c:numCache>
            </c:numRef>
          </c:val>
        </c:ser>
        <c:marker val="1"/>
        <c:axId val="96304512"/>
        <c:axId val="99435648"/>
      </c:lineChart>
      <c:catAx>
        <c:axId val="96304512"/>
        <c:scaling>
          <c:orientation val="minMax"/>
        </c:scaling>
        <c:axPos val="b"/>
        <c:numFmt formatCode="0" sourceLinked="1"/>
        <c:tickLblPos val="nextTo"/>
        <c:crossAx val="99435648"/>
        <c:crosses val="autoZero"/>
        <c:auto val="1"/>
        <c:lblAlgn val="ctr"/>
        <c:lblOffset val="100"/>
        <c:tickLblSkip val="4"/>
      </c:catAx>
      <c:valAx>
        <c:axId val="99435648"/>
        <c:scaling>
          <c:orientation val="minMax"/>
        </c:scaling>
        <c:axPos val="l"/>
        <c:numFmt formatCode="_-* #,##0.0_-;\-* #,##0.0_-;_-* &quot;-&quot;??_-;_-@_-" sourceLinked="1"/>
        <c:tickLblPos val="nextTo"/>
        <c:crossAx val="96304512"/>
        <c:crosses val="autoZero"/>
        <c:crossBetween val="between"/>
      </c:valAx>
    </c:plotArea>
    <c:legend>
      <c:legendPos val="b"/>
    </c:legend>
    <c:plotVisOnly val="1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CA"/>
              <a:t>Monthly CMA Pop by the ConfBoard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622729622270002"/>
          <c:y val="0.17039129385161367"/>
          <c:w val="0.84432385445976565"/>
          <c:h val="0.59776617843019997"/>
        </c:manualLayout>
      </c:layout>
      <c:lineChart>
        <c:grouping val="standard"/>
        <c:ser>
          <c:idx val="0"/>
          <c:order val="0"/>
          <c:tx>
            <c:v>CMA Pop by the ConfBoard</c:v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'TO Unempl'!$G$3:$G$158</c:f>
              <c:numCache>
                <c:formatCode>mmm\-yy</c:formatCode>
                <c:ptCount val="156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</c:numCache>
            </c:numRef>
          </c:cat>
          <c:val>
            <c:numRef>
              <c:f>'TO Unempl'!$H$3:$H$158</c:f>
              <c:numCache>
                <c:formatCode>#,##0</c:formatCode>
                <c:ptCount val="156"/>
                <c:pt idx="1">
                  <c:v>185.1577199999997</c:v>
                </c:pt>
                <c:pt idx="3">
                  <c:v>175.06855999999985</c:v>
                </c:pt>
                <c:pt idx="4">
                  <c:v>170.02397999999994</c:v>
                </c:pt>
                <c:pt idx="5">
                  <c:v>164.97940000000003</c:v>
                </c:pt>
                <c:pt idx="6">
                  <c:v>168.89929333333325</c:v>
                </c:pt>
                <c:pt idx="7">
                  <c:v>168.33694999999989</c:v>
                </c:pt>
                <c:pt idx="8">
                  <c:v>167.77460666666653</c:v>
                </c:pt>
                <c:pt idx="9">
                  <c:v>168.89195666666669</c:v>
                </c:pt>
                <c:pt idx="10">
                  <c:v>169.16946000000007</c:v>
                </c:pt>
                <c:pt idx="11">
                  <c:v>169.44696333333346</c:v>
                </c:pt>
                <c:pt idx="12">
                  <c:v>162.80988666666659</c:v>
                </c:pt>
                <c:pt idx="13">
                  <c:v>159.63009999999986</c:v>
                </c:pt>
                <c:pt idx="14">
                  <c:v>156.45031333333313</c:v>
                </c:pt>
                <c:pt idx="15">
                  <c:v>166.35496666666663</c:v>
                </c:pt>
                <c:pt idx="16">
                  <c:v>169.7174</c:v>
                </c:pt>
                <c:pt idx="17">
                  <c:v>173.07983333333337</c:v>
                </c:pt>
                <c:pt idx="18">
                  <c:v>155.50222666666664</c:v>
                </c:pt>
                <c:pt idx="19">
                  <c:v>148.39463999999998</c:v>
                </c:pt>
                <c:pt idx="20">
                  <c:v>141.28705333333332</c:v>
                </c:pt>
                <c:pt idx="21">
                  <c:v>142.38595333333328</c:v>
                </c:pt>
                <c:pt idx="22">
                  <c:v>139.38160999999991</c:v>
                </c:pt>
                <c:pt idx="23">
                  <c:v>136.37726666666654</c:v>
                </c:pt>
                <c:pt idx="24">
                  <c:v>142.21689666666666</c:v>
                </c:pt>
                <c:pt idx="25">
                  <c:v>143.63454000000002</c:v>
                </c:pt>
                <c:pt idx="26">
                  <c:v>145.05218333333337</c:v>
                </c:pt>
                <c:pt idx="27">
                  <c:v>139.16513333333327</c:v>
                </c:pt>
                <c:pt idx="28">
                  <c:v>136.93042999999989</c:v>
                </c:pt>
                <c:pt idx="29">
                  <c:v>134.6957266666665</c:v>
                </c:pt>
                <c:pt idx="30">
                  <c:v>138.47968999999998</c:v>
                </c:pt>
                <c:pt idx="31">
                  <c:v>139.25432000000001</c:v>
                </c:pt>
                <c:pt idx="32">
                  <c:v>140.02895000000004</c:v>
                </c:pt>
                <c:pt idx="33">
                  <c:v>147.30580666666688</c:v>
                </c:pt>
                <c:pt idx="34">
                  <c:v>151.33155000000033</c:v>
                </c:pt>
                <c:pt idx="35">
                  <c:v>155.35729333333379</c:v>
                </c:pt>
                <c:pt idx="36">
                  <c:v>154.96733000000026</c:v>
                </c:pt>
                <c:pt idx="37">
                  <c:v>156.78522000000021</c:v>
                </c:pt>
                <c:pt idx="38">
                  <c:v>158.60311000000016</c:v>
                </c:pt>
                <c:pt idx="39">
                  <c:v>162.30320666666694</c:v>
                </c:pt>
                <c:pt idx="40">
                  <c:v>165.0622000000003</c:v>
                </c:pt>
                <c:pt idx="41">
                  <c:v>167.82119333333367</c:v>
                </c:pt>
                <c:pt idx="42">
                  <c:v>164.05054000000018</c:v>
                </c:pt>
                <c:pt idx="43">
                  <c:v>163.54471000000012</c:v>
                </c:pt>
                <c:pt idx="44">
                  <c:v>163.03888000000006</c:v>
                </c:pt>
                <c:pt idx="45">
                  <c:v>179.04941666666673</c:v>
                </c:pt>
                <c:pt idx="46">
                  <c:v>186.80177000000003</c:v>
                </c:pt>
                <c:pt idx="47">
                  <c:v>194.55412333333334</c:v>
                </c:pt>
                <c:pt idx="48">
                  <c:v>195.93085000000005</c:v>
                </c:pt>
                <c:pt idx="49">
                  <c:v>200.49539000000004</c:v>
                </c:pt>
                <c:pt idx="50">
                  <c:v>205.05993000000004</c:v>
                </c:pt>
                <c:pt idx="51">
                  <c:v>201.25417000000016</c:v>
                </c:pt>
                <c:pt idx="52">
                  <c:v>201.63356000000022</c:v>
                </c:pt>
                <c:pt idx="53">
                  <c:v>202.01295000000027</c:v>
                </c:pt>
                <c:pt idx="54">
                  <c:v>210.96252666666683</c:v>
                </c:pt>
                <c:pt idx="55">
                  <c:v>215.62701000000015</c:v>
                </c:pt>
                <c:pt idx="56">
                  <c:v>220.29149333333348</c:v>
                </c:pt>
                <c:pt idx="57">
                  <c:v>213.80334333333334</c:v>
                </c:pt>
                <c:pt idx="58">
                  <c:v>212.89150999999993</c:v>
                </c:pt>
                <c:pt idx="59">
                  <c:v>211.97967666666651</c:v>
                </c:pt>
                <c:pt idx="60">
                  <c:v>210.21992333333324</c:v>
                </c:pt>
                <c:pt idx="61">
                  <c:v>208.88412999999991</c:v>
                </c:pt>
                <c:pt idx="62">
                  <c:v>207.54833666666659</c:v>
                </c:pt>
                <c:pt idx="63">
                  <c:v>220.26021666666671</c:v>
                </c:pt>
                <c:pt idx="64">
                  <c:v>225.94826000000012</c:v>
                </c:pt>
                <c:pt idx="65">
                  <c:v>231.63630333333353</c:v>
                </c:pt>
                <c:pt idx="66">
                  <c:v>227.57436666666672</c:v>
                </c:pt>
                <c:pt idx="67">
                  <c:v>228.38742000000002</c:v>
                </c:pt>
                <c:pt idx="68">
                  <c:v>229.20047333333332</c:v>
                </c:pt>
                <c:pt idx="69">
                  <c:v>219.13532000000001</c:v>
                </c:pt>
                <c:pt idx="70">
                  <c:v>214.50927000000001</c:v>
                </c:pt>
                <c:pt idx="71">
                  <c:v>209.88322000000002</c:v>
                </c:pt>
                <c:pt idx="72">
                  <c:v>215.90722999999994</c:v>
                </c:pt>
                <c:pt idx="73">
                  <c:v>216.60620999999992</c:v>
                </c:pt>
                <c:pt idx="74">
                  <c:v>217.3051899999999</c:v>
                </c:pt>
                <c:pt idx="75">
                  <c:v>216.11040333333312</c:v>
                </c:pt>
                <c:pt idx="76">
                  <c:v>215.86249999999973</c:v>
                </c:pt>
                <c:pt idx="77">
                  <c:v>215.61459666666633</c:v>
                </c:pt>
                <c:pt idx="78">
                  <c:v>215.54459333333321</c:v>
                </c:pt>
                <c:pt idx="79">
                  <c:v>215.38563999999997</c:v>
                </c:pt>
                <c:pt idx="80">
                  <c:v>215.22668666666672</c:v>
                </c:pt>
                <c:pt idx="81">
                  <c:v>221.07193999999996</c:v>
                </c:pt>
                <c:pt idx="82">
                  <c:v>223.91508999999996</c:v>
                </c:pt>
                <c:pt idx="83">
                  <c:v>226.75823999999997</c:v>
                </c:pt>
                <c:pt idx="84">
                  <c:v>221.47374333333346</c:v>
                </c:pt>
                <c:pt idx="85">
                  <c:v>220.25307000000021</c:v>
                </c:pt>
                <c:pt idx="86">
                  <c:v>219.03239666666695</c:v>
                </c:pt>
                <c:pt idx="87">
                  <c:v>220.46446333333355</c:v>
                </c:pt>
                <c:pt idx="88">
                  <c:v>220.57016000000021</c:v>
                </c:pt>
                <c:pt idx="89">
                  <c:v>220.67585666666687</c:v>
                </c:pt>
                <c:pt idx="90">
                  <c:v>205.54605999999998</c:v>
                </c:pt>
                <c:pt idx="91">
                  <c:v>198.03400999999985</c:v>
                </c:pt>
                <c:pt idx="92">
                  <c:v>190.52195999999972</c:v>
                </c:pt>
                <c:pt idx="93">
                  <c:v>189.89144999999994</c:v>
                </c:pt>
                <c:pt idx="94">
                  <c:v>185.82016999999996</c:v>
                </c:pt>
                <c:pt idx="95">
                  <c:v>181.74888999999999</c:v>
                </c:pt>
                <c:pt idx="96">
                  <c:v>192.72412999999992</c:v>
                </c:pt>
                <c:pt idx="97">
                  <c:v>196.17610999999988</c:v>
                </c:pt>
                <c:pt idx="98">
                  <c:v>199.62808999999984</c:v>
                </c:pt>
                <c:pt idx="99">
                  <c:v>189.21569000000014</c:v>
                </c:pt>
                <c:pt idx="100">
                  <c:v>185.73548000000028</c:v>
                </c:pt>
                <c:pt idx="101">
                  <c:v>182.25527000000042</c:v>
                </c:pt>
                <c:pt idx="102">
                  <c:v>192.58066666666673</c:v>
                </c:pt>
                <c:pt idx="103">
                  <c:v>196.00325999999995</c:v>
                </c:pt>
                <c:pt idx="104">
                  <c:v>199.42585333333318</c:v>
                </c:pt>
                <c:pt idx="105">
                  <c:v>196.42747333333332</c:v>
                </c:pt>
                <c:pt idx="106">
                  <c:v>196.63958000000002</c:v>
                </c:pt>
                <c:pt idx="107">
                  <c:v>196.85168666666672</c:v>
                </c:pt>
                <c:pt idx="108">
                  <c:v>204.91392000000027</c:v>
                </c:pt>
                <c:pt idx="109">
                  <c:v>209.05109000000039</c:v>
                </c:pt>
                <c:pt idx="110">
                  <c:v>213.1882600000005</c:v>
                </c:pt>
                <c:pt idx="111">
                  <c:v>209.24863000000019</c:v>
                </c:pt>
                <c:pt idx="112">
                  <c:v>209.34740000000011</c:v>
                </c:pt>
                <c:pt idx="113">
                  <c:v>209.44617000000002</c:v>
                </c:pt>
                <c:pt idx="114">
                  <c:v>203.63363333333336</c:v>
                </c:pt>
                <c:pt idx="115">
                  <c:v>200.77674999999999</c:v>
                </c:pt>
                <c:pt idx="116">
                  <c:v>197.91986666666662</c:v>
                </c:pt>
                <c:pt idx="117">
                  <c:v>201.62427666666676</c:v>
                </c:pt>
                <c:pt idx="118">
                  <c:v>202.04804000000013</c:v>
                </c:pt>
                <c:pt idx="119">
                  <c:v>202.4718033333335</c:v>
                </c:pt>
                <c:pt idx="120">
                  <c:v>203.29334000000003</c:v>
                </c:pt>
                <c:pt idx="121">
                  <c:v>203.91598999999997</c:v>
                </c:pt>
                <c:pt idx="122">
                  <c:v>204.5386399999999</c:v>
                </c:pt>
                <c:pt idx="123">
                  <c:v>204.95045666666661</c:v>
                </c:pt>
                <c:pt idx="124">
                  <c:v>205.46768999999995</c:v>
                </c:pt>
                <c:pt idx="125">
                  <c:v>205.98492333333328</c:v>
                </c:pt>
                <c:pt idx="126">
                  <c:v>206.81367</c:v>
                </c:pt>
                <c:pt idx="127">
                  <c:v>207.48666000000003</c:v>
                </c:pt>
                <c:pt idx="128">
                  <c:v>208.15965000000006</c:v>
                </c:pt>
                <c:pt idx="129">
                  <c:v>227.60210666666671</c:v>
                </c:pt>
                <c:pt idx="130">
                  <c:v>237.65983000000006</c:v>
                </c:pt>
                <c:pt idx="131">
                  <c:v>247.7175533333334</c:v>
                </c:pt>
                <c:pt idx="132">
                  <c:v>270.21504999999996</c:v>
                </c:pt>
                <c:pt idx="133">
                  <c:v>286.49265999999989</c:v>
                </c:pt>
                <c:pt idx="134">
                  <c:v>302.77026999999981</c:v>
                </c:pt>
                <c:pt idx="135">
                  <c:v>296.37727333333351</c:v>
                </c:pt>
                <c:pt idx="136">
                  <c:v>301.31958000000031</c:v>
                </c:pt>
                <c:pt idx="137">
                  <c:v>306.26188666666712</c:v>
                </c:pt>
                <c:pt idx="138">
                  <c:v>301.69373333333351</c:v>
                </c:pt>
                <c:pt idx="139">
                  <c:v>301.88081000000011</c:v>
                </c:pt>
                <c:pt idx="140">
                  <c:v>302.06788666666671</c:v>
                </c:pt>
                <c:pt idx="141">
                  <c:v>301.35600333333349</c:v>
                </c:pt>
                <c:pt idx="142">
                  <c:v>301.09360000000015</c:v>
                </c:pt>
                <c:pt idx="143">
                  <c:v>300.83119666666681</c:v>
                </c:pt>
                <c:pt idx="144">
                  <c:v>299.17986666666667</c:v>
                </c:pt>
                <c:pt idx="145">
                  <c:v>298.22299999999996</c:v>
                </c:pt>
                <c:pt idx="146">
                  <c:v>297.26613333333324</c:v>
                </c:pt>
                <c:pt idx="147">
                  <c:v>296.64566666666661</c:v>
                </c:pt>
                <c:pt idx="148">
                  <c:v>295.85699999999997</c:v>
                </c:pt>
                <c:pt idx="149">
                  <c:v>295.06833333333333</c:v>
                </c:pt>
                <c:pt idx="150">
                  <c:v>295.8156666666664</c:v>
                </c:pt>
                <c:pt idx="151">
                  <c:v>295.79499999999962</c:v>
                </c:pt>
                <c:pt idx="152">
                  <c:v>295.77433333333283</c:v>
                </c:pt>
                <c:pt idx="153">
                  <c:v>277.20299999999997</c:v>
                </c:pt>
                <c:pt idx="154">
                  <c:v>267.90700000000015</c:v>
                </c:pt>
                <c:pt idx="155">
                  <c:v>258.61100000000033</c:v>
                </c:pt>
              </c:numCache>
            </c:numRef>
          </c:val>
        </c:ser>
        <c:ser>
          <c:idx val="1"/>
          <c:order val="1"/>
          <c:tx>
            <c:v>CMA Pop by the City of Toronto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'TO Unempl'!$I$3:$I$158</c:f>
              <c:numCache>
                <c:formatCode>_-* #,##0.0_-;\-* #,##0.0_-;_-* "-"??_-;_-@_-</c:formatCode>
                <c:ptCount val="156"/>
                <c:pt idx="0">
                  <c:v>190.4</c:v>
                </c:pt>
                <c:pt idx="1">
                  <c:v>183</c:v>
                </c:pt>
                <c:pt idx="2">
                  <c:v>182.1</c:v>
                </c:pt>
                <c:pt idx="3">
                  <c:v>169</c:v>
                </c:pt>
                <c:pt idx="4">
                  <c:v>177.8</c:v>
                </c:pt>
                <c:pt idx="5">
                  <c:v>166.8</c:v>
                </c:pt>
                <c:pt idx="6">
                  <c:v>204.4</c:v>
                </c:pt>
                <c:pt idx="7">
                  <c:v>173.1</c:v>
                </c:pt>
                <c:pt idx="8">
                  <c:v>159.9</c:v>
                </c:pt>
                <c:pt idx="9">
                  <c:v>160.4</c:v>
                </c:pt>
                <c:pt idx="10">
                  <c:v>157</c:v>
                </c:pt>
                <c:pt idx="11">
                  <c:v>150.1</c:v>
                </c:pt>
                <c:pt idx="12">
                  <c:v>158.1</c:v>
                </c:pt>
                <c:pt idx="13">
                  <c:v>159.5</c:v>
                </c:pt>
                <c:pt idx="14">
                  <c:v>154.6</c:v>
                </c:pt>
                <c:pt idx="15">
                  <c:v>177.4</c:v>
                </c:pt>
                <c:pt idx="16">
                  <c:v>174.1</c:v>
                </c:pt>
                <c:pt idx="17">
                  <c:v>156</c:v>
                </c:pt>
                <c:pt idx="18">
                  <c:v>178</c:v>
                </c:pt>
                <c:pt idx="19">
                  <c:v>159.4</c:v>
                </c:pt>
                <c:pt idx="20">
                  <c:v>154.6</c:v>
                </c:pt>
                <c:pt idx="21">
                  <c:v>136.80000000000001</c:v>
                </c:pt>
                <c:pt idx="22">
                  <c:v>133.69999999999999</c:v>
                </c:pt>
                <c:pt idx="23">
                  <c:v>113.7</c:v>
                </c:pt>
                <c:pt idx="24">
                  <c:v>137.19999999999999</c:v>
                </c:pt>
                <c:pt idx="25">
                  <c:v>141.1</c:v>
                </c:pt>
                <c:pt idx="26">
                  <c:v>144.30000000000001</c:v>
                </c:pt>
                <c:pt idx="27">
                  <c:v>129.69999999999999</c:v>
                </c:pt>
                <c:pt idx="28">
                  <c:v>144.80000000000001</c:v>
                </c:pt>
                <c:pt idx="29">
                  <c:v>133</c:v>
                </c:pt>
                <c:pt idx="30">
                  <c:v>138.4</c:v>
                </c:pt>
                <c:pt idx="31">
                  <c:v>172.4</c:v>
                </c:pt>
                <c:pt idx="32">
                  <c:v>146.6</c:v>
                </c:pt>
                <c:pt idx="33">
                  <c:v>145.1</c:v>
                </c:pt>
                <c:pt idx="34">
                  <c:v>135.30000000000001</c:v>
                </c:pt>
                <c:pt idx="35">
                  <c:v>145</c:v>
                </c:pt>
                <c:pt idx="36">
                  <c:v>141.5</c:v>
                </c:pt>
                <c:pt idx="37">
                  <c:v>164.3</c:v>
                </c:pt>
                <c:pt idx="38">
                  <c:v>166.7</c:v>
                </c:pt>
                <c:pt idx="39">
                  <c:v>154.5</c:v>
                </c:pt>
                <c:pt idx="40">
                  <c:v>170.4</c:v>
                </c:pt>
                <c:pt idx="41">
                  <c:v>167.3</c:v>
                </c:pt>
                <c:pt idx="42">
                  <c:v>197.6</c:v>
                </c:pt>
                <c:pt idx="43">
                  <c:v>195.5</c:v>
                </c:pt>
                <c:pt idx="44">
                  <c:v>167.7</c:v>
                </c:pt>
                <c:pt idx="45">
                  <c:v>176.7</c:v>
                </c:pt>
                <c:pt idx="46">
                  <c:v>180.2</c:v>
                </c:pt>
                <c:pt idx="47">
                  <c:v>181.1</c:v>
                </c:pt>
                <c:pt idx="48">
                  <c:v>207.7</c:v>
                </c:pt>
                <c:pt idx="49">
                  <c:v>186.8</c:v>
                </c:pt>
                <c:pt idx="50">
                  <c:v>196.8</c:v>
                </c:pt>
                <c:pt idx="51">
                  <c:v>196.9</c:v>
                </c:pt>
                <c:pt idx="52">
                  <c:v>203.6</c:v>
                </c:pt>
                <c:pt idx="53">
                  <c:v>208.3</c:v>
                </c:pt>
                <c:pt idx="54">
                  <c:v>238.2</c:v>
                </c:pt>
                <c:pt idx="55">
                  <c:v>260.39999999999998</c:v>
                </c:pt>
                <c:pt idx="56">
                  <c:v>222.1</c:v>
                </c:pt>
                <c:pt idx="57">
                  <c:v>210.1</c:v>
                </c:pt>
                <c:pt idx="58">
                  <c:v>181.8</c:v>
                </c:pt>
                <c:pt idx="59">
                  <c:v>182.1</c:v>
                </c:pt>
                <c:pt idx="60">
                  <c:v>208.4</c:v>
                </c:pt>
                <c:pt idx="61">
                  <c:v>199.4</c:v>
                </c:pt>
                <c:pt idx="62">
                  <c:v>204.6</c:v>
                </c:pt>
                <c:pt idx="63">
                  <c:v>215.2</c:v>
                </c:pt>
                <c:pt idx="64">
                  <c:v>235.4</c:v>
                </c:pt>
                <c:pt idx="65">
                  <c:v>240</c:v>
                </c:pt>
                <c:pt idx="66">
                  <c:v>262.2</c:v>
                </c:pt>
                <c:pt idx="67">
                  <c:v>261.7</c:v>
                </c:pt>
                <c:pt idx="68">
                  <c:v>231.5</c:v>
                </c:pt>
                <c:pt idx="69">
                  <c:v>198.1</c:v>
                </c:pt>
                <c:pt idx="70">
                  <c:v>195.4</c:v>
                </c:pt>
                <c:pt idx="71">
                  <c:v>185.3</c:v>
                </c:pt>
                <c:pt idx="72">
                  <c:v>201.6</c:v>
                </c:pt>
                <c:pt idx="73">
                  <c:v>195.1</c:v>
                </c:pt>
                <c:pt idx="74">
                  <c:v>226.2</c:v>
                </c:pt>
                <c:pt idx="75">
                  <c:v>203.8</c:v>
                </c:pt>
                <c:pt idx="76">
                  <c:v>241.2</c:v>
                </c:pt>
                <c:pt idx="77">
                  <c:v>218.2</c:v>
                </c:pt>
                <c:pt idx="78">
                  <c:v>252</c:v>
                </c:pt>
                <c:pt idx="79">
                  <c:v>262.3</c:v>
                </c:pt>
                <c:pt idx="80">
                  <c:v>208.3</c:v>
                </c:pt>
                <c:pt idx="81">
                  <c:v>205.6</c:v>
                </c:pt>
                <c:pt idx="82">
                  <c:v>197.9</c:v>
                </c:pt>
                <c:pt idx="83">
                  <c:v>211.2</c:v>
                </c:pt>
                <c:pt idx="84">
                  <c:v>195.9</c:v>
                </c:pt>
                <c:pt idx="85">
                  <c:v>213.3</c:v>
                </c:pt>
                <c:pt idx="86">
                  <c:v>216.7</c:v>
                </c:pt>
                <c:pt idx="87">
                  <c:v>205.2</c:v>
                </c:pt>
                <c:pt idx="88">
                  <c:v>238.7</c:v>
                </c:pt>
                <c:pt idx="89">
                  <c:v>226.2</c:v>
                </c:pt>
                <c:pt idx="90">
                  <c:v>252.5</c:v>
                </c:pt>
                <c:pt idx="91">
                  <c:v>224.2</c:v>
                </c:pt>
                <c:pt idx="92">
                  <c:v>193.6</c:v>
                </c:pt>
                <c:pt idx="93">
                  <c:v>185.9</c:v>
                </c:pt>
                <c:pt idx="94">
                  <c:v>154.30000000000001</c:v>
                </c:pt>
                <c:pt idx="95">
                  <c:v>163.1</c:v>
                </c:pt>
                <c:pt idx="96">
                  <c:v>199.1</c:v>
                </c:pt>
                <c:pt idx="97">
                  <c:v>189.2</c:v>
                </c:pt>
                <c:pt idx="98">
                  <c:v>188.4</c:v>
                </c:pt>
                <c:pt idx="99">
                  <c:v>181.1</c:v>
                </c:pt>
                <c:pt idx="100">
                  <c:v>197.2</c:v>
                </c:pt>
                <c:pt idx="101">
                  <c:v>190.4</c:v>
                </c:pt>
                <c:pt idx="102">
                  <c:v>234.2</c:v>
                </c:pt>
                <c:pt idx="103">
                  <c:v>228.6</c:v>
                </c:pt>
                <c:pt idx="104">
                  <c:v>202.1</c:v>
                </c:pt>
                <c:pt idx="105">
                  <c:v>188.6</c:v>
                </c:pt>
                <c:pt idx="106">
                  <c:v>187.8</c:v>
                </c:pt>
                <c:pt idx="107">
                  <c:v>157.6</c:v>
                </c:pt>
                <c:pt idx="108">
                  <c:v>192.9</c:v>
                </c:pt>
                <c:pt idx="109">
                  <c:v>195.8</c:v>
                </c:pt>
                <c:pt idx="110">
                  <c:v>218.3</c:v>
                </c:pt>
                <c:pt idx="111">
                  <c:v>196.1</c:v>
                </c:pt>
                <c:pt idx="112">
                  <c:v>223.7</c:v>
                </c:pt>
                <c:pt idx="113">
                  <c:v>213.7</c:v>
                </c:pt>
                <c:pt idx="114">
                  <c:v>267.2</c:v>
                </c:pt>
                <c:pt idx="115">
                  <c:v>238.6</c:v>
                </c:pt>
                <c:pt idx="116">
                  <c:v>193.3</c:v>
                </c:pt>
                <c:pt idx="117">
                  <c:v>182.5</c:v>
                </c:pt>
                <c:pt idx="118">
                  <c:v>193.6</c:v>
                </c:pt>
                <c:pt idx="119">
                  <c:v>176.8</c:v>
                </c:pt>
                <c:pt idx="120">
                  <c:v>192.9</c:v>
                </c:pt>
                <c:pt idx="121">
                  <c:v>183.8</c:v>
                </c:pt>
                <c:pt idx="122">
                  <c:v>210.4</c:v>
                </c:pt>
                <c:pt idx="123">
                  <c:v>185.6</c:v>
                </c:pt>
                <c:pt idx="124">
                  <c:v>227.5</c:v>
                </c:pt>
                <c:pt idx="125">
                  <c:v>230</c:v>
                </c:pt>
                <c:pt idx="126">
                  <c:v>265.3</c:v>
                </c:pt>
                <c:pt idx="127">
                  <c:v>239.7</c:v>
                </c:pt>
                <c:pt idx="128">
                  <c:v>207.2</c:v>
                </c:pt>
                <c:pt idx="129">
                  <c:v>196.3</c:v>
                </c:pt>
                <c:pt idx="130">
                  <c:v>215.3</c:v>
                </c:pt>
                <c:pt idx="131">
                  <c:v>211.4</c:v>
                </c:pt>
                <c:pt idx="132">
                  <c:v>261.5</c:v>
                </c:pt>
                <c:pt idx="133">
                  <c:v>273.7</c:v>
                </c:pt>
                <c:pt idx="134">
                  <c:v>291.5</c:v>
                </c:pt>
                <c:pt idx="135">
                  <c:v>264.89999999999998</c:v>
                </c:pt>
                <c:pt idx="136">
                  <c:v>324.39999999999998</c:v>
                </c:pt>
                <c:pt idx="137">
                  <c:v>338</c:v>
                </c:pt>
                <c:pt idx="138">
                  <c:v>363.3</c:v>
                </c:pt>
                <c:pt idx="139">
                  <c:v>346.6</c:v>
                </c:pt>
                <c:pt idx="140">
                  <c:v>281.3</c:v>
                </c:pt>
                <c:pt idx="141">
                  <c:v>268.7</c:v>
                </c:pt>
                <c:pt idx="142">
                  <c:v>287.8</c:v>
                </c:pt>
                <c:pt idx="143">
                  <c:v>261.5</c:v>
                </c:pt>
                <c:pt idx="144">
                  <c:v>276.60000000000002</c:v>
                </c:pt>
                <c:pt idx="145">
                  <c:v>284.89999999999998</c:v>
                </c:pt>
                <c:pt idx="146">
                  <c:v>293.60000000000002</c:v>
                </c:pt>
                <c:pt idx="147">
                  <c:v>291.2</c:v>
                </c:pt>
                <c:pt idx="148">
                  <c:v>329.5</c:v>
                </c:pt>
                <c:pt idx="149">
                  <c:v>302.60000000000002</c:v>
                </c:pt>
                <c:pt idx="150">
                  <c:v>332.1</c:v>
                </c:pt>
                <c:pt idx="151">
                  <c:v>354.5</c:v>
                </c:pt>
                <c:pt idx="152">
                  <c:v>296.7</c:v>
                </c:pt>
                <c:pt idx="153">
                  <c:v>258.60000000000002</c:v>
                </c:pt>
                <c:pt idx="154">
                  <c:v>245.4</c:v>
                </c:pt>
                <c:pt idx="155">
                  <c:v>223.7</c:v>
                </c:pt>
              </c:numCache>
            </c:numRef>
          </c:val>
        </c:ser>
        <c:ser>
          <c:idx val="2"/>
          <c:order val="2"/>
          <c:tx>
            <c:v>Toronto Pop by the City of Toronto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'TO Unempl'!$J$3:$J$158</c:f>
              <c:numCache>
                <c:formatCode>_-* #,##0.0_-;\-* #,##0.0_-;_-* "-"??_-;_-@_-</c:formatCode>
                <c:ptCount val="156"/>
                <c:pt idx="0">
                  <c:v>118.86</c:v>
                </c:pt>
                <c:pt idx="1">
                  <c:v>111.77</c:v>
                </c:pt>
                <c:pt idx="2">
                  <c:v>115.22</c:v>
                </c:pt>
                <c:pt idx="3">
                  <c:v>93.15</c:v>
                </c:pt>
                <c:pt idx="4">
                  <c:v>103.8</c:v>
                </c:pt>
                <c:pt idx="5">
                  <c:v>99.61</c:v>
                </c:pt>
                <c:pt idx="6">
                  <c:v>121.15</c:v>
                </c:pt>
                <c:pt idx="7">
                  <c:v>104.23</c:v>
                </c:pt>
                <c:pt idx="8">
                  <c:v>93.32</c:v>
                </c:pt>
                <c:pt idx="9">
                  <c:v>98.85</c:v>
                </c:pt>
                <c:pt idx="10">
                  <c:v>98.52</c:v>
                </c:pt>
                <c:pt idx="11">
                  <c:v>97.04</c:v>
                </c:pt>
                <c:pt idx="12">
                  <c:v>95.63</c:v>
                </c:pt>
                <c:pt idx="13">
                  <c:v>84.14</c:v>
                </c:pt>
                <c:pt idx="14">
                  <c:v>84.41</c:v>
                </c:pt>
                <c:pt idx="15">
                  <c:v>95</c:v>
                </c:pt>
                <c:pt idx="16">
                  <c:v>99.41</c:v>
                </c:pt>
                <c:pt idx="17">
                  <c:v>94.74</c:v>
                </c:pt>
                <c:pt idx="18">
                  <c:v>105.96</c:v>
                </c:pt>
                <c:pt idx="19">
                  <c:v>99.97</c:v>
                </c:pt>
                <c:pt idx="20">
                  <c:v>91.47</c:v>
                </c:pt>
                <c:pt idx="21">
                  <c:v>80.319999999999993</c:v>
                </c:pt>
                <c:pt idx="22">
                  <c:v>82.62</c:v>
                </c:pt>
                <c:pt idx="23">
                  <c:v>67.400000000000006</c:v>
                </c:pt>
                <c:pt idx="24">
                  <c:v>78.83</c:v>
                </c:pt>
                <c:pt idx="25">
                  <c:v>78.62</c:v>
                </c:pt>
                <c:pt idx="26">
                  <c:v>82.23</c:v>
                </c:pt>
                <c:pt idx="27">
                  <c:v>75.16</c:v>
                </c:pt>
                <c:pt idx="28">
                  <c:v>85.42</c:v>
                </c:pt>
                <c:pt idx="29">
                  <c:v>81.25</c:v>
                </c:pt>
                <c:pt idx="30">
                  <c:v>75.849999999999994</c:v>
                </c:pt>
                <c:pt idx="31">
                  <c:v>108.13</c:v>
                </c:pt>
                <c:pt idx="32">
                  <c:v>93.73</c:v>
                </c:pt>
                <c:pt idx="33">
                  <c:v>84.1</c:v>
                </c:pt>
                <c:pt idx="34">
                  <c:v>81.63</c:v>
                </c:pt>
                <c:pt idx="35">
                  <c:v>78.7</c:v>
                </c:pt>
                <c:pt idx="36">
                  <c:v>85.32</c:v>
                </c:pt>
                <c:pt idx="37">
                  <c:v>85.73</c:v>
                </c:pt>
                <c:pt idx="38">
                  <c:v>101.87</c:v>
                </c:pt>
                <c:pt idx="39">
                  <c:v>86.31</c:v>
                </c:pt>
                <c:pt idx="40">
                  <c:v>96.45</c:v>
                </c:pt>
                <c:pt idx="41">
                  <c:v>99.52</c:v>
                </c:pt>
                <c:pt idx="42">
                  <c:v>105.83</c:v>
                </c:pt>
                <c:pt idx="43">
                  <c:v>113.39</c:v>
                </c:pt>
                <c:pt idx="44">
                  <c:v>97.76</c:v>
                </c:pt>
                <c:pt idx="45">
                  <c:v>104.34</c:v>
                </c:pt>
                <c:pt idx="46">
                  <c:v>97.67</c:v>
                </c:pt>
                <c:pt idx="47">
                  <c:v>105.6</c:v>
                </c:pt>
                <c:pt idx="48">
                  <c:v>112.55</c:v>
                </c:pt>
                <c:pt idx="49">
                  <c:v>108.29</c:v>
                </c:pt>
                <c:pt idx="50">
                  <c:v>125.09</c:v>
                </c:pt>
                <c:pt idx="51">
                  <c:v>106.37</c:v>
                </c:pt>
                <c:pt idx="52">
                  <c:v>111.9</c:v>
                </c:pt>
                <c:pt idx="53">
                  <c:v>115.31</c:v>
                </c:pt>
                <c:pt idx="54">
                  <c:v>123.46</c:v>
                </c:pt>
                <c:pt idx="55">
                  <c:v>147.72999999999999</c:v>
                </c:pt>
                <c:pt idx="56">
                  <c:v>123.16</c:v>
                </c:pt>
                <c:pt idx="57">
                  <c:v>112.86</c:v>
                </c:pt>
                <c:pt idx="58">
                  <c:v>98.1</c:v>
                </c:pt>
                <c:pt idx="59">
                  <c:v>104.91</c:v>
                </c:pt>
                <c:pt idx="60">
                  <c:v>122.73</c:v>
                </c:pt>
                <c:pt idx="61">
                  <c:v>106.26</c:v>
                </c:pt>
                <c:pt idx="62">
                  <c:v>103.03</c:v>
                </c:pt>
                <c:pt idx="63">
                  <c:v>109.26</c:v>
                </c:pt>
                <c:pt idx="64">
                  <c:v>128.93</c:v>
                </c:pt>
                <c:pt idx="65">
                  <c:v>121.93</c:v>
                </c:pt>
                <c:pt idx="66">
                  <c:v>148.38</c:v>
                </c:pt>
                <c:pt idx="67">
                  <c:v>137.26</c:v>
                </c:pt>
                <c:pt idx="68">
                  <c:v>129.19999999999999</c:v>
                </c:pt>
                <c:pt idx="69">
                  <c:v>107.44</c:v>
                </c:pt>
                <c:pt idx="70">
                  <c:v>109.03</c:v>
                </c:pt>
                <c:pt idx="71">
                  <c:v>93.16</c:v>
                </c:pt>
                <c:pt idx="72">
                  <c:v>111.78</c:v>
                </c:pt>
                <c:pt idx="73">
                  <c:v>102.28</c:v>
                </c:pt>
                <c:pt idx="74">
                  <c:v>118.51</c:v>
                </c:pt>
                <c:pt idx="75">
                  <c:v>103.24</c:v>
                </c:pt>
                <c:pt idx="76">
                  <c:v>126.89</c:v>
                </c:pt>
                <c:pt idx="77">
                  <c:v>113.83</c:v>
                </c:pt>
                <c:pt idx="78">
                  <c:v>141.61000000000001</c:v>
                </c:pt>
                <c:pt idx="79">
                  <c:v>131.12</c:v>
                </c:pt>
                <c:pt idx="80">
                  <c:v>113.09</c:v>
                </c:pt>
                <c:pt idx="81">
                  <c:v>117.13</c:v>
                </c:pt>
                <c:pt idx="82">
                  <c:v>106.49</c:v>
                </c:pt>
                <c:pt idx="83">
                  <c:v>106.71</c:v>
                </c:pt>
                <c:pt idx="84">
                  <c:v>105.96</c:v>
                </c:pt>
                <c:pt idx="85">
                  <c:v>119.82</c:v>
                </c:pt>
                <c:pt idx="86">
                  <c:v>115.02</c:v>
                </c:pt>
                <c:pt idx="87">
                  <c:v>114.07</c:v>
                </c:pt>
                <c:pt idx="88">
                  <c:v>120.34</c:v>
                </c:pt>
                <c:pt idx="89">
                  <c:v>120.33</c:v>
                </c:pt>
                <c:pt idx="90">
                  <c:v>133.11000000000001</c:v>
                </c:pt>
                <c:pt idx="91">
                  <c:v>126.03</c:v>
                </c:pt>
                <c:pt idx="92">
                  <c:v>100.07</c:v>
                </c:pt>
                <c:pt idx="93">
                  <c:v>99.23</c:v>
                </c:pt>
                <c:pt idx="94">
                  <c:v>83.79</c:v>
                </c:pt>
                <c:pt idx="95">
                  <c:v>97.27</c:v>
                </c:pt>
                <c:pt idx="96">
                  <c:v>104.46</c:v>
                </c:pt>
                <c:pt idx="97">
                  <c:v>107.22</c:v>
                </c:pt>
                <c:pt idx="98">
                  <c:v>98.04</c:v>
                </c:pt>
                <c:pt idx="99">
                  <c:v>96</c:v>
                </c:pt>
                <c:pt idx="100">
                  <c:v>103.99</c:v>
                </c:pt>
                <c:pt idx="101">
                  <c:v>99.76</c:v>
                </c:pt>
                <c:pt idx="102">
                  <c:v>120.18</c:v>
                </c:pt>
                <c:pt idx="103">
                  <c:v>126.7</c:v>
                </c:pt>
                <c:pt idx="104">
                  <c:v>108.58</c:v>
                </c:pt>
                <c:pt idx="105">
                  <c:v>95.77</c:v>
                </c:pt>
                <c:pt idx="106">
                  <c:v>111.63</c:v>
                </c:pt>
                <c:pt idx="107">
                  <c:v>80.48</c:v>
                </c:pt>
                <c:pt idx="108">
                  <c:v>96.8</c:v>
                </c:pt>
                <c:pt idx="109">
                  <c:v>106.05</c:v>
                </c:pt>
                <c:pt idx="110">
                  <c:v>118.14</c:v>
                </c:pt>
                <c:pt idx="111">
                  <c:v>101.2</c:v>
                </c:pt>
                <c:pt idx="112">
                  <c:v>114.37</c:v>
                </c:pt>
                <c:pt idx="113">
                  <c:v>114.84</c:v>
                </c:pt>
                <c:pt idx="114">
                  <c:v>141.66</c:v>
                </c:pt>
                <c:pt idx="115">
                  <c:v>126.24</c:v>
                </c:pt>
                <c:pt idx="116">
                  <c:v>99.75</c:v>
                </c:pt>
                <c:pt idx="117">
                  <c:v>102.17</c:v>
                </c:pt>
                <c:pt idx="118">
                  <c:v>107.59</c:v>
                </c:pt>
                <c:pt idx="119">
                  <c:v>90.44</c:v>
                </c:pt>
                <c:pt idx="120">
                  <c:v>97.45</c:v>
                </c:pt>
                <c:pt idx="121">
                  <c:v>84.55</c:v>
                </c:pt>
                <c:pt idx="122">
                  <c:v>100.86</c:v>
                </c:pt>
                <c:pt idx="123">
                  <c:v>87.69</c:v>
                </c:pt>
                <c:pt idx="124">
                  <c:v>112.25</c:v>
                </c:pt>
                <c:pt idx="125">
                  <c:v>118.58</c:v>
                </c:pt>
                <c:pt idx="126">
                  <c:v>136.11000000000001</c:v>
                </c:pt>
                <c:pt idx="127">
                  <c:v>123.21</c:v>
                </c:pt>
                <c:pt idx="128">
                  <c:v>105.37</c:v>
                </c:pt>
                <c:pt idx="129">
                  <c:v>103.43</c:v>
                </c:pt>
                <c:pt idx="130">
                  <c:v>103.1</c:v>
                </c:pt>
                <c:pt idx="131">
                  <c:v>97.19</c:v>
                </c:pt>
                <c:pt idx="132">
                  <c:v>118.59</c:v>
                </c:pt>
                <c:pt idx="133">
                  <c:v>124.69</c:v>
                </c:pt>
                <c:pt idx="134">
                  <c:v>133.25</c:v>
                </c:pt>
                <c:pt idx="135">
                  <c:v>125.29</c:v>
                </c:pt>
                <c:pt idx="136">
                  <c:v>154.63999999999999</c:v>
                </c:pt>
                <c:pt idx="137">
                  <c:v>159.38999999999999</c:v>
                </c:pt>
                <c:pt idx="138">
                  <c:v>182.17</c:v>
                </c:pt>
                <c:pt idx="139">
                  <c:v>166.12</c:v>
                </c:pt>
                <c:pt idx="140">
                  <c:v>135.27000000000001</c:v>
                </c:pt>
                <c:pt idx="141">
                  <c:v>129.18</c:v>
                </c:pt>
                <c:pt idx="142">
                  <c:v>142.31</c:v>
                </c:pt>
                <c:pt idx="143">
                  <c:v>122.76</c:v>
                </c:pt>
                <c:pt idx="144">
                  <c:v>134.62</c:v>
                </c:pt>
                <c:pt idx="145">
                  <c:v>125.6</c:v>
                </c:pt>
                <c:pt idx="146">
                  <c:v>129.28</c:v>
                </c:pt>
                <c:pt idx="147">
                  <c:v>137.51</c:v>
                </c:pt>
                <c:pt idx="148">
                  <c:v>163.19999999999999</c:v>
                </c:pt>
                <c:pt idx="149">
                  <c:v>146.1</c:v>
                </c:pt>
                <c:pt idx="150">
                  <c:v>147.30000000000001</c:v>
                </c:pt>
                <c:pt idx="151">
                  <c:v>176.54</c:v>
                </c:pt>
                <c:pt idx="152">
                  <c:v>138.51</c:v>
                </c:pt>
                <c:pt idx="153">
                  <c:v>133.91999999999999</c:v>
                </c:pt>
                <c:pt idx="154">
                  <c:v>127.99</c:v>
                </c:pt>
                <c:pt idx="155">
                  <c:v>112.65</c:v>
                </c:pt>
              </c:numCache>
            </c:numRef>
          </c:val>
        </c:ser>
        <c:marker val="1"/>
        <c:axId val="102042240"/>
        <c:axId val="102044032"/>
      </c:lineChart>
      <c:dateAx>
        <c:axId val="102042240"/>
        <c:scaling>
          <c:orientation val="minMax"/>
        </c:scaling>
        <c:axPos val="b"/>
        <c:numFmt formatCode="mmm\-yyyy" sourceLinked="0"/>
        <c:maj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044032"/>
        <c:crosses val="autoZero"/>
        <c:auto val="1"/>
        <c:lblOffset val="100"/>
      </c:dateAx>
      <c:valAx>
        <c:axId val="102044032"/>
        <c:scaling>
          <c:orientation val="minMax"/>
          <c:max val="6000"/>
          <c:min val="1500"/>
        </c:scaling>
        <c:axPos val="l"/>
        <c:majorGridlines>
          <c:spPr>
            <a:ln w="3175">
              <a:solidFill>
                <a:srgbClr val="808080"/>
              </a:solidFill>
              <a:prstDash val="lgDash"/>
            </a:ln>
          </c:spPr>
        </c:majorGridlines>
        <c:numFmt formatCode="#,##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042240"/>
        <c:crosses val="autoZero"/>
        <c:crossBetween val="between"/>
        <c:majorUnit val="500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b="1"/>
            </a:pPr>
            <a:r>
              <a:rPr lang="en-CA" b="1"/>
              <a:t>Population Statistics</a:t>
            </a:r>
          </a:p>
        </c:rich>
      </c:tx>
      <c:layout>
        <c:manualLayout>
          <c:xMode val="edge"/>
          <c:yMode val="edge"/>
          <c:x val="0.39034889869538592"/>
          <c:y val="2.2346368715083852E-2"/>
        </c:manualLayout>
      </c:layout>
    </c:title>
    <c:plotArea>
      <c:layout>
        <c:manualLayout>
          <c:layoutTarget val="inner"/>
          <c:xMode val="edge"/>
          <c:yMode val="edge"/>
          <c:x val="0.15186729688245496"/>
          <c:y val="9.9636944823238066E-2"/>
          <c:w val="0.80496368488793135"/>
          <c:h val="0.59410783149313062"/>
        </c:manualLayout>
      </c:layout>
      <c:lineChart>
        <c:grouping val="standard"/>
        <c:ser>
          <c:idx val="2"/>
          <c:order val="0"/>
          <c:tx>
            <c:v>City +15 popultion by the City of Toronto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'TO Unempl'!$G$3:$G$218</c:f>
              <c:numCache>
                <c:formatCode>mmm\-yy</c:formatCode>
                <c:ptCount val="216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  <c:pt idx="180">
                  <c:v>41275</c:v>
                </c:pt>
                <c:pt idx="181">
                  <c:v>41306</c:v>
                </c:pt>
                <c:pt idx="182">
                  <c:v>41334</c:v>
                </c:pt>
                <c:pt idx="183">
                  <c:v>41365</c:v>
                </c:pt>
                <c:pt idx="184">
                  <c:v>41395</c:v>
                </c:pt>
                <c:pt idx="185">
                  <c:v>41426</c:v>
                </c:pt>
                <c:pt idx="186">
                  <c:v>41456</c:v>
                </c:pt>
                <c:pt idx="187">
                  <c:v>41487</c:v>
                </c:pt>
                <c:pt idx="188">
                  <c:v>41518</c:v>
                </c:pt>
                <c:pt idx="189">
                  <c:v>41548</c:v>
                </c:pt>
                <c:pt idx="190">
                  <c:v>41579</c:v>
                </c:pt>
                <c:pt idx="191">
                  <c:v>41609</c:v>
                </c:pt>
                <c:pt idx="192">
                  <c:v>41640</c:v>
                </c:pt>
                <c:pt idx="193">
                  <c:v>41671</c:v>
                </c:pt>
                <c:pt idx="194">
                  <c:v>41699</c:v>
                </c:pt>
                <c:pt idx="195">
                  <c:v>41730</c:v>
                </c:pt>
                <c:pt idx="196">
                  <c:v>41760</c:v>
                </c:pt>
                <c:pt idx="197">
                  <c:v>41791</c:v>
                </c:pt>
                <c:pt idx="198">
                  <c:v>41821</c:v>
                </c:pt>
                <c:pt idx="199">
                  <c:v>41852</c:v>
                </c:pt>
                <c:pt idx="200">
                  <c:v>41883</c:v>
                </c:pt>
                <c:pt idx="201">
                  <c:v>41913</c:v>
                </c:pt>
                <c:pt idx="202">
                  <c:v>41944</c:v>
                </c:pt>
                <c:pt idx="203">
                  <c:v>41974</c:v>
                </c:pt>
                <c:pt idx="204">
                  <c:v>42005</c:v>
                </c:pt>
                <c:pt idx="205">
                  <c:v>42036</c:v>
                </c:pt>
                <c:pt idx="206">
                  <c:v>42064</c:v>
                </c:pt>
                <c:pt idx="207">
                  <c:v>42095</c:v>
                </c:pt>
                <c:pt idx="208">
                  <c:v>42125</c:v>
                </c:pt>
                <c:pt idx="209">
                  <c:v>42156</c:v>
                </c:pt>
                <c:pt idx="210">
                  <c:v>42186</c:v>
                </c:pt>
                <c:pt idx="211">
                  <c:v>42217</c:v>
                </c:pt>
                <c:pt idx="212">
                  <c:v>42248</c:v>
                </c:pt>
                <c:pt idx="213">
                  <c:v>42278</c:v>
                </c:pt>
                <c:pt idx="214">
                  <c:v>42309</c:v>
                </c:pt>
                <c:pt idx="215">
                  <c:v>42339</c:v>
                </c:pt>
              </c:numCache>
            </c:numRef>
          </c:cat>
          <c:val>
            <c:numRef>
              <c:f>'TO Unempl'!$J$3:$J$218</c:f>
              <c:numCache>
                <c:formatCode>_-* #,##0.0_-;\-* #,##0.0_-;_-* "-"??_-;_-@_-</c:formatCode>
                <c:ptCount val="216"/>
                <c:pt idx="0">
                  <c:v>118.86</c:v>
                </c:pt>
                <c:pt idx="1">
                  <c:v>111.77</c:v>
                </c:pt>
                <c:pt idx="2">
                  <c:v>115.22</c:v>
                </c:pt>
                <c:pt idx="3">
                  <c:v>93.15</c:v>
                </c:pt>
                <c:pt idx="4">
                  <c:v>103.8</c:v>
                </c:pt>
                <c:pt idx="5">
                  <c:v>99.61</c:v>
                </c:pt>
                <c:pt idx="6">
                  <c:v>121.15</c:v>
                </c:pt>
                <c:pt idx="7">
                  <c:v>104.23</c:v>
                </c:pt>
                <c:pt idx="8">
                  <c:v>93.32</c:v>
                </c:pt>
                <c:pt idx="9">
                  <c:v>98.85</c:v>
                </c:pt>
                <c:pt idx="10">
                  <c:v>98.52</c:v>
                </c:pt>
                <c:pt idx="11">
                  <c:v>97.04</c:v>
                </c:pt>
                <c:pt idx="12">
                  <c:v>95.63</c:v>
                </c:pt>
                <c:pt idx="13">
                  <c:v>84.14</c:v>
                </c:pt>
                <c:pt idx="14">
                  <c:v>84.41</c:v>
                </c:pt>
                <c:pt idx="15">
                  <c:v>95</c:v>
                </c:pt>
                <c:pt idx="16">
                  <c:v>99.41</c:v>
                </c:pt>
                <c:pt idx="17">
                  <c:v>94.74</c:v>
                </c:pt>
                <c:pt idx="18">
                  <c:v>105.96</c:v>
                </c:pt>
                <c:pt idx="19">
                  <c:v>99.97</c:v>
                </c:pt>
                <c:pt idx="20">
                  <c:v>91.47</c:v>
                </c:pt>
                <c:pt idx="21">
                  <c:v>80.319999999999993</c:v>
                </c:pt>
                <c:pt idx="22">
                  <c:v>82.62</c:v>
                </c:pt>
                <c:pt idx="23">
                  <c:v>67.400000000000006</c:v>
                </c:pt>
                <c:pt idx="24">
                  <c:v>78.83</c:v>
                </c:pt>
                <c:pt idx="25">
                  <c:v>78.62</c:v>
                </c:pt>
                <c:pt idx="26">
                  <c:v>82.23</c:v>
                </c:pt>
                <c:pt idx="27">
                  <c:v>75.16</c:v>
                </c:pt>
                <c:pt idx="28">
                  <c:v>85.42</c:v>
                </c:pt>
                <c:pt idx="29">
                  <c:v>81.25</c:v>
                </c:pt>
                <c:pt idx="30">
                  <c:v>75.849999999999994</c:v>
                </c:pt>
                <c:pt idx="31">
                  <c:v>108.13</c:v>
                </c:pt>
                <c:pt idx="32">
                  <c:v>93.73</c:v>
                </c:pt>
                <c:pt idx="33">
                  <c:v>84.1</c:v>
                </c:pt>
                <c:pt idx="34">
                  <c:v>81.63</c:v>
                </c:pt>
                <c:pt idx="35">
                  <c:v>78.7</c:v>
                </c:pt>
                <c:pt idx="36">
                  <c:v>85.32</c:v>
                </c:pt>
                <c:pt idx="37">
                  <c:v>85.73</c:v>
                </c:pt>
                <c:pt idx="38">
                  <c:v>101.87</c:v>
                </c:pt>
                <c:pt idx="39">
                  <c:v>86.31</c:v>
                </c:pt>
                <c:pt idx="40">
                  <c:v>96.45</c:v>
                </c:pt>
                <c:pt idx="41">
                  <c:v>99.52</c:v>
                </c:pt>
                <c:pt idx="42">
                  <c:v>105.83</c:v>
                </c:pt>
                <c:pt idx="43">
                  <c:v>113.39</c:v>
                </c:pt>
                <c:pt idx="44">
                  <c:v>97.76</c:v>
                </c:pt>
                <c:pt idx="45">
                  <c:v>104.34</c:v>
                </c:pt>
                <c:pt idx="46">
                  <c:v>97.67</c:v>
                </c:pt>
                <c:pt idx="47">
                  <c:v>105.6</c:v>
                </c:pt>
                <c:pt idx="48">
                  <c:v>112.55</c:v>
                </c:pt>
                <c:pt idx="49">
                  <c:v>108.29</c:v>
                </c:pt>
                <c:pt idx="50">
                  <c:v>125.09</c:v>
                </c:pt>
                <c:pt idx="51">
                  <c:v>106.37</c:v>
                </c:pt>
                <c:pt idx="52">
                  <c:v>111.9</c:v>
                </c:pt>
                <c:pt idx="53">
                  <c:v>115.31</c:v>
                </c:pt>
                <c:pt idx="54">
                  <c:v>123.46</c:v>
                </c:pt>
                <c:pt idx="55">
                  <c:v>147.72999999999999</c:v>
                </c:pt>
                <c:pt idx="56">
                  <c:v>123.16</c:v>
                </c:pt>
                <c:pt idx="57">
                  <c:v>112.86</c:v>
                </c:pt>
                <c:pt idx="58">
                  <c:v>98.1</c:v>
                </c:pt>
                <c:pt idx="59">
                  <c:v>104.91</c:v>
                </c:pt>
                <c:pt idx="60">
                  <c:v>122.73</c:v>
                </c:pt>
                <c:pt idx="61">
                  <c:v>106.26</c:v>
                </c:pt>
                <c:pt idx="62">
                  <c:v>103.03</c:v>
                </c:pt>
                <c:pt idx="63">
                  <c:v>109.26</c:v>
                </c:pt>
                <c:pt idx="64">
                  <c:v>128.93</c:v>
                </c:pt>
                <c:pt idx="65">
                  <c:v>121.93</c:v>
                </c:pt>
                <c:pt idx="66">
                  <c:v>148.38</c:v>
                </c:pt>
                <c:pt idx="67">
                  <c:v>137.26</c:v>
                </c:pt>
                <c:pt idx="68">
                  <c:v>129.19999999999999</c:v>
                </c:pt>
                <c:pt idx="69">
                  <c:v>107.44</c:v>
                </c:pt>
                <c:pt idx="70">
                  <c:v>109.03</c:v>
                </c:pt>
                <c:pt idx="71">
                  <c:v>93.16</c:v>
                </c:pt>
                <c:pt idx="72">
                  <c:v>111.78</c:v>
                </c:pt>
                <c:pt idx="73">
                  <c:v>102.28</c:v>
                </c:pt>
                <c:pt idx="74">
                  <c:v>118.51</c:v>
                </c:pt>
                <c:pt idx="75">
                  <c:v>103.24</c:v>
                </c:pt>
                <c:pt idx="76">
                  <c:v>126.89</c:v>
                </c:pt>
                <c:pt idx="77">
                  <c:v>113.83</c:v>
                </c:pt>
                <c:pt idx="78">
                  <c:v>141.61000000000001</c:v>
                </c:pt>
                <c:pt idx="79">
                  <c:v>131.12</c:v>
                </c:pt>
                <c:pt idx="80">
                  <c:v>113.09</c:v>
                </c:pt>
                <c:pt idx="81">
                  <c:v>117.13</c:v>
                </c:pt>
                <c:pt idx="82">
                  <c:v>106.49</c:v>
                </c:pt>
                <c:pt idx="83">
                  <c:v>106.71</c:v>
                </c:pt>
                <c:pt idx="84">
                  <c:v>105.96</c:v>
                </c:pt>
                <c:pt idx="85">
                  <c:v>119.82</c:v>
                </c:pt>
                <c:pt idx="86">
                  <c:v>115.02</c:v>
                </c:pt>
                <c:pt idx="87">
                  <c:v>114.07</c:v>
                </c:pt>
                <c:pt idx="88">
                  <c:v>120.34</c:v>
                </c:pt>
                <c:pt idx="89">
                  <c:v>120.33</c:v>
                </c:pt>
                <c:pt idx="90">
                  <c:v>133.11000000000001</c:v>
                </c:pt>
                <c:pt idx="91">
                  <c:v>126.03</c:v>
                </c:pt>
                <c:pt idx="92">
                  <c:v>100.07</c:v>
                </c:pt>
                <c:pt idx="93">
                  <c:v>99.23</c:v>
                </c:pt>
                <c:pt idx="94">
                  <c:v>83.79</c:v>
                </c:pt>
                <c:pt idx="95">
                  <c:v>97.27</c:v>
                </c:pt>
                <c:pt idx="96">
                  <c:v>104.46</c:v>
                </c:pt>
                <c:pt idx="97">
                  <c:v>107.22</c:v>
                </c:pt>
                <c:pt idx="98">
                  <c:v>98.04</c:v>
                </c:pt>
                <c:pt idx="99">
                  <c:v>96</c:v>
                </c:pt>
                <c:pt idx="100">
                  <c:v>103.99</c:v>
                </c:pt>
                <c:pt idx="101">
                  <c:v>99.76</c:v>
                </c:pt>
                <c:pt idx="102">
                  <c:v>120.18</c:v>
                </c:pt>
                <c:pt idx="103">
                  <c:v>126.7</c:v>
                </c:pt>
                <c:pt idx="104">
                  <c:v>108.58</c:v>
                </c:pt>
                <c:pt idx="105">
                  <c:v>95.77</c:v>
                </c:pt>
                <c:pt idx="106">
                  <c:v>111.63</c:v>
                </c:pt>
                <c:pt idx="107">
                  <c:v>80.48</c:v>
                </c:pt>
                <c:pt idx="108">
                  <c:v>96.8</c:v>
                </c:pt>
                <c:pt idx="109">
                  <c:v>106.05</c:v>
                </c:pt>
                <c:pt idx="110">
                  <c:v>118.14</c:v>
                </c:pt>
                <c:pt idx="111">
                  <c:v>101.2</c:v>
                </c:pt>
                <c:pt idx="112">
                  <c:v>114.37</c:v>
                </c:pt>
                <c:pt idx="113">
                  <c:v>114.84</c:v>
                </c:pt>
                <c:pt idx="114">
                  <c:v>141.66</c:v>
                </c:pt>
                <c:pt idx="115">
                  <c:v>126.24</c:v>
                </c:pt>
                <c:pt idx="116">
                  <c:v>99.75</c:v>
                </c:pt>
                <c:pt idx="117">
                  <c:v>102.17</c:v>
                </c:pt>
                <c:pt idx="118">
                  <c:v>107.59</c:v>
                </c:pt>
                <c:pt idx="119">
                  <c:v>90.44</c:v>
                </c:pt>
                <c:pt idx="120">
                  <c:v>97.45</c:v>
                </c:pt>
                <c:pt idx="121">
                  <c:v>84.55</c:v>
                </c:pt>
                <c:pt idx="122">
                  <c:v>100.86</c:v>
                </c:pt>
                <c:pt idx="123">
                  <c:v>87.69</c:v>
                </c:pt>
                <c:pt idx="124">
                  <c:v>112.25</c:v>
                </c:pt>
                <c:pt idx="125">
                  <c:v>118.58</c:v>
                </c:pt>
                <c:pt idx="126">
                  <c:v>136.11000000000001</c:v>
                </c:pt>
                <c:pt idx="127">
                  <c:v>123.21</c:v>
                </c:pt>
                <c:pt idx="128">
                  <c:v>105.37</c:v>
                </c:pt>
                <c:pt idx="129">
                  <c:v>103.43</c:v>
                </c:pt>
                <c:pt idx="130">
                  <c:v>103.1</c:v>
                </c:pt>
                <c:pt idx="131">
                  <c:v>97.19</c:v>
                </c:pt>
                <c:pt idx="132">
                  <c:v>118.59</c:v>
                </c:pt>
                <c:pt idx="133">
                  <c:v>124.69</c:v>
                </c:pt>
                <c:pt idx="134">
                  <c:v>133.25</c:v>
                </c:pt>
                <c:pt idx="135">
                  <c:v>125.29</c:v>
                </c:pt>
                <c:pt idx="136">
                  <c:v>154.63999999999999</c:v>
                </c:pt>
                <c:pt idx="137">
                  <c:v>159.38999999999999</c:v>
                </c:pt>
                <c:pt idx="138">
                  <c:v>182.17</c:v>
                </c:pt>
                <c:pt idx="139">
                  <c:v>166.12</c:v>
                </c:pt>
                <c:pt idx="140">
                  <c:v>135.27000000000001</c:v>
                </c:pt>
                <c:pt idx="141">
                  <c:v>129.18</c:v>
                </c:pt>
                <c:pt idx="142">
                  <c:v>142.31</c:v>
                </c:pt>
                <c:pt idx="143">
                  <c:v>122.76</c:v>
                </c:pt>
                <c:pt idx="144">
                  <c:v>134.62</c:v>
                </c:pt>
                <c:pt idx="145">
                  <c:v>125.6</c:v>
                </c:pt>
                <c:pt idx="146">
                  <c:v>129.28</c:v>
                </c:pt>
                <c:pt idx="147">
                  <c:v>137.51</c:v>
                </c:pt>
                <c:pt idx="148">
                  <c:v>163.19999999999999</c:v>
                </c:pt>
                <c:pt idx="149">
                  <c:v>146.1</c:v>
                </c:pt>
                <c:pt idx="150">
                  <c:v>147.30000000000001</c:v>
                </c:pt>
                <c:pt idx="151">
                  <c:v>176.54</c:v>
                </c:pt>
                <c:pt idx="152">
                  <c:v>138.51</c:v>
                </c:pt>
                <c:pt idx="153">
                  <c:v>133.91999999999999</c:v>
                </c:pt>
                <c:pt idx="154">
                  <c:v>127.99</c:v>
                </c:pt>
                <c:pt idx="155">
                  <c:v>112.65</c:v>
                </c:pt>
                <c:pt idx="156">
                  <c:v>131.82</c:v>
                </c:pt>
                <c:pt idx="157">
                  <c:v>115.12</c:v>
                </c:pt>
                <c:pt idx="158">
                  <c:v>133.02000000000001</c:v>
                </c:pt>
                <c:pt idx="159">
                  <c:v>124.66</c:v>
                </c:pt>
              </c:numCache>
            </c:numRef>
          </c:val>
        </c:ser>
        <c:ser>
          <c:idx val="0"/>
          <c:order val="1"/>
          <c:marker>
            <c:symbol val="none"/>
          </c:marker>
          <c:cat>
            <c:numRef>
              <c:f>'TO Unempl'!$G$3:$G$182</c:f>
              <c:numCache>
                <c:formatCode>mmm\-yy</c:formatCode>
                <c:ptCount val="180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</c:numCache>
            </c:numRef>
          </c:cat>
          <c:val>
            <c:numRef>
              <c:f>'TO Unempl'!$L$3:$L$182</c:f>
              <c:numCache>
                <c:formatCode>_-* #,##0_-;\-* #,##0_-;_-* "-"??_-;_-@_-</c:formatCode>
                <c:ptCount val="180"/>
                <c:pt idx="0">
                  <c:v>2000.1053999999999</c:v>
                </c:pt>
                <c:pt idx="1">
                  <c:v>2001.1107999999999</c:v>
                </c:pt>
                <c:pt idx="2">
                  <c:v>2002.1161999999999</c:v>
                </c:pt>
                <c:pt idx="3">
                  <c:v>2003.1215999999999</c:v>
                </c:pt>
                <c:pt idx="4">
                  <c:v>2004.127</c:v>
                </c:pt>
                <c:pt idx="5">
                  <c:v>2005.1324</c:v>
                </c:pt>
                <c:pt idx="6">
                  <c:v>2006.1378</c:v>
                </c:pt>
                <c:pt idx="7">
                  <c:v>2007.1432</c:v>
                </c:pt>
                <c:pt idx="8">
                  <c:v>2008.1486</c:v>
                </c:pt>
                <c:pt idx="9">
                  <c:v>2009.154</c:v>
                </c:pt>
                <c:pt idx="10">
                  <c:v>2010.1594</c:v>
                </c:pt>
                <c:pt idx="11">
                  <c:v>2011.1648</c:v>
                </c:pt>
                <c:pt idx="12">
                  <c:v>2012.1702</c:v>
                </c:pt>
                <c:pt idx="13">
                  <c:v>2013.1755999999998</c:v>
                </c:pt>
                <c:pt idx="14">
                  <c:v>2014.1809999999998</c:v>
                </c:pt>
                <c:pt idx="15">
                  <c:v>2015.1863999999998</c:v>
                </c:pt>
                <c:pt idx="16">
                  <c:v>2016.1917999999998</c:v>
                </c:pt>
                <c:pt idx="17">
                  <c:v>2017.1971999999998</c:v>
                </c:pt>
                <c:pt idx="18">
                  <c:v>2018.2025999999998</c:v>
                </c:pt>
                <c:pt idx="19">
                  <c:v>2019.2079999999999</c:v>
                </c:pt>
                <c:pt idx="20">
                  <c:v>2020.2133999999999</c:v>
                </c:pt>
                <c:pt idx="21">
                  <c:v>2021.2187999999999</c:v>
                </c:pt>
                <c:pt idx="22">
                  <c:v>2022.2241999999999</c:v>
                </c:pt>
                <c:pt idx="23">
                  <c:v>2023.2295999999999</c:v>
                </c:pt>
                <c:pt idx="24">
                  <c:v>2024.2349999999999</c:v>
                </c:pt>
                <c:pt idx="25">
                  <c:v>2025.2403999999999</c:v>
                </c:pt>
                <c:pt idx="26">
                  <c:v>2026.2457999999999</c:v>
                </c:pt>
                <c:pt idx="27">
                  <c:v>2027.2511999999999</c:v>
                </c:pt>
                <c:pt idx="28">
                  <c:v>2028.2565999999999</c:v>
                </c:pt>
                <c:pt idx="29">
                  <c:v>2029.2619999999999</c:v>
                </c:pt>
                <c:pt idx="30">
                  <c:v>2030.2674</c:v>
                </c:pt>
                <c:pt idx="31">
                  <c:v>2031.2728</c:v>
                </c:pt>
                <c:pt idx="32">
                  <c:v>2032.2782</c:v>
                </c:pt>
                <c:pt idx="33">
                  <c:v>2033.2836</c:v>
                </c:pt>
                <c:pt idx="34">
                  <c:v>2034.289</c:v>
                </c:pt>
                <c:pt idx="35">
                  <c:v>2035.2944</c:v>
                </c:pt>
                <c:pt idx="36">
                  <c:v>2036.2998</c:v>
                </c:pt>
                <c:pt idx="37">
                  <c:v>2037.3052</c:v>
                </c:pt>
                <c:pt idx="38">
                  <c:v>2038.3105999999998</c:v>
                </c:pt>
                <c:pt idx="39">
                  <c:v>2039.3159999999998</c:v>
                </c:pt>
                <c:pt idx="40">
                  <c:v>2040.3213999999998</c:v>
                </c:pt>
                <c:pt idx="41">
                  <c:v>2041.3267999999998</c:v>
                </c:pt>
                <c:pt idx="42">
                  <c:v>2042.3321999999998</c:v>
                </c:pt>
                <c:pt idx="43">
                  <c:v>2043.3375999999998</c:v>
                </c:pt>
                <c:pt idx="44">
                  <c:v>2044.3429999999998</c:v>
                </c:pt>
                <c:pt idx="45">
                  <c:v>2045.3483999999999</c:v>
                </c:pt>
                <c:pt idx="46">
                  <c:v>2046.3537999999999</c:v>
                </c:pt>
                <c:pt idx="47">
                  <c:v>2047.3591999999999</c:v>
                </c:pt>
                <c:pt idx="48">
                  <c:v>2048.3645999999999</c:v>
                </c:pt>
                <c:pt idx="49">
                  <c:v>2049.37</c:v>
                </c:pt>
                <c:pt idx="50">
                  <c:v>2050.3753999999999</c:v>
                </c:pt>
                <c:pt idx="51">
                  <c:v>2051.3807999999999</c:v>
                </c:pt>
                <c:pt idx="52">
                  <c:v>2052.3861999999999</c:v>
                </c:pt>
                <c:pt idx="53">
                  <c:v>2053.3915999999999</c:v>
                </c:pt>
                <c:pt idx="54">
                  <c:v>2054.3969999999999</c:v>
                </c:pt>
                <c:pt idx="55">
                  <c:v>2055.4023999999999</c:v>
                </c:pt>
                <c:pt idx="56">
                  <c:v>2056.4078</c:v>
                </c:pt>
                <c:pt idx="57">
                  <c:v>2057.4132</c:v>
                </c:pt>
                <c:pt idx="58">
                  <c:v>2058.4186</c:v>
                </c:pt>
                <c:pt idx="59">
                  <c:v>2059.424</c:v>
                </c:pt>
                <c:pt idx="60">
                  <c:v>2060.4294</c:v>
                </c:pt>
                <c:pt idx="61">
                  <c:v>2061.4348</c:v>
                </c:pt>
                <c:pt idx="62">
                  <c:v>2062.4402</c:v>
                </c:pt>
                <c:pt idx="63">
                  <c:v>2063.4456</c:v>
                </c:pt>
                <c:pt idx="64">
                  <c:v>2064.451</c:v>
                </c:pt>
                <c:pt idx="65">
                  <c:v>2065.4564</c:v>
                </c:pt>
                <c:pt idx="66">
                  <c:v>2066.4618</c:v>
                </c:pt>
                <c:pt idx="67">
                  <c:v>2067.4672</c:v>
                </c:pt>
                <c:pt idx="68">
                  <c:v>2068.4726000000001</c:v>
                </c:pt>
                <c:pt idx="69">
                  <c:v>2069.4780000000001</c:v>
                </c:pt>
                <c:pt idx="70">
                  <c:v>2070.4834000000001</c:v>
                </c:pt>
                <c:pt idx="71">
                  <c:v>2071.4888000000001</c:v>
                </c:pt>
                <c:pt idx="72">
                  <c:v>2072.4942000000001</c:v>
                </c:pt>
                <c:pt idx="73">
                  <c:v>2073.4996000000001</c:v>
                </c:pt>
                <c:pt idx="74">
                  <c:v>2074.5050000000001</c:v>
                </c:pt>
                <c:pt idx="75">
                  <c:v>2075.5104000000001</c:v>
                </c:pt>
                <c:pt idx="76">
                  <c:v>2076.5158000000001</c:v>
                </c:pt>
                <c:pt idx="77">
                  <c:v>2077.5212000000001</c:v>
                </c:pt>
                <c:pt idx="78">
                  <c:v>2078.5266000000001</c:v>
                </c:pt>
                <c:pt idx="79">
                  <c:v>2079.5319999999997</c:v>
                </c:pt>
                <c:pt idx="80">
                  <c:v>2080.5373999999997</c:v>
                </c:pt>
                <c:pt idx="81">
                  <c:v>2081.5427999999997</c:v>
                </c:pt>
                <c:pt idx="82">
                  <c:v>2082.5481999999997</c:v>
                </c:pt>
                <c:pt idx="83">
                  <c:v>2083.5535999999997</c:v>
                </c:pt>
                <c:pt idx="84">
                  <c:v>2084.5589999999997</c:v>
                </c:pt>
                <c:pt idx="85">
                  <c:v>2085.5643999999998</c:v>
                </c:pt>
                <c:pt idx="86">
                  <c:v>2086.5697999999998</c:v>
                </c:pt>
                <c:pt idx="87">
                  <c:v>2087.5751999999998</c:v>
                </c:pt>
                <c:pt idx="88">
                  <c:v>2088.5805999999998</c:v>
                </c:pt>
                <c:pt idx="89">
                  <c:v>2089.5859999999998</c:v>
                </c:pt>
                <c:pt idx="90">
                  <c:v>2090.5913999999998</c:v>
                </c:pt>
                <c:pt idx="91">
                  <c:v>2091.5967999999998</c:v>
                </c:pt>
                <c:pt idx="92">
                  <c:v>2092.6021999999998</c:v>
                </c:pt>
                <c:pt idx="93">
                  <c:v>2093.6075999999998</c:v>
                </c:pt>
                <c:pt idx="94">
                  <c:v>2094.6129999999998</c:v>
                </c:pt>
                <c:pt idx="95">
                  <c:v>2095.6183999999998</c:v>
                </c:pt>
                <c:pt idx="96">
                  <c:v>2096.6237999999998</c:v>
                </c:pt>
                <c:pt idx="97">
                  <c:v>2097.6291999999999</c:v>
                </c:pt>
                <c:pt idx="98">
                  <c:v>2098.6345999999999</c:v>
                </c:pt>
                <c:pt idx="99">
                  <c:v>2099.64</c:v>
                </c:pt>
                <c:pt idx="100">
                  <c:v>2100.6453999999999</c:v>
                </c:pt>
                <c:pt idx="101">
                  <c:v>2101.6507999999999</c:v>
                </c:pt>
                <c:pt idx="102">
                  <c:v>2102.6561999999999</c:v>
                </c:pt>
                <c:pt idx="103">
                  <c:v>2103.6615999999999</c:v>
                </c:pt>
                <c:pt idx="104">
                  <c:v>2104.6669999999999</c:v>
                </c:pt>
                <c:pt idx="105">
                  <c:v>2105.6723999999999</c:v>
                </c:pt>
                <c:pt idx="106">
                  <c:v>2106.6777999999999</c:v>
                </c:pt>
                <c:pt idx="107">
                  <c:v>2107.6831999999999</c:v>
                </c:pt>
                <c:pt idx="108">
                  <c:v>2108.6886</c:v>
                </c:pt>
                <c:pt idx="109">
                  <c:v>2109.694</c:v>
                </c:pt>
                <c:pt idx="110">
                  <c:v>2110.6994</c:v>
                </c:pt>
                <c:pt idx="111">
                  <c:v>2111.7048</c:v>
                </c:pt>
                <c:pt idx="112">
                  <c:v>2112.7102</c:v>
                </c:pt>
                <c:pt idx="113">
                  <c:v>2113.7156</c:v>
                </c:pt>
                <c:pt idx="114">
                  <c:v>2114.721</c:v>
                </c:pt>
                <c:pt idx="115">
                  <c:v>2115.7264</c:v>
                </c:pt>
                <c:pt idx="116">
                  <c:v>2116.7318</c:v>
                </c:pt>
                <c:pt idx="117">
                  <c:v>2117.7372</c:v>
                </c:pt>
                <c:pt idx="118">
                  <c:v>2118.7426</c:v>
                </c:pt>
                <c:pt idx="119">
                  <c:v>2119.748</c:v>
                </c:pt>
                <c:pt idx="120">
                  <c:v>2120.7534000000001</c:v>
                </c:pt>
                <c:pt idx="121">
                  <c:v>2121.7588000000001</c:v>
                </c:pt>
                <c:pt idx="122">
                  <c:v>2122.7642000000001</c:v>
                </c:pt>
                <c:pt idx="123">
                  <c:v>2123.7696000000001</c:v>
                </c:pt>
                <c:pt idx="124">
                  <c:v>2124.7750000000001</c:v>
                </c:pt>
                <c:pt idx="125">
                  <c:v>2125.7804000000001</c:v>
                </c:pt>
                <c:pt idx="126">
                  <c:v>2126.7858000000001</c:v>
                </c:pt>
                <c:pt idx="127">
                  <c:v>2127.7912000000001</c:v>
                </c:pt>
                <c:pt idx="128">
                  <c:v>2128.7966000000001</c:v>
                </c:pt>
                <c:pt idx="129">
                  <c:v>2129.8019999999997</c:v>
                </c:pt>
                <c:pt idx="130">
                  <c:v>2130.8073999999997</c:v>
                </c:pt>
                <c:pt idx="131">
                  <c:v>2131.8127999999997</c:v>
                </c:pt>
                <c:pt idx="132">
                  <c:v>2132.8181999999997</c:v>
                </c:pt>
                <c:pt idx="133">
                  <c:v>2133.8235999999997</c:v>
                </c:pt>
                <c:pt idx="134">
                  <c:v>2134.8289999999997</c:v>
                </c:pt>
                <c:pt idx="135">
                  <c:v>2135.8343999999997</c:v>
                </c:pt>
                <c:pt idx="136">
                  <c:v>2136.8397999999997</c:v>
                </c:pt>
                <c:pt idx="137">
                  <c:v>2137.8451999999997</c:v>
                </c:pt>
                <c:pt idx="138">
                  <c:v>2138.8505999999998</c:v>
                </c:pt>
                <c:pt idx="139">
                  <c:v>2139.8559999999998</c:v>
                </c:pt>
                <c:pt idx="140">
                  <c:v>2140.8613999999998</c:v>
                </c:pt>
                <c:pt idx="141">
                  <c:v>2141.8667999999998</c:v>
                </c:pt>
                <c:pt idx="142">
                  <c:v>2142.8721999999998</c:v>
                </c:pt>
                <c:pt idx="143">
                  <c:v>2143.8775999999998</c:v>
                </c:pt>
                <c:pt idx="144">
                  <c:v>2144.8829999999998</c:v>
                </c:pt>
                <c:pt idx="145">
                  <c:v>2145.8883999999998</c:v>
                </c:pt>
                <c:pt idx="146">
                  <c:v>2146.8937999999998</c:v>
                </c:pt>
                <c:pt idx="147">
                  <c:v>2147.8991999999998</c:v>
                </c:pt>
                <c:pt idx="148">
                  <c:v>2148.9045999999998</c:v>
                </c:pt>
                <c:pt idx="149">
                  <c:v>2149.91</c:v>
                </c:pt>
                <c:pt idx="150">
                  <c:v>2150.9153999999999</c:v>
                </c:pt>
                <c:pt idx="151">
                  <c:v>2151.9207999999999</c:v>
                </c:pt>
                <c:pt idx="152">
                  <c:v>2152.9261999999999</c:v>
                </c:pt>
                <c:pt idx="153">
                  <c:v>2153.9315999999999</c:v>
                </c:pt>
                <c:pt idx="154">
                  <c:v>2154.9369999999999</c:v>
                </c:pt>
                <c:pt idx="155">
                  <c:v>2155.9423999999999</c:v>
                </c:pt>
                <c:pt idx="156">
                  <c:v>2156.9477999999999</c:v>
                </c:pt>
                <c:pt idx="157">
                  <c:v>1145.3893</c:v>
                </c:pt>
                <c:pt idx="158">
                  <c:v>2158.9585999999999</c:v>
                </c:pt>
                <c:pt idx="159">
                  <c:v>2159.9639999999999</c:v>
                </c:pt>
                <c:pt idx="160">
                  <c:v>2160.9694</c:v>
                </c:pt>
                <c:pt idx="161">
                  <c:v>2161.9748</c:v>
                </c:pt>
                <c:pt idx="162">
                  <c:v>2162.9802</c:v>
                </c:pt>
                <c:pt idx="163">
                  <c:v>2163.9856</c:v>
                </c:pt>
                <c:pt idx="164">
                  <c:v>2164.991</c:v>
                </c:pt>
                <c:pt idx="165">
                  <c:v>2165.9964</c:v>
                </c:pt>
                <c:pt idx="166">
                  <c:v>2167.0018</c:v>
                </c:pt>
                <c:pt idx="167">
                  <c:v>2168.0072</c:v>
                </c:pt>
                <c:pt idx="168">
                  <c:v>2169.0126</c:v>
                </c:pt>
                <c:pt idx="169">
                  <c:v>2170.018</c:v>
                </c:pt>
                <c:pt idx="170">
                  <c:v>2171.0234</c:v>
                </c:pt>
                <c:pt idx="171">
                  <c:v>2172.0288</c:v>
                </c:pt>
                <c:pt idx="172">
                  <c:v>2173.0342000000001</c:v>
                </c:pt>
                <c:pt idx="173">
                  <c:v>2174.0396000000001</c:v>
                </c:pt>
                <c:pt idx="174">
                  <c:v>2175.0450000000001</c:v>
                </c:pt>
                <c:pt idx="175">
                  <c:v>2176.0504000000001</c:v>
                </c:pt>
                <c:pt idx="176">
                  <c:v>2177.0558000000001</c:v>
                </c:pt>
                <c:pt idx="177">
                  <c:v>2178.0612000000001</c:v>
                </c:pt>
                <c:pt idx="178">
                  <c:v>2179.0666000000001</c:v>
                </c:pt>
                <c:pt idx="179">
                  <c:v>2180.0720000000001</c:v>
                </c:pt>
              </c:numCache>
            </c:numRef>
          </c:val>
        </c:ser>
        <c:marker val="1"/>
        <c:axId val="102080896"/>
        <c:axId val="102082432"/>
      </c:lineChart>
      <c:dateAx>
        <c:axId val="102080896"/>
        <c:scaling>
          <c:orientation val="minMax"/>
        </c:scaling>
        <c:axPos val="b"/>
        <c:numFmt formatCode="mmm\-yyyy" sourceLinked="0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082432"/>
        <c:crosses val="autoZero"/>
        <c:auto val="1"/>
        <c:lblOffset val="100"/>
      </c:dateAx>
      <c:valAx>
        <c:axId val="102082432"/>
        <c:scaling>
          <c:orientation val="minMax"/>
          <c:max val="2500"/>
          <c:min val="1700"/>
        </c:scaling>
        <c:axPos val="l"/>
        <c:majorGridlines>
          <c:spPr>
            <a:ln w="3175">
              <a:solidFill>
                <a:srgbClr val="808080"/>
              </a:solidFill>
              <a:prstDash val="lg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>
                    <a:solidFill>
                      <a:srgbClr val="FF0000"/>
                    </a:solidFill>
                  </a:rPr>
                  <a:t>City population +15, '000</a:t>
                </a:r>
              </a:p>
            </c:rich>
          </c:tx>
          <c:layout>
            <c:manualLayout>
              <c:xMode val="edge"/>
              <c:yMode val="edge"/>
              <c:x val="2.4589618605366691E-2"/>
              <c:y val="0.15160691505741244"/>
            </c:manualLayout>
          </c:layout>
        </c:title>
        <c:numFmt formatCode="_-* #,##0.0_-;\-* #,##0.0_-;_-* &quot;-&quot;??_-;_-@_-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080896"/>
        <c:crosses val="autoZero"/>
        <c:crossBetween val="between"/>
        <c:majorUnit val="100"/>
        <c:minorUnit val="50"/>
      </c:valAx>
    </c:plotArea>
    <c:legend>
      <c:legendPos val="b"/>
      <c:layout>
        <c:manualLayout>
          <c:xMode val="edge"/>
          <c:yMode val="edge"/>
          <c:x val="0.15250623839257707"/>
          <c:y val="0.89665273684364877"/>
          <c:w val="0.80583458152816223"/>
          <c:h val="6.7347908327101594E-2"/>
        </c:manualLayout>
      </c:layout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CA"/>
              <a:t>Toronto City Population (15 years old and older)</a:t>
            </a:r>
          </a:p>
        </c:rich>
      </c:tx>
      <c:layout>
        <c:manualLayout>
          <c:xMode val="edge"/>
          <c:yMode val="edge"/>
          <c:x val="0.10088087252347568"/>
          <c:y val="4.190484168202377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968931180847218"/>
          <c:y val="0.14893636362455798"/>
          <c:w val="0.84095139053162005"/>
          <c:h val="0.64627743501375223"/>
        </c:manualLayout>
      </c:layout>
      <c:lineChart>
        <c:grouping val="standard"/>
        <c:ser>
          <c:idx val="2"/>
          <c:order val="0"/>
          <c:tx>
            <c:v>Toronto Pop by the City of Toronto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4.4229992093642503E-3"/>
                  <c:y val="-0.32961411738430108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100" b="1"/>
                  </a:pPr>
                  <a:endParaRPr lang="en-US"/>
                </a:p>
              </c:txPr>
            </c:trendlineLbl>
          </c:trendline>
          <c:cat>
            <c:numRef>
              <c:f>'TO Unempl'!$M$3:$M$182</c:f>
              <c:numCache>
                <c:formatCode>General</c:formatCode>
                <c:ptCount val="1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</c:numCache>
            </c:numRef>
          </c:cat>
          <c:val>
            <c:numRef>
              <c:f>'TO Unempl'!$J$3:$J$182</c:f>
              <c:numCache>
                <c:formatCode>_-* #,##0.0_-;\-* #,##0.0_-;_-* "-"??_-;_-@_-</c:formatCode>
                <c:ptCount val="180"/>
                <c:pt idx="0">
                  <c:v>118.86</c:v>
                </c:pt>
                <c:pt idx="1">
                  <c:v>111.77</c:v>
                </c:pt>
                <c:pt idx="2">
                  <c:v>115.22</c:v>
                </c:pt>
                <c:pt idx="3">
                  <c:v>93.15</c:v>
                </c:pt>
                <c:pt idx="4">
                  <c:v>103.8</c:v>
                </c:pt>
                <c:pt idx="5">
                  <c:v>99.61</c:v>
                </c:pt>
                <c:pt idx="6">
                  <c:v>121.15</c:v>
                </c:pt>
                <c:pt idx="7">
                  <c:v>104.23</c:v>
                </c:pt>
                <c:pt idx="8">
                  <c:v>93.32</c:v>
                </c:pt>
                <c:pt idx="9">
                  <c:v>98.85</c:v>
                </c:pt>
                <c:pt idx="10">
                  <c:v>98.52</c:v>
                </c:pt>
                <c:pt idx="11">
                  <c:v>97.04</c:v>
                </c:pt>
                <c:pt idx="12">
                  <c:v>95.63</c:v>
                </c:pt>
                <c:pt idx="13">
                  <c:v>84.14</c:v>
                </c:pt>
                <c:pt idx="14">
                  <c:v>84.41</c:v>
                </c:pt>
                <c:pt idx="15">
                  <c:v>95</c:v>
                </c:pt>
                <c:pt idx="16">
                  <c:v>99.41</c:v>
                </c:pt>
                <c:pt idx="17">
                  <c:v>94.74</c:v>
                </c:pt>
                <c:pt idx="18">
                  <c:v>105.96</c:v>
                </c:pt>
                <c:pt idx="19">
                  <c:v>99.97</c:v>
                </c:pt>
                <c:pt idx="20">
                  <c:v>91.47</c:v>
                </c:pt>
                <c:pt idx="21">
                  <c:v>80.319999999999993</c:v>
                </c:pt>
                <c:pt idx="22">
                  <c:v>82.62</c:v>
                </c:pt>
                <c:pt idx="23">
                  <c:v>67.400000000000006</c:v>
                </c:pt>
                <c:pt idx="24">
                  <c:v>78.83</c:v>
                </c:pt>
                <c:pt idx="25">
                  <c:v>78.62</c:v>
                </c:pt>
                <c:pt idx="26">
                  <c:v>82.23</c:v>
                </c:pt>
                <c:pt idx="27">
                  <c:v>75.16</c:v>
                </c:pt>
                <c:pt idx="28">
                  <c:v>85.42</c:v>
                </c:pt>
                <c:pt idx="29">
                  <c:v>81.25</c:v>
                </c:pt>
                <c:pt idx="30">
                  <c:v>75.849999999999994</c:v>
                </c:pt>
                <c:pt idx="31">
                  <c:v>108.13</c:v>
                </c:pt>
                <c:pt idx="32">
                  <c:v>93.73</c:v>
                </c:pt>
                <c:pt idx="33">
                  <c:v>84.1</c:v>
                </c:pt>
                <c:pt idx="34">
                  <c:v>81.63</c:v>
                </c:pt>
                <c:pt idx="35">
                  <c:v>78.7</c:v>
                </c:pt>
                <c:pt idx="36">
                  <c:v>85.32</c:v>
                </c:pt>
                <c:pt idx="37">
                  <c:v>85.73</c:v>
                </c:pt>
                <c:pt idx="38">
                  <c:v>101.87</c:v>
                </c:pt>
                <c:pt idx="39">
                  <c:v>86.31</c:v>
                </c:pt>
                <c:pt idx="40">
                  <c:v>96.45</c:v>
                </c:pt>
                <c:pt idx="41">
                  <c:v>99.52</c:v>
                </c:pt>
                <c:pt idx="42">
                  <c:v>105.83</c:v>
                </c:pt>
                <c:pt idx="43">
                  <c:v>113.39</c:v>
                </c:pt>
                <c:pt idx="44">
                  <c:v>97.76</c:v>
                </c:pt>
                <c:pt idx="45">
                  <c:v>104.34</c:v>
                </c:pt>
                <c:pt idx="46">
                  <c:v>97.67</c:v>
                </c:pt>
                <c:pt idx="47">
                  <c:v>105.6</c:v>
                </c:pt>
                <c:pt idx="48">
                  <c:v>112.55</c:v>
                </c:pt>
                <c:pt idx="49">
                  <c:v>108.29</c:v>
                </c:pt>
                <c:pt idx="50">
                  <c:v>125.09</c:v>
                </c:pt>
                <c:pt idx="51">
                  <c:v>106.37</c:v>
                </c:pt>
                <c:pt idx="52">
                  <c:v>111.9</c:v>
                </c:pt>
                <c:pt idx="53">
                  <c:v>115.31</c:v>
                </c:pt>
                <c:pt idx="54">
                  <c:v>123.46</c:v>
                </c:pt>
                <c:pt idx="55">
                  <c:v>147.72999999999999</c:v>
                </c:pt>
                <c:pt idx="56">
                  <c:v>123.16</c:v>
                </c:pt>
                <c:pt idx="57">
                  <c:v>112.86</c:v>
                </c:pt>
                <c:pt idx="58">
                  <c:v>98.1</c:v>
                </c:pt>
                <c:pt idx="59">
                  <c:v>104.91</c:v>
                </c:pt>
                <c:pt idx="60">
                  <c:v>122.73</c:v>
                </c:pt>
                <c:pt idx="61">
                  <c:v>106.26</c:v>
                </c:pt>
                <c:pt idx="62">
                  <c:v>103.03</c:v>
                </c:pt>
                <c:pt idx="63">
                  <c:v>109.26</c:v>
                </c:pt>
                <c:pt idx="64">
                  <c:v>128.93</c:v>
                </c:pt>
                <c:pt idx="65">
                  <c:v>121.93</c:v>
                </c:pt>
                <c:pt idx="66">
                  <c:v>148.38</c:v>
                </c:pt>
                <c:pt idx="67">
                  <c:v>137.26</c:v>
                </c:pt>
                <c:pt idx="68">
                  <c:v>129.19999999999999</c:v>
                </c:pt>
                <c:pt idx="69">
                  <c:v>107.44</c:v>
                </c:pt>
                <c:pt idx="70">
                  <c:v>109.03</c:v>
                </c:pt>
                <c:pt idx="71">
                  <c:v>93.16</c:v>
                </c:pt>
                <c:pt idx="72">
                  <c:v>111.78</c:v>
                </c:pt>
                <c:pt idx="73">
                  <c:v>102.28</c:v>
                </c:pt>
                <c:pt idx="74">
                  <c:v>118.51</c:v>
                </c:pt>
                <c:pt idx="75">
                  <c:v>103.24</c:v>
                </c:pt>
                <c:pt idx="76">
                  <c:v>126.89</c:v>
                </c:pt>
                <c:pt idx="77">
                  <c:v>113.83</c:v>
                </c:pt>
                <c:pt idx="78">
                  <c:v>141.61000000000001</c:v>
                </c:pt>
                <c:pt idx="79">
                  <c:v>131.12</c:v>
                </c:pt>
                <c:pt idx="80">
                  <c:v>113.09</c:v>
                </c:pt>
                <c:pt idx="81">
                  <c:v>117.13</c:v>
                </c:pt>
                <c:pt idx="82">
                  <c:v>106.49</c:v>
                </c:pt>
                <c:pt idx="83">
                  <c:v>106.71</c:v>
                </c:pt>
                <c:pt idx="84">
                  <c:v>105.96</c:v>
                </c:pt>
                <c:pt idx="85">
                  <c:v>119.82</c:v>
                </c:pt>
                <c:pt idx="86">
                  <c:v>115.02</c:v>
                </c:pt>
                <c:pt idx="87">
                  <c:v>114.07</c:v>
                </c:pt>
                <c:pt idx="88">
                  <c:v>120.34</c:v>
                </c:pt>
                <c:pt idx="89">
                  <c:v>120.33</c:v>
                </c:pt>
                <c:pt idx="90">
                  <c:v>133.11000000000001</c:v>
                </c:pt>
                <c:pt idx="91">
                  <c:v>126.03</c:v>
                </c:pt>
                <c:pt idx="92">
                  <c:v>100.07</c:v>
                </c:pt>
                <c:pt idx="93">
                  <c:v>99.23</c:v>
                </c:pt>
                <c:pt idx="94">
                  <c:v>83.79</c:v>
                </c:pt>
                <c:pt idx="95">
                  <c:v>97.27</c:v>
                </c:pt>
                <c:pt idx="96">
                  <c:v>104.46</c:v>
                </c:pt>
                <c:pt idx="97">
                  <c:v>107.22</c:v>
                </c:pt>
                <c:pt idx="98">
                  <c:v>98.04</c:v>
                </c:pt>
                <c:pt idx="99">
                  <c:v>96</c:v>
                </c:pt>
                <c:pt idx="100">
                  <c:v>103.99</c:v>
                </c:pt>
                <c:pt idx="101">
                  <c:v>99.76</c:v>
                </c:pt>
                <c:pt idx="102">
                  <c:v>120.18</c:v>
                </c:pt>
                <c:pt idx="103">
                  <c:v>126.7</c:v>
                </c:pt>
                <c:pt idx="104">
                  <c:v>108.58</c:v>
                </c:pt>
                <c:pt idx="105">
                  <c:v>95.77</c:v>
                </c:pt>
                <c:pt idx="106">
                  <c:v>111.63</c:v>
                </c:pt>
                <c:pt idx="107">
                  <c:v>80.48</c:v>
                </c:pt>
                <c:pt idx="108">
                  <c:v>96.8</c:v>
                </c:pt>
                <c:pt idx="109">
                  <c:v>106.05</c:v>
                </c:pt>
                <c:pt idx="110">
                  <c:v>118.14</c:v>
                </c:pt>
                <c:pt idx="111">
                  <c:v>101.2</c:v>
                </c:pt>
                <c:pt idx="112">
                  <c:v>114.37</c:v>
                </c:pt>
                <c:pt idx="113">
                  <c:v>114.84</c:v>
                </c:pt>
                <c:pt idx="114">
                  <c:v>141.66</c:v>
                </c:pt>
                <c:pt idx="115">
                  <c:v>126.24</c:v>
                </c:pt>
                <c:pt idx="116">
                  <c:v>99.75</c:v>
                </c:pt>
                <c:pt idx="117">
                  <c:v>102.17</c:v>
                </c:pt>
                <c:pt idx="118">
                  <c:v>107.59</c:v>
                </c:pt>
                <c:pt idx="119">
                  <c:v>90.44</c:v>
                </c:pt>
                <c:pt idx="120">
                  <c:v>97.45</c:v>
                </c:pt>
                <c:pt idx="121">
                  <c:v>84.55</c:v>
                </c:pt>
                <c:pt idx="122">
                  <c:v>100.86</c:v>
                </c:pt>
                <c:pt idx="123">
                  <c:v>87.69</c:v>
                </c:pt>
                <c:pt idx="124">
                  <c:v>112.25</c:v>
                </c:pt>
                <c:pt idx="125">
                  <c:v>118.58</c:v>
                </c:pt>
                <c:pt idx="126">
                  <c:v>136.11000000000001</c:v>
                </c:pt>
                <c:pt idx="127">
                  <c:v>123.21</c:v>
                </c:pt>
                <c:pt idx="128">
                  <c:v>105.37</c:v>
                </c:pt>
                <c:pt idx="129">
                  <c:v>103.43</c:v>
                </c:pt>
                <c:pt idx="130">
                  <c:v>103.1</c:v>
                </c:pt>
                <c:pt idx="131">
                  <c:v>97.19</c:v>
                </c:pt>
                <c:pt idx="132">
                  <c:v>118.59</c:v>
                </c:pt>
                <c:pt idx="133">
                  <c:v>124.69</c:v>
                </c:pt>
                <c:pt idx="134">
                  <c:v>133.25</c:v>
                </c:pt>
                <c:pt idx="135">
                  <c:v>125.29</c:v>
                </c:pt>
                <c:pt idx="136">
                  <c:v>154.63999999999999</c:v>
                </c:pt>
                <c:pt idx="137">
                  <c:v>159.38999999999999</c:v>
                </c:pt>
                <c:pt idx="138">
                  <c:v>182.17</c:v>
                </c:pt>
                <c:pt idx="139">
                  <c:v>166.12</c:v>
                </c:pt>
                <c:pt idx="140">
                  <c:v>135.27000000000001</c:v>
                </c:pt>
                <c:pt idx="141">
                  <c:v>129.18</c:v>
                </c:pt>
                <c:pt idx="142">
                  <c:v>142.31</c:v>
                </c:pt>
                <c:pt idx="143">
                  <c:v>122.76</c:v>
                </c:pt>
                <c:pt idx="144">
                  <c:v>134.62</c:v>
                </c:pt>
                <c:pt idx="145">
                  <c:v>125.6</c:v>
                </c:pt>
                <c:pt idx="146">
                  <c:v>129.28</c:v>
                </c:pt>
                <c:pt idx="147">
                  <c:v>137.51</c:v>
                </c:pt>
                <c:pt idx="148">
                  <c:v>163.19999999999999</c:v>
                </c:pt>
                <c:pt idx="149">
                  <c:v>146.1</c:v>
                </c:pt>
                <c:pt idx="150">
                  <c:v>147.30000000000001</c:v>
                </c:pt>
                <c:pt idx="151">
                  <c:v>176.54</c:v>
                </c:pt>
                <c:pt idx="152">
                  <c:v>138.51</c:v>
                </c:pt>
                <c:pt idx="153">
                  <c:v>133.91999999999999</c:v>
                </c:pt>
                <c:pt idx="154">
                  <c:v>127.99</c:v>
                </c:pt>
                <c:pt idx="155">
                  <c:v>112.65</c:v>
                </c:pt>
                <c:pt idx="156">
                  <c:v>131.82</c:v>
                </c:pt>
                <c:pt idx="157">
                  <c:v>115.12</c:v>
                </c:pt>
                <c:pt idx="158">
                  <c:v>133.02000000000001</c:v>
                </c:pt>
                <c:pt idx="159">
                  <c:v>124.66</c:v>
                </c:pt>
              </c:numCache>
            </c:numRef>
          </c:val>
        </c:ser>
        <c:marker val="1"/>
        <c:axId val="102369920"/>
        <c:axId val="102392192"/>
      </c:lineChart>
      <c:catAx>
        <c:axId val="102369920"/>
        <c:scaling>
          <c:orientation val="minMax"/>
        </c:scaling>
        <c:axPos val="b"/>
        <c:numFmt formatCode="#,##0" sourceLinked="0"/>
        <c:maj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392192"/>
        <c:crosses val="autoZero"/>
        <c:auto val="1"/>
        <c:lblAlgn val="ctr"/>
        <c:lblOffset val="100"/>
        <c:tickLblSkip val="8"/>
        <c:tickMarkSkip val="9"/>
      </c:catAx>
      <c:valAx>
        <c:axId val="102392192"/>
        <c:scaling>
          <c:orientation val="minMax"/>
          <c:max val="2500"/>
          <c:min val="1700"/>
        </c:scaling>
        <c:axPos val="l"/>
        <c:majorGridlines>
          <c:spPr>
            <a:ln w="3175">
              <a:solidFill>
                <a:srgbClr val="808080"/>
              </a:solidFill>
              <a:prstDash val="lgDash"/>
            </a:ln>
          </c:spPr>
        </c:majorGridlines>
        <c:numFmt formatCode="_-* #,##0.0_-;\-* #,##0.0_-;_-* &quot;-&quot;??_-;_-@_-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369920"/>
        <c:crosses val="autoZero"/>
        <c:crossBetween val="between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26"/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CA" sz="1300">
                <a:latin typeface="Arial" pitchFamily="34" charset="0"/>
                <a:cs typeface="Arial" pitchFamily="34" charset="0"/>
              </a:rPr>
              <a:t>Total</a:t>
            </a:r>
            <a:r>
              <a:rPr lang="en-CA" sz="1300" baseline="0">
                <a:latin typeface="Arial" pitchFamily="34" charset="0"/>
                <a:cs typeface="Arial" pitchFamily="34" charset="0"/>
              </a:rPr>
              <a:t> Purchased Energy kWh: </a:t>
            </a:r>
            <a:r>
              <a:rPr lang="en-CA" sz="1300">
                <a:latin typeface="Arial" pitchFamily="34" charset="0"/>
                <a:cs typeface="Arial" pitchFamily="34" charset="0"/>
              </a:rPr>
              <a:t>actual,</a:t>
            </a:r>
            <a:r>
              <a:rPr lang="en-CA" sz="1300" baseline="0">
                <a:latin typeface="Arial" pitchFamily="34" charset="0"/>
                <a:cs typeface="Arial" pitchFamily="34" charset="0"/>
              </a:rPr>
              <a:t> normalized and f</a:t>
            </a:r>
            <a:r>
              <a:rPr lang="en-CA" sz="1300">
                <a:latin typeface="Arial" pitchFamily="34" charset="0"/>
                <a:cs typeface="Arial" pitchFamily="34" charset="0"/>
              </a:rPr>
              <a:t>orecast </a:t>
            </a:r>
          </a:p>
        </c:rich>
      </c:tx>
      <c:layout>
        <c:manualLayout>
          <c:xMode val="edge"/>
          <c:yMode val="edge"/>
          <c:x val="0.17256061081987628"/>
          <c:y val="2.2662148092981008E-2"/>
        </c:manualLayout>
      </c:layout>
    </c:title>
    <c:plotArea>
      <c:layout>
        <c:manualLayout>
          <c:layoutTarget val="inner"/>
          <c:xMode val="edge"/>
          <c:yMode val="edge"/>
          <c:x val="0.17794408557847113"/>
          <c:y val="0.11589223273238723"/>
          <c:w val="0.77569207074922164"/>
          <c:h val="0.61479877820442186"/>
        </c:manualLayout>
      </c:layout>
      <c:barChart>
        <c:barDir val="col"/>
        <c:grouping val="clustered"/>
        <c:ser>
          <c:idx val="0"/>
          <c:order val="0"/>
          <c:tx>
            <c:strRef>
              <c:f>SUMMARY!$B$44</c:f>
              <c:strCache>
                <c:ptCount val="1"/>
                <c:pt idx="0">
                  <c:v>Purchased kWh</c:v>
                </c:pt>
              </c:strCache>
            </c:strRef>
          </c:tx>
          <c:cat>
            <c:multiLvlStrRef>
              <c:f>#REF!</c:f>
            </c:multiLvlStrRef>
          </c:cat>
          <c:val>
            <c:numRef>
              <c:f>SUMMARY!$B$45:$B$55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SUMMARY!$C$44</c:f>
              <c:strCache>
                <c:ptCount val="1"/>
                <c:pt idx="0">
                  <c:v>Normalized kWh</c:v>
                </c:pt>
              </c:strCache>
            </c:strRef>
          </c:tx>
          <c:cat>
            <c:multiLvlStrRef>
              <c:f>#REF!</c:f>
            </c:multiLvlStrRef>
          </c:cat>
          <c:val>
            <c:numRef>
              <c:f>SUMMARY!$C$45:$C$61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SUMMARY!$D$44</c:f>
              <c:strCache>
                <c:ptCount val="1"/>
                <c:pt idx="0">
                  <c:v>Purchased kWh Forecast</c:v>
                </c:pt>
              </c:strCache>
            </c:strRef>
          </c:tx>
          <c:cat>
            <c:multiLvlStrRef>
              <c:f>#REF!</c:f>
            </c:multiLvlStrRef>
          </c:cat>
          <c:val>
            <c:numRef>
              <c:f>SUMMARY!$D$45:$D$61</c:f>
              <c:numCache>
                <c:formatCode>General</c:formatCode>
                <c:ptCount val="17"/>
                <c:pt idx="10" formatCode="#,##0">
                  <c:v>0</c:v>
                </c:pt>
                <c:pt idx="11" formatCode="#,##0">
                  <c:v>0</c:v>
                </c:pt>
                <c:pt idx="12" formatCode="#,##0">
                  <c:v>0</c:v>
                </c:pt>
                <c:pt idx="13" formatCode="#,##0">
                  <c:v>0</c:v>
                </c:pt>
                <c:pt idx="14" formatCode="#,##0">
                  <c:v>0</c:v>
                </c:pt>
                <c:pt idx="15" formatCode="#,##0">
                  <c:v>0</c:v>
                </c:pt>
                <c:pt idx="16" formatCode="#,##0">
                  <c:v>0</c:v>
                </c:pt>
              </c:numCache>
            </c:numRef>
          </c:val>
        </c:ser>
        <c:axId val="98437376"/>
        <c:axId val="98443264"/>
      </c:barChart>
      <c:catAx>
        <c:axId val="98437376"/>
        <c:scaling>
          <c:orientation val="minMax"/>
        </c:scaling>
        <c:axPos val="b"/>
        <c:numFmt formatCode="@" sourceLinked="1"/>
        <c:majorTickMark val="none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98443264"/>
        <c:crosses val="autoZero"/>
        <c:auto val="1"/>
        <c:lblAlgn val="ctr"/>
        <c:lblOffset val="100"/>
        <c:tickLblSkip val="1"/>
        <c:tickMarkSkip val="1"/>
      </c:catAx>
      <c:valAx>
        <c:axId val="98443264"/>
        <c:scaling>
          <c:orientation val="minMax"/>
          <c:max val="27500000000"/>
          <c:min val="20000000000"/>
        </c:scaling>
        <c:axPos val="l"/>
        <c:majorGridlines>
          <c:spPr>
            <a:ln>
              <a:prstDash val="lgDash"/>
            </a:ln>
          </c:spPr>
        </c:majorGridlines>
        <c:numFmt formatCode="#,##0" sourceLinked="1"/>
        <c:majorTickMark val="none"/>
        <c:tickLblPos val="nextTo"/>
        <c:txPr>
          <a:bodyPr rot="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98437376"/>
        <c:crosses val="autoZero"/>
        <c:crossBetween val="between"/>
      </c:valAx>
    </c:plotArea>
    <c:legend>
      <c:legendPos val="b"/>
      <c:legendEntry>
        <c:idx val="-1"/>
        <c:delete val="1"/>
      </c:legendEntry>
      <c:layout>
        <c:manualLayout>
          <c:xMode val="edge"/>
          <c:yMode val="edge"/>
          <c:x val="0.18315606041048146"/>
          <c:y val="0.8625876282045507"/>
          <c:w val="0.67465040230630169"/>
          <c:h val="0.10028892585226236"/>
        </c:manualLayout>
      </c:layout>
      <c:txPr>
        <a:bodyPr/>
        <a:lstStyle/>
        <a:p>
          <a:pPr>
            <a:defRPr sz="12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</c:chart>
  <c:printSettings>
    <c:headerFooter alignWithMargins="0"/>
    <c:pageMargins b="1" l="0.75000000000001465" r="0.75000000000001465" t="1" header="0.5" footer="0.5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b="1"/>
            </a:pPr>
            <a:r>
              <a:rPr lang="en-CA" b="1"/>
              <a:t>Population Statistics</a:t>
            </a:r>
          </a:p>
        </c:rich>
      </c:tx>
      <c:layout>
        <c:manualLayout>
          <c:xMode val="edge"/>
          <c:yMode val="edge"/>
          <c:x val="0.39034889869538592"/>
          <c:y val="2.2346368715083852E-2"/>
        </c:manualLayout>
      </c:layout>
    </c:title>
    <c:plotArea>
      <c:layout>
        <c:manualLayout>
          <c:layoutTarget val="inner"/>
          <c:xMode val="edge"/>
          <c:yMode val="edge"/>
          <c:x val="0.15186729688245507"/>
          <c:y val="0.11081012918077975"/>
          <c:w val="0.74840768030929461"/>
          <c:h val="0.53824190970542096"/>
        </c:manualLayout>
      </c:layout>
      <c:lineChart>
        <c:grouping val="standard"/>
        <c:ser>
          <c:idx val="0"/>
          <c:order val="0"/>
          <c:tx>
            <c:v>TO CMA population by ConfBoard</c:v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'TO Unempl'!$G$3:$G$182</c:f>
              <c:numCache>
                <c:formatCode>mmm\-yy</c:formatCode>
                <c:ptCount val="180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</c:numCache>
            </c:numRef>
          </c:cat>
          <c:val>
            <c:numRef>
              <c:f>'TO Unempl'!$H$3:$H$182</c:f>
              <c:numCache>
                <c:formatCode>#,##0</c:formatCode>
                <c:ptCount val="180"/>
                <c:pt idx="1">
                  <c:v>185.1577199999997</c:v>
                </c:pt>
                <c:pt idx="3">
                  <c:v>175.06855999999985</c:v>
                </c:pt>
                <c:pt idx="4">
                  <c:v>170.02397999999994</c:v>
                </c:pt>
                <c:pt idx="5">
                  <c:v>164.97940000000003</c:v>
                </c:pt>
                <c:pt idx="6">
                  <c:v>168.89929333333325</c:v>
                </c:pt>
                <c:pt idx="7">
                  <c:v>168.33694999999989</c:v>
                </c:pt>
                <c:pt idx="8">
                  <c:v>167.77460666666653</c:v>
                </c:pt>
                <c:pt idx="9">
                  <c:v>168.89195666666669</c:v>
                </c:pt>
                <c:pt idx="10">
                  <c:v>169.16946000000007</c:v>
                </c:pt>
                <c:pt idx="11">
                  <c:v>169.44696333333346</c:v>
                </c:pt>
                <c:pt idx="12">
                  <c:v>162.80988666666659</c:v>
                </c:pt>
                <c:pt idx="13">
                  <c:v>159.63009999999986</c:v>
                </c:pt>
                <c:pt idx="14">
                  <c:v>156.45031333333313</c:v>
                </c:pt>
                <c:pt idx="15">
                  <c:v>166.35496666666663</c:v>
                </c:pt>
                <c:pt idx="16">
                  <c:v>169.7174</c:v>
                </c:pt>
                <c:pt idx="17">
                  <c:v>173.07983333333337</c:v>
                </c:pt>
                <c:pt idx="18">
                  <c:v>155.50222666666664</c:v>
                </c:pt>
                <c:pt idx="19">
                  <c:v>148.39463999999998</c:v>
                </c:pt>
                <c:pt idx="20">
                  <c:v>141.28705333333332</c:v>
                </c:pt>
                <c:pt idx="21">
                  <c:v>142.38595333333328</c:v>
                </c:pt>
                <c:pt idx="22">
                  <c:v>139.38160999999991</c:v>
                </c:pt>
                <c:pt idx="23">
                  <c:v>136.37726666666654</c:v>
                </c:pt>
                <c:pt idx="24">
                  <c:v>142.21689666666666</c:v>
                </c:pt>
                <c:pt idx="25">
                  <c:v>143.63454000000002</c:v>
                </c:pt>
                <c:pt idx="26">
                  <c:v>145.05218333333337</c:v>
                </c:pt>
                <c:pt idx="27">
                  <c:v>139.16513333333327</c:v>
                </c:pt>
                <c:pt idx="28">
                  <c:v>136.93042999999989</c:v>
                </c:pt>
                <c:pt idx="29">
                  <c:v>134.6957266666665</c:v>
                </c:pt>
                <c:pt idx="30">
                  <c:v>138.47968999999998</c:v>
                </c:pt>
                <c:pt idx="31">
                  <c:v>139.25432000000001</c:v>
                </c:pt>
                <c:pt idx="32">
                  <c:v>140.02895000000004</c:v>
                </c:pt>
                <c:pt idx="33">
                  <c:v>147.30580666666688</c:v>
                </c:pt>
                <c:pt idx="34">
                  <c:v>151.33155000000033</c:v>
                </c:pt>
                <c:pt idx="35">
                  <c:v>155.35729333333379</c:v>
                </c:pt>
                <c:pt idx="36">
                  <c:v>154.96733000000026</c:v>
                </c:pt>
                <c:pt idx="37">
                  <c:v>156.78522000000021</c:v>
                </c:pt>
                <c:pt idx="38">
                  <c:v>158.60311000000016</c:v>
                </c:pt>
                <c:pt idx="39">
                  <c:v>162.30320666666694</c:v>
                </c:pt>
                <c:pt idx="40">
                  <c:v>165.0622000000003</c:v>
                </c:pt>
                <c:pt idx="41">
                  <c:v>167.82119333333367</c:v>
                </c:pt>
                <c:pt idx="42">
                  <c:v>164.05054000000018</c:v>
                </c:pt>
                <c:pt idx="43">
                  <c:v>163.54471000000012</c:v>
                </c:pt>
                <c:pt idx="44">
                  <c:v>163.03888000000006</c:v>
                </c:pt>
                <c:pt idx="45">
                  <c:v>179.04941666666673</c:v>
                </c:pt>
                <c:pt idx="46">
                  <c:v>186.80177000000003</c:v>
                </c:pt>
                <c:pt idx="47">
                  <c:v>194.55412333333334</c:v>
                </c:pt>
                <c:pt idx="48">
                  <c:v>195.93085000000005</c:v>
                </c:pt>
                <c:pt idx="49">
                  <c:v>200.49539000000004</c:v>
                </c:pt>
                <c:pt idx="50">
                  <c:v>205.05993000000004</c:v>
                </c:pt>
                <c:pt idx="51">
                  <c:v>201.25417000000016</c:v>
                </c:pt>
                <c:pt idx="52">
                  <c:v>201.63356000000022</c:v>
                </c:pt>
                <c:pt idx="53">
                  <c:v>202.01295000000027</c:v>
                </c:pt>
                <c:pt idx="54">
                  <c:v>210.96252666666683</c:v>
                </c:pt>
                <c:pt idx="55">
                  <c:v>215.62701000000015</c:v>
                </c:pt>
                <c:pt idx="56">
                  <c:v>220.29149333333348</c:v>
                </c:pt>
                <c:pt idx="57">
                  <c:v>213.80334333333334</c:v>
                </c:pt>
                <c:pt idx="58">
                  <c:v>212.89150999999993</c:v>
                </c:pt>
                <c:pt idx="59">
                  <c:v>211.97967666666651</c:v>
                </c:pt>
                <c:pt idx="60">
                  <c:v>210.21992333333324</c:v>
                </c:pt>
                <c:pt idx="61">
                  <c:v>208.88412999999991</c:v>
                </c:pt>
                <c:pt idx="62">
                  <c:v>207.54833666666659</c:v>
                </c:pt>
                <c:pt idx="63">
                  <c:v>220.26021666666671</c:v>
                </c:pt>
                <c:pt idx="64">
                  <c:v>225.94826000000012</c:v>
                </c:pt>
                <c:pt idx="65">
                  <c:v>231.63630333333353</c:v>
                </c:pt>
                <c:pt idx="66">
                  <c:v>227.57436666666672</c:v>
                </c:pt>
                <c:pt idx="67">
                  <c:v>228.38742000000002</c:v>
                </c:pt>
                <c:pt idx="68">
                  <c:v>229.20047333333332</c:v>
                </c:pt>
                <c:pt idx="69">
                  <c:v>219.13532000000001</c:v>
                </c:pt>
                <c:pt idx="70">
                  <c:v>214.50927000000001</c:v>
                </c:pt>
                <c:pt idx="71">
                  <c:v>209.88322000000002</c:v>
                </c:pt>
                <c:pt idx="72">
                  <c:v>215.90722999999994</c:v>
                </c:pt>
                <c:pt idx="73">
                  <c:v>216.60620999999992</c:v>
                </c:pt>
                <c:pt idx="74">
                  <c:v>217.3051899999999</c:v>
                </c:pt>
                <c:pt idx="75">
                  <c:v>216.11040333333312</c:v>
                </c:pt>
                <c:pt idx="76">
                  <c:v>215.86249999999973</c:v>
                </c:pt>
                <c:pt idx="77">
                  <c:v>215.61459666666633</c:v>
                </c:pt>
                <c:pt idx="78">
                  <c:v>215.54459333333321</c:v>
                </c:pt>
                <c:pt idx="79">
                  <c:v>215.38563999999997</c:v>
                </c:pt>
                <c:pt idx="80">
                  <c:v>215.22668666666672</c:v>
                </c:pt>
                <c:pt idx="81">
                  <c:v>221.07193999999996</c:v>
                </c:pt>
                <c:pt idx="82">
                  <c:v>223.91508999999996</c:v>
                </c:pt>
                <c:pt idx="83">
                  <c:v>226.75823999999997</c:v>
                </c:pt>
                <c:pt idx="84">
                  <c:v>221.47374333333346</c:v>
                </c:pt>
                <c:pt idx="85">
                  <c:v>220.25307000000021</c:v>
                </c:pt>
                <c:pt idx="86">
                  <c:v>219.03239666666695</c:v>
                </c:pt>
                <c:pt idx="87">
                  <c:v>220.46446333333355</c:v>
                </c:pt>
                <c:pt idx="88">
                  <c:v>220.57016000000021</c:v>
                </c:pt>
                <c:pt idx="89">
                  <c:v>220.67585666666687</c:v>
                </c:pt>
                <c:pt idx="90">
                  <c:v>205.54605999999998</c:v>
                </c:pt>
                <c:pt idx="91">
                  <c:v>198.03400999999985</c:v>
                </c:pt>
                <c:pt idx="92">
                  <c:v>190.52195999999972</c:v>
                </c:pt>
                <c:pt idx="93">
                  <c:v>189.89144999999994</c:v>
                </c:pt>
                <c:pt idx="94">
                  <c:v>185.82016999999996</c:v>
                </c:pt>
                <c:pt idx="95">
                  <c:v>181.74888999999999</c:v>
                </c:pt>
                <c:pt idx="96">
                  <c:v>192.72412999999992</c:v>
                </c:pt>
                <c:pt idx="97">
                  <c:v>196.17610999999988</c:v>
                </c:pt>
                <c:pt idx="98">
                  <c:v>199.62808999999984</c:v>
                </c:pt>
                <c:pt idx="99">
                  <c:v>189.21569000000014</c:v>
                </c:pt>
                <c:pt idx="100">
                  <c:v>185.73548000000028</c:v>
                </c:pt>
                <c:pt idx="101">
                  <c:v>182.25527000000042</c:v>
                </c:pt>
                <c:pt idx="102">
                  <c:v>192.58066666666673</c:v>
                </c:pt>
                <c:pt idx="103">
                  <c:v>196.00325999999995</c:v>
                </c:pt>
                <c:pt idx="104">
                  <c:v>199.42585333333318</c:v>
                </c:pt>
                <c:pt idx="105">
                  <c:v>196.42747333333332</c:v>
                </c:pt>
                <c:pt idx="106">
                  <c:v>196.63958000000002</c:v>
                </c:pt>
                <c:pt idx="107">
                  <c:v>196.85168666666672</c:v>
                </c:pt>
                <c:pt idx="108">
                  <c:v>204.91392000000027</c:v>
                </c:pt>
                <c:pt idx="109">
                  <c:v>209.05109000000039</c:v>
                </c:pt>
                <c:pt idx="110">
                  <c:v>213.1882600000005</c:v>
                </c:pt>
                <c:pt idx="111">
                  <c:v>209.24863000000019</c:v>
                </c:pt>
                <c:pt idx="112">
                  <c:v>209.34740000000011</c:v>
                </c:pt>
                <c:pt idx="113">
                  <c:v>209.44617000000002</c:v>
                </c:pt>
                <c:pt idx="114">
                  <c:v>203.63363333333336</c:v>
                </c:pt>
                <c:pt idx="115">
                  <c:v>200.77674999999999</c:v>
                </c:pt>
                <c:pt idx="116">
                  <c:v>197.91986666666662</c:v>
                </c:pt>
                <c:pt idx="117">
                  <c:v>201.62427666666676</c:v>
                </c:pt>
                <c:pt idx="118">
                  <c:v>202.04804000000013</c:v>
                </c:pt>
                <c:pt idx="119">
                  <c:v>202.4718033333335</c:v>
                </c:pt>
                <c:pt idx="120">
                  <c:v>203.29334000000003</c:v>
                </c:pt>
                <c:pt idx="121">
                  <c:v>203.91598999999997</c:v>
                </c:pt>
                <c:pt idx="122">
                  <c:v>204.5386399999999</c:v>
                </c:pt>
                <c:pt idx="123">
                  <c:v>204.95045666666661</c:v>
                </c:pt>
                <c:pt idx="124">
                  <c:v>205.46768999999995</c:v>
                </c:pt>
                <c:pt idx="125">
                  <c:v>205.98492333333328</c:v>
                </c:pt>
                <c:pt idx="126">
                  <c:v>206.81367</c:v>
                </c:pt>
                <c:pt idx="127">
                  <c:v>207.48666000000003</c:v>
                </c:pt>
                <c:pt idx="128">
                  <c:v>208.15965000000006</c:v>
                </c:pt>
                <c:pt idx="129">
                  <c:v>227.60210666666671</c:v>
                </c:pt>
                <c:pt idx="130">
                  <c:v>237.65983000000006</c:v>
                </c:pt>
                <c:pt idx="131">
                  <c:v>247.7175533333334</c:v>
                </c:pt>
                <c:pt idx="132">
                  <c:v>270.21504999999996</c:v>
                </c:pt>
                <c:pt idx="133">
                  <c:v>286.49265999999989</c:v>
                </c:pt>
                <c:pt idx="134">
                  <c:v>302.77026999999981</c:v>
                </c:pt>
                <c:pt idx="135">
                  <c:v>296.37727333333351</c:v>
                </c:pt>
                <c:pt idx="136">
                  <c:v>301.31958000000031</c:v>
                </c:pt>
                <c:pt idx="137">
                  <c:v>306.26188666666712</c:v>
                </c:pt>
                <c:pt idx="138">
                  <c:v>301.69373333333351</c:v>
                </c:pt>
                <c:pt idx="139">
                  <c:v>301.88081000000011</c:v>
                </c:pt>
                <c:pt idx="140">
                  <c:v>302.06788666666671</c:v>
                </c:pt>
                <c:pt idx="141">
                  <c:v>301.35600333333349</c:v>
                </c:pt>
                <c:pt idx="142">
                  <c:v>301.09360000000015</c:v>
                </c:pt>
                <c:pt idx="143">
                  <c:v>300.83119666666681</c:v>
                </c:pt>
                <c:pt idx="144">
                  <c:v>299.17986666666667</c:v>
                </c:pt>
                <c:pt idx="145">
                  <c:v>298.22299999999996</c:v>
                </c:pt>
                <c:pt idx="146">
                  <c:v>297.26613333333324</c:v>
                </c:pt>
                <c:pt idx="147">
                  <c:v>296.64566666666661</c:v>
                </c:pt>
                <c:pt idx="148">
                  <c:v>295.85699999999997</c:v>
                </c:pt>
                <c:pt idx="149">
                  <c:v>295.06833333333333</c:v>
                </c:pt>
                <c:pt idx="150">
                  <c:v>295.8156666666664</c:v>
                </c:pt>
                <c:pt idx="151">
                  <c:v>295.79499999999962</c:v>
                </c:pt>
                <c:pt idx="152">
                  <c:v>295.77433333333283</c:v>
                </c:pt>
                <c:pt idx="153">
                  <c:v>277.20299999999997</c:v>
                </c:pt>
                <c:pt idx="154">
                  <c:v>267.90700000000015</c:v>
                </c:pt>
                <c:pt idx="155">
                  <c:v>258.61100000000033</c:v>
                </c:pt>
                <c:pt idx="156">
                  <c:v>272.98766666666688</c:v>
                </c:pt>
                <c:pt idx="157">
                  <c:v>275.52800000000025</c:v>
                </c:pt>
                <c:pt idx="158">
                  <c:v>278.06833333333361</c:v>
                </c:pt>
                <c:pt idx="159">
                  <c:v>270.8593333333335</c:v>
                </c:pt>
                <c:pt idx="160">
                  <c:v>268.52500000000009</c:v>
                </c:pt>
                <c:pt idx="161">
                  <c:v>266.19066666666669</c:v>
                </c:pt>
                <c:pt idx="162">
                  <c:v>264.24433333333326</c:v>
                </c:pt>
                <c:pt idx="163">
                  <c:v>262.10399999999981</c:v>
                </c:pt>
                <c:pt idx="164">
                  <c:v>259.96366666666637</c:v>
                </c:pt>
                <c:pt idx="165">
                  <c:v>258.57666666666665</c:v>
                </c:pt>
                <c:pt idx="166">
                  <c:v>256.8130000000001</c:v>
                </c:pt>
                <c:pt idx="167">
                  <c:v>255.04933333333352</c:v>
                </c:pt>
                <c:pt idx="168">
                  <c:v>253.67433333333338</c:v>
                </c:pt>
                <c:pt idx="169">
                  <c:v>252.10500000000002</c:v>
                </c:pt>
                <c:pt idx="170">
                  <c:v>250.53566666666666</c:v>
                </c:pt>
                <c:pt idx="171">
                  <c:v>248.9043333333334</c:v>
                </c:pt>
                <c:pt idx="172">
                  <c:v>247.30400000000009</c:v>
                </c:pt>
                <c:pt idx="173">
                  <c:v>245.70366666666678</c:v>
                </c:pt>
                <c:pt idx="174">
                  <c:v>243.96466666666643</c:v>
                </c:pt>
                <c:pt idx="175">
                  <c:v>242.29499999999962</c:v>
                </c:pt>
                <c:pt idx="176">
                  <c:v>240.6253333333328</c:v>
                </c:pt>
                <c:pt idx="177">
                  <c:v>238.55499999999984</c:v>
                </c:pt>
                <c:pt idx="178">
                  <c:v>236.68499999999995</c:v>
                </c:pt>
                <c:pt idx="179">
                  <c:v>234.81500000000005</c:v>
                </c:pt>
              </c:numCache>
            </c:numRef>
          </c:val>
        </c:ser>
        <c:ser>
          <c:idx val="1"/>
          <c:order val="1"/>
          <c:tx>
            <c:v>TO CMA +15 population by the City of Toronto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'TO Unempl'!$G$3:$G$182</c:f>
              <c:numCache>
                <c:formatCode>mmm\-yy</c:formatCode>
                <c:ptCount val="180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</c:numCache>
            </c:numRef>
          </c:cat>
          <c:val>
            <c:numRef>
              <c:f>'TO Unempl'!$I$3:$I$182</c:f>
              <c:numCache>
                <c:formatCode>_-* #,##0.0_-;\-* #,##0.0_-;_-* "-"??_-;_-@_-</c:formatCode>
                <c:ptCount val="180"/>
                <c:pt idx="0">
                  <c:v>190.4</c:v>
                </c:pt>
                <c:pt idx="1">
                  <c:v>183</c:v>
                </c:pt>
                <c:pt idx="2">
                  <c:v>182.1</c:v>
                </c:pt>
                <c:pt idx="3">
                  <c:v>169</c:v>
                </c:pt>
                <c:pt idx="4">
                  <c:v>177.8</c:v>
                </c:pt>
                <c:pt idx="5">
                  <c:v>166.8</c:v>
                </c:pt>
                <c:pt idx="6">
                  <c:v>204.4</c:v>
                </c:pt>
                <c:pt idx="7">
                  <c:v>173.1</c:v>
                </c:pt>
                <c:pt idx="8">
                  <c:v>159.9</c:v>
                </c:pt>
                <c:pt idx="9">
                  <c:v>160.4</c:v>
                </c:pt>
                <c:pt idx="10">
                  <c:v>157</c:v>
                </c:pt>
                <c:pt idx="11">
                  <c:v>150.1</c:v>
                </c:pt>
                <c:pt idx="12">
                  <c:v>158.1</c:v>
                </c:pt>
                <c:pt idx="13">
                  <c:v>159.5</c:v>
                </c:pt>
                <c:pt idx="14">
                  <c:v>154.6</c:v>
                </c:pt>
                <c:pt idx="15">
                  <c:v>177.4</c:v>
                </c:pt>
                <c:pt idx="16">
                  <c:v>174.1</c:v>
                </c:pt>
                <c:pt idx="17">
                  <c:v>156</c:v>
                </c:pt>
                <c:pt idx="18">
                  <c:v>178</c:v>
                </c:pt>
                <c:pt idx="19">
                  <c:v>159.4</c:v>
                </c:pt>
                <c:pt idx="20">
                  <c:v>154.6</c:v>
                </c:pt>
                <c:pt idx="21">
                  <c:v>136.80000000000001</c:v>
                </c:pt>
                <c:pt idx="22">
                  <c:v>133.69999999999999</c:v>
                </c:pt>
                <c:pt idx="23">
                  <c:v>113.7</c:v>
                </c:pt>
                <c:pt idx="24">
                  <c:v>137.19999999999999</c:v>
                </c:pt>
                <c:pt idx="25">
                  <c:v>141.1</c:v>
                </c:pt>
                <c:pt idx="26">
                  <c:v>144.30000000000001</c:v>
                </c:pt>
                <c:pt idx="27">
                  <c:v>129.69999999999999</c:v>
                </c:pt>
                <c:pt idx="28">
                  <c:v>144.80000000000001</c:v>
                </c:pt>
                <c:pt idx="29">
                  <c:v>133</c:v>
                </c:pt>
                <c:pt idx="30">
                  <c:v>138.4</c:v>
                </c:pt>
                <c:pt idx="31">
                  <c:v>172.4</c:v>
                </c:pt>
                <c:pt idx="32">
                  <c:v>146.6</c:v>
                </c:pt>
                <c:pt idx="33">
                  <c:v>145.1</c:v>
                </c:pt>
                <c:pt idx="34">
                  <c:v>135.30000000000001</c:v>
                </c:pt>
                <c:pt idx="35">
                  <c:v>145</c:v>
                </c:pt>
                <c:pt idx="36">
                  <c:v>141.5</c:v>
                </c:pt>
                <c:pt idx="37">
                  <c:v>164.3</c:v>
                </c:pt>
                <c:pt idx="38">
                  <c:v>166.7</c:v>
                </c:pt>
                <c:pt idx="39">
                  <c:v>154.5</c:v>
                </c:pt>
                <c:pt idx="40">
                  <c:v>170.4</c:v>
                </c:pt>
                <c:pt idx="41">
                  <c:v>167.3</c:v>
                </c:pt>
                <c:pt idx="42">
                  <c:v>197.6</c:v>
                </c:pt>
                <c:pt idx="43">
                  <c:v>195.5</c:v>
                </c:pt>
                <c:pt idx="44">
                  <c:v>167.7</c:v>
                </c:pt>
                <c:pt idx="45">
                  <c:v>176.7</c:v>
                </c:pt>
                <c:pt idx="46">
                  <c:v>180.2</c:v>
                </c:pt>
                <c:pt idx="47">
                  <c:v>181.1</c:v>
                </c:pt>
                <c:pt idx="48">
                  <c:v>207.7</c:v>
                </c:pt>
                <c:pt idx="49">
                  <c:v>186.8</c:v>
                </c:pt>
                <c:pt idx="50">
                  <c:v>196.8</c:v>
                </c:pt>
                <c:pt idx="51">
                  <c:v>196.9</c:v>
                </c:pt>
                <c:pt idx="52">
                  <c:v>203.6</c:v>
                </c:pt>
                <c:pt idx="53">
                  <c:v>208.3</c:v>
                </c:pt>
                <c:pt idx="54">
                  <c:v>238.2</c:v>
                </c:pt>
                <c:pt idx="55">
                  <c:v>260.39999999999998</c:v>
                </c:pt>
                <c:pt idx="56">
                  <c:v>222.1</c:v>
                </c:pt>
                <c:pt idx="57">
                  <c:v>210.1</c:v>
                </c:pt>
                <c:pt idx="58">
                  <c:v>181.8</c:v>
                </c:pt>
                <c:pt idx="59">
                  <c:v>182.1</c:v>
                </c:pt>
                <c:pt idx="60">
                  <c:v>208.4</c:v>
                </c:pt>
                <c:pt idx="61">
                  <c:v>199.4</c:v>
                </c:pt>
                <c:pt idx="62">
                  <c:v>204.6</c:v>
                </c:pt>
                <c:pt idx="63">
                  <c:v>215.2</c:v>
                </c:pt>
                <c:pt idx="64">
                  <c:v>235.4</c:v>
                </c:pt>
                <c:pt idx="65">
                  <c:v>240</c:v>
                </c:pt>
                <c:pt idx="66">
                  <c:v>262.2</c:v>
                </c:pt>
                <c:pt idx="67">
                  <c:v>261.7</c:v>
                </c:pt>
                <c:pt idx="68">
                  <c:v>231.5</c:v>
                </c:pt>
                <c:pt idx="69">
                  <c:v>198.1</c:v>
                </c:pt>
                <c:pt idx="70">
                  <c:v>195.4</c:v>
                </c:pt>
                <c:pt idx="71">
                  <c:v>185.3</c:v>
                </c:pt>
                <c:pt idx="72">
                  <c:v>201.6</c:v>
                </c:pt>
                <c:pt idx="73">
                  <c:v>195.1</c:v>
                </c:pt>
                <c:pt idx="74">
                  <c:v>226.2</c:v>
                </c:pt>
                <c:pt idx="75">
                  <c:v>203.8</c:v>
                </c:pt>
                <c:pt idx="76">
                  <c:v>241.2</c:v>
                </c:pt>
                <c:pt idx="77">
                  <c:v>218.2</c:v>
                </c:pt>
                <c:pt idx="78">
                  <c:v>252</c:v>
                </c:pt>
                <c:pt idx="79">
                  <c:v>262.3</c:v>
                </c:pt>
                <c:pt idx="80">
                  <c:v>208.3</c:v>
                </c:pt>
                <c:pt idx="81">
                  <c:v>205.6</c:v>
                </c:pt>
                <c:pt idx="82">
                  <c:v>197.9</c:v>
                </c:pt>
                <c:pt idx="83">
                  <c:v>211.2</c:v>
                </c:pt>
                <c:pt idx="84">
                  <c:v>195.9</c:v>
                </c:pt>
                <c:pt idx="85">
                  <c:v>213.3</c:v>
                </c:pt>
                <c:pt idx="86">
                  <c:v>216.7</c:v>
                </c:pt>
                <c:pt idx="87">
                  <c:v>205.2</c:v>
                </c:pt>
                <c:pt idx="88">
                  <c:v>238.7</c:v>
                </c:pt>
                <c:pt idx="89">
                  <c:v>226.2</c:v>
                </c:pt>
                <c:pt idx="90">
                  <c:v>252.5</c:v>
                </c:pt>
                <c:pt idx="91">
                  <c:v>224.2</c:v>
                </c:pt>
                <c:pt idx="92">
                  <c:v>193.6</c:v>
                </c:pt>
                <c:pt idx="93">
                  <c:v>185.9</c:v>
                </c:pt>
                <c:pt idx="94">
                  <c:v>154.30000000000001</c:v>
                </c:pt>
                <c:pt idx="95">
                  <c:v>163.1</c:v>
                </c:pt>
                <c:pt idx="96">
                  <c:v>199.1</c:v>
                </c:pt>
                <c:pt idx="97">
                  <c:v>189.2</c:v>
                </c:pt>
                <c:pt idx="98">
                  <c:v>188.4</c:v>
                </c:pt>
                <c:pt idx="99">
                  <c:v>181.1</c:v>
                </c:pt>
                <c:pt idx="100">
                  <c:v>197.2</c:v>
                </c:pt>
                <c:pt idx="101">
                  <c:v>190.4</c:v>
                </c:pt>
                <c:pt idx="102">
                  <c:v>234.2</c:v>
                </c:pt>
                <c:pt idx="103">
                  <c:v>228.6</c:v>
                </c:pt>
                <c:pt idx="104">
                  <c:v>202.1</c:v>
                </c:pt>
                <c:pt idx="105">
                  <c:v>188.6</c:v>
                </c:pt>
                <c:pt idx="106">
                  <c:v>187.8</c:v>
                </c:pt>
                <c:pt idx="107">
                  <c:v>157.6</c:v>
                </c:pt>
                <c:pt idx="108">
                  <c:v>192.9</c:v>
                </c:pt>
                <c:pt idx="109">
                  <c:v>195.8</c:v>
                </c:pt>
                <c:pt idx="110">
                  <c:v>218.3</c:v>
                </c:pt>
                <c:pt idx="111">
                  <c:v>196.1</c:v>
                </c:pt>
                <c:pt idx="112">
                  <c:v>223.7</c:v>
                </c:pt>
                <c:pt idx="113">
                  <c:v>213.7</c:v>
                </c:pt>
                <c:pt idx="114">
                  <c:v>267.2</c:v>
                </c:pt>
                <c:pt idx="115">
                  <c:v>238.6</c:v>
                </c:pt>
                <c:pt idx="116">
                  <c:v>193.3</c:v>
                </c:pt>
                <c:pt idx="117">
                  <c:v>182.5</c:v>
                </c:pt>
                <c:pt idx="118">
                  <c:v>193.6</c:v>
                </c:pt>
                <c:pt idx="119">
                  <c:v>176.8</c:v>
                </c:pt>
                <c:pt idx="120">
                  <c:v>192.9</c:v>
                </c:pt>
                <c:pt idx="121">
                  <c:v>183.8</c:v>
                </c:pt>
                <c:pt idx="122">
                  <c:v>210.4</c:v>
                </c:pt>
                <c:pt idx="123">
                  <c:v>185.6</c:v>
                </c:pt>
                <c:pt idx="124">
                  <c:v>227.5</c:v>
                </c:pt>
                <c:pt idx="125">
                  <c:v>230</c:v>
                </c:pt>
                <c:pt idx="126">
                  <c:v>265.3</c:v>
                </c:pt>
                <c:pt idx="127">
                  <c:v>239.7</c:v>
                </c:pt>
                <c:pt idx="128">
                  <c:v>207.2</c:v>
                </c:pt>
                <c:pt idx="129">
                  <c:v>196.3</c:v>
                </c:pt>
                <c:pt idx="130">
                  <c:v>215.3</c:v>
                </c:pt>
                <c:pt idx="131">
                  <c:v>211.4</c:v>
                </c:pt>
                <c:pt idx="132">
                  <c:v>261.5</c:v>
                </c:pt>
                <c:pt idx="133">
                  <c:v>273.7</c:v>
                </c:pt>
                <c:pt idx="134">
                  <c:v>291.5</c:v>
                </c:pt>
                <c:pt idx="135">
                  <c:v>264.89999999999998</c:v>
                </c:pt>
                <c:pt idx="136">
                  <c:v>324.39999999999998</c:v>
                </c:pt>
                <c:pt idx="137">
                  <c:v>338</c:v>
                </c:pt>
                <c:pt idx="138">
                  <c:v>363.3</c:v>
                </c:pt>
                <c:pt idx="139">
                  <c:v>346.6</c:v>
                </c:pt>
                <c:pt idx="140">
                  <c:v>281.3</c:v>
                </c:pt>
                <c:pt idx="141">
                  <c:v>268.7</c:v>
                </c:pt>
                <c:pt idx="142">
                  <c:v>287.8</c:v>
                </c:pt>
                <c:pt idx="143">
                  <c:v>261.5</c:v>
                </c:pt>
                <c:pt idx="144">
                  <c:v>276.60000000000002</c:v>
                </c:pt>
                <c:pt idx="145">
                  <c:v>284.89999999999998</c:v>
                </c:pt>
                <c:pt idx="146">
                  <c:v>293.60000000000002</c:v>
                </c:pt>
                <c:pt idx="147">
                  <c:v>291.2</c:v>
                </c:pt>
                <c:pt idx="148">
                  <c:v>329.5</c:v>
                </c:pt>
                <c:pt idx="149">
                  <c:v>302.60000000000002</c:v>
                </c:pt>
                <c:pt idx="150">
                  <c:v>332.1</c:v>
                </c:pt>
                <c:pt idx="151">
                  <c:v>354.5</c:v>
                </c:pt>
                <c:pt idx="152">
                  <c:v>296.7</c:v>
                </c:pt>
                <c:pt idx="153">
                  <c:v>258.60000000000002</c:v>
                </c:pt>
                <c:pt idx="154">
                  <c:v>245.4</c:v>
                </c:pt>
                <c:pt idx="155">
                  <c:v>223.7</c:v>
                </c:pt>
                <c:pt idx="156">
                  <c:v>264.2</c:v>
                </c:pt>
                <c:pt idx="157">
                  <c:v>241.08</c:v>
                </c:pt>
                <c:pt idx="158">
                  <c:v>284.5</c:v>
                </c:pt>
                <c:pt idx="159">
                  <c:v>260.5</c:v>
                </c:pt>
              </c:numCache>
            </c:numRef>
          </c:val>
        </c:ser>
        <c:marker val="1"/>
        <c:axId val="102408576"/>
        <c:axId val="102410112"/>
      </c:lineChart>
      <c:dateAx>
        <c:axId val="102408576"/>
        <c:scaling>
          <c:orientation val="minMax"/>
        </c:scaling>
        <c:axPos val="b"/>
        <c:numFmt formatCode="mmm\-yyyy" sourceLinked="0"/>
        <c:maj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410112"/>
        <c:crosses val="autoZero"/>
        <c:auto val="1"/>
        <c:lblOffset val="100"/>
      </c:dateAx>
      <c:valAx>
        <c:axId val="102410112"/>
        <c:scaling>
          <c:orientation val="minMax"/>
          <c:max val="6000"/>
          <c:min val="3000"/>
        </c:scaling>
        <c:axPos val="l"/>
        <c:majorGridlines>
          <c:spPr>
            <a:ln w="3175">
              <a:solidFill>
                <a:srgbClr val="808080"/>
              </a:solidFill>
              <a:prstDash val="lg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>
                    <a:solidFill>
                      <a:sysClr val="windowText" lastClr="000000"/>
                    </a:solidFill>
                  </a:rPr>
                  <a:t>CMA population, '000</a:t>
                </a:r>
              </a:p>
            </c:rich>
          </c:tx>
          <c:layout>
            <c:manualLayout>
              <c:xMode val="edge"/>
              <c:yMode val="edge"/>
              <c:x val="2.4589618605366691E-2"/>
              <c:y val="0.15160691505741244"/>
            </c:manualLayout>
          </c:layout>
        </c:title>
        <c:numFmt formatCode="#,##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408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086816071068062"/>
          <c:y val="0.8594087889851757"/>
          <c:w val="0.78105083018472365"/>
          <c:h val="0.11824484229974042"/>
        </c:manualLayout>
      </c:layout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CA"/>
              <a:t>Toronto City Population (15 years old and older)</a:t>
            </a:r>
          </a:p>
        </c:rich>
      </c:tx>
      <c:layout>
        <c:manualLayout>
          <c:xMode val="edge"/>
          <c:yMode val="edge"/>
          <c:x val="0.10088087252347568"/>
          <c:y val="4.190484168202377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968931180847218"/>
          <c:y val="0.14893636362455798"/>
          <c:w val="0.84095139053162005"/>
          <c:h val="0.64627743501375245"/>
        </c:manualLayout>
      </c:layout>
      <c:lineChart>
        <c:grouping val="standard"/>
        <c:ser>
          <c:idx val="2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2.2680094783526273E-2"/>
                  <c:y val="-0.15957474730552298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b="1"/>
                  </a:pPr>
                  <a:endParaRPr lang="en-US"/>
                </a:p>
              </c:txPr>
            </c:trendlineLbl>
          </c:trendline>
          <c:cat>
            <c:numRef>
              <c:f>'TO Unempl'!$N$93:$N$182</c:f>
              <c:numCache>
                <c:formatCode>_-* #,##0.00_-;\-* #,##0.00_-;_-* "-"??_-;_-@_-</c:formatCode>
                <c:ptCount val="9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</c:numCache>
            </c:numRef>
          </c:cat>
          <c:val>
            <c:numRef>
              <c:f>'TO Unempl'!$J$93:$J$182</c:f>
              <c:numCache>
                <c:formatCode>_-* #,##0.0_-;\-* #,##0.0_-;_-* "-"??_-;_-@_-</c:formatCode>
                <c:ptCount val="90"/>
                <c:pt idx="0">
                  <c:v>133.11000000000001</c:v>
                </c:pt>
                <c:pt idx="1">
                  <c:v>126.03</c:v>
                </c:pt>
                <c:pt idx="2">
                  <c:v>100.07</c:v>
                </c:pt>
                <c:pt idx="3">
                  <c:v>99.23</c:v>
                </c:pt>
                <c:pt idx="4">
                  <c:v>83.79</c:v>
                </c:pt>
                <c:pt idx="5">
                  <c:v>97.27</c:v>
                </c:pt>
                <c:pt idx="6">
                  <c:v>104.46</c:v>
                </c:pt>
                <c:pt idx="7">
                  <c:v>107.22</c:v>
                </c:pt>
                <c:pt idx="8">
                  <c:v>98.04</c:v>
                </c:pt>
                <c:pt idx="9">
                  <c:v>96</c:v>
                </c:pt>
                <c:pt idx="10">
                  <c:v>103.99</c:v>
                </c:pt>
                <c:pt idx="11">
                  <c:v>99.76</c:v>
                </c:pt>
                <c:pt idx="12">
                  <c:v>120.18</c:v>
                </c:pt>
                <c:pt idx="13">
                  <c:v>126.7</c:v>
                </c:pt>
                <c:pt idx="14">
                  <c:v>108.58</c:v>
                </c:pt>
                <c:pt idx="15">
                  <c:v>95.77</c:v>
                </c:pt>
                <c:pt idx="16">
                  <c:v>111.63</c:v>
                </c:pt>
                <c:pt idx="17">
                  <c:v>80.48</c:v>
                </c:pt>
                <c:pt idx="18">
                  <c:v>96.8</c:v>
                </c:pt>
                <c:pt idx="19">
                  <c:v>106.05</c:v>
                </c:pt>
                <c:pt idx="20">
                  <c:v>118.14</c:v>
                </c:pt>
                <c:pt idx="21">
                  <c:v>101.2</c:v>
                </c:pt>
                <c:pt idx="22">
                  <c:v>114.37</c:v>
                </c:pt>
                <c:pt idx="23">
                  <c:v>114.84</c:v>
                </c:pt>
                <c:pt idx="24">
                  <c:v>141.66</c:v>
                </c:pt>
                <c:pt idx="25">
                  <c:v>126.24</c:v>
                </c:pt>
                <c:pt idx="26">
                  <c:v>99.75</c:v>
                </c:pt>
                <c:pt idx="27">
                  <c:v>102.17</c:v>
                </c:pt>
                <c:pt idx="28">
                  <c:v>107.59</c:v>
                </c:pt>
                <c:pt idx="29">
                  <c:v>90.44</c:v>
                </c:pt>
                <c:pt idx="30">
                  <c:v>97.45</c:v>
                </c:pt>
                <c:pt idx="31">
                  <c:v>84.55</c:v>
                </c:pt>
                <c:pt idx="32">
                  <c:v>100.86</c:v>
                </c:pt>
                <c:pt idx="33">
                  <c:v>87.69</c:v>
                </c:pt>
                <c:pt idx="34">
                  <c:v>112.25</c:v>
                </c:pt>
                <c:pt idx="35">
                  <c:v>118.58</c:v>
                </c:pt>
                <c:pt idx="36">
                  <c:v>136.11000000000001</c:v>
                </c:pt>
                <c:pt idx="37">
                  <c:v>123.21</c:v>
                </c:pt>
                <c:pt idx="38">
                  <c:v>105.37</c:v>
                </c:pt>
                <c:pt idx="39">
                  <c:v>103.43</c:v>
                </c:pt>
                <c:pt idx="40">
                  <c:v>103.1</c:v>
                </c:pt>
                <c:pt idx="41">
                  <c:v>97.19</c:v>
                </c:pt>
                <c:pt idx="42">
                  <c:v>118.59</c:v>
                </c:pt>
                <c:pt idx="43">
                  <c:v>124.69</c:v>
                </c:pt>
                <c:pt idx="44">
                  <c:v>133.25</c:v>
                </c:pt>
                <c:pt idx="45">
                  <c:v>125.29</c:v>
                </c:pt>
                <c:pt idx="46">
                  <c:v>154.63999999999999</c:v>
                </c:pt>
                <c:pt idx="47">
                  <c:v>159.38999999999999</c:v>
                </c:pt>
                <c:pt idx="48">
                  <c:v>182.17</c:v>
                </c:pt>
                <c:pt idx="49">
                  <c:v>166.12</c:v>
                </c:pt>
                <c:pt idx="50">
                  <c:v>135.27000000000001</c:v>
                </c:pt>
                <c:pt idx="51">
                  <c:v>129.18</c:v>
                </c:pt>
                <c:pt idx="52">
                  <c:v>142.31</c:v>
                </c:pt>
                <c:pt idx="53">
                  <c:v>122.76</c:v>
                </c:pt>
                <c:pt idx="54">
                  <c:v>134.62</c:v>
                </c:pt>
                <c:pt idx="55">
                  <c:v>125.6</c:v>
                </c:pt>
                <c:pt idx="56">
                  <c:v>129.28</c:v>
                </c:pt>
                <c:pt idx="57">
                  <c:v>137.51</c:v>
                </c:pt>
                <c:pt idx="58">
                  <c:v>163.19999999999999</c:v>
                </c:pt>
                <c:pt idx="59">
                  <c:v>146.1</c:v>
                </c:pt>
                <c:pt idx="60">
                  <c:v>147.30000000000001</c:v>
                </c:pt>
                <c:pt idx="61">
                  <c:v>176.54</c:v>
                </c:pt>
                <c:pt idx="62">
                  <c:v>138.51</c:v>
                </c:pt>
                <c:pt idx="63">
                  <c:v>133.91999999999999</c:v>
                </c:pt>
                <c:pt idx="64">
                  <c:v>127.99</c:v>
                </c:pt>
                <c:pt idx="65">
                  <c:v>112.65</c:v>
                </c:pt>
                <c:pt idx="66">
                  <c:v>131.82</c:v>
                </c:pt>
                <c:pt idx="67">
                  <c:v>115.12</c:v>
                </c:pt>
                <c:pt idx="68">
                  <c:v>133.02000000000001</c:v>
                </c:pt>
                <c:pt idx="69">
                  <c:v>124.66</c:v>
                </c:pt>
              </c:numCache>
            </c:numRef>
          </c:val>
        </c:ser>
        <c:marker val="1"/>
        <c:axId val="102444416"/>
        <c:axId val="102450304"/>
      </c:lineChart>
      <c:catAx>
        <c:axId val="102444416"/>
        <c:scaling>
          <c:orientation val="minMax"/>
        </c:scaling>
        <c:axPos val="b"/>
        <c:numFmt formatCode="#,##0" sourceLinked="0"/>
        <c:maj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450304"/>
        <c:crosses val="autoZero"/>
        <c:auto val="1"/>
        <c:lblAlgn val="ctr"/>
        <c:lblOffset val="100"/>
        <c:tickLblSkip val="8"/>
        <c:tickMarkSkip val="9"/>
      </c:catAx>
      <c:valAx>
        <c:axId val="102450304"/>
        <c:scaling>
          <c:orientation val="minMax"/>
          <c:min val="1900"/>
        </c:scaling>
        <c:axPos val="l"/>
        <c:majorGridlines>
          <c:spPr>
            <a:ln w="3175">
              <a:solidFill>
                <a:srgbClr val="808080"/>
              </a:solidFill>
              <a:prstDash val="lgDash"/>
            </a:ln>
          </c:spPr>
        </c:majorGridlines>
        <c:numFmt formatCode="_-* #,##0.0_-;\-* #,##0.0_-;_-* &quot;-&quot;??_-;_-@_-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444416"/>
        <c:crosses val="autoZero"/>
        <c:crossBetween val="between"/>
        <c:majorUnit val="50"/>
        <c:minorUnit val="10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CA"/>
              <a:t>UR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'TO Uneml Rate'!$G$3:$G$173</c:f>
              <c:numCache>
                <c:formatCode>mmm\-yy</c:formatCode>
                <c:ptCount val="171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</c:numCache>
            </c:numRef>
          </c:cat>
          <c:val>
            <c:numRef>
              <c:f>'TO Uneml Rate'!$H$3:$H$173</c:f>
              <c:numCache>
                <c:formatCode>#,##0.00000</c:formatCode>
                <c:ptCount val="171"/>
                <c:pt idx="1">
                  <c:v>7.5</c:v>
                </c:pt>
                <c:pt idx="3">
                  <c:v>7.1000000000000005</c:v>
                </c:pt>
                <c:pt idx="4">
                  <c:v>6.9</c:v>
                </c:pt>
                <c:pt idx="5">
                  <c:v>6.7</c:v>
                </c:pt>
                <c:pt idx="6">
                  <c:v>6.833333333333333</c:v>
                </c:pt>
                <c:pt idx="7">
                  <c:v>6.8</c:v>
                </c:pt>
                <c:pt idx="8">
                  <c:v>6.7666666666666666</c:v>
                </c:pt>
                <c:pt idx="9">
                  <c:v>6.8</c:v>
                </c:pt>
                <c:pt idx="10">
                  <c:v>6.8</c:v>
                </c:pt>
                <c:pt idx="11">
                  <c:v>6.8</c:v>
                </c:pt>
                <c:pt idx="12">
                  <c:v>6.5333333333333332</c:v>
                </c:pt>
                <c:pt idx="13">
                  <c:v>6.4</c:v>
                </c:pt>
                <c:pt idx="14">
                  <c:v>6.2666666666666675</c:v>
                </c:pt>
                <c:pt idx="15">
                  <c:v>6.6000000000000005</c:v>
                </c:pt>
                <c:pt idx="16">
                  <c:v>6.7</c:v>
                </c:pt>
                <c:pt idx="17">
                  <c:v>6.8</c:v>
                </c:pt>
                <c:pt idx="18">
                  <c:v>6.166666666666667</c:v>
                </c:pt>
                <c:pt idx="19">
                  <c:v>5.9</c:v>
                </c:pt>
                <c:pt idx="20">
                  <c:v>5.6333333333333337</c:v>
                </c:pt>
                <c:pt idx="21">
                  <c:v>5.6333333333333337</c:v>
                </c:pt>
                <c:pt idx="22">
                  <c:v>5.5</c:v>
                </c:pt>
                <c:pt idx="23">
                  <c:v>5.3666666666666663</c:v>
                </c:pt>
                <c:pt idx="24">
                  <c:v>5.5666666666666664</c:v>
                </c:pt>
                <c:pt idx="25">
                  <c:v>5.6</c:v>
                </c:pt>
                <c:pt idx="26">
                  <c:v>5.6333333333333329</c:v>
                </c:pt>
                <c:pt idx="27">
                  <c:v>5.3999999999999995</c:v>
                </c:pt>
                <c:pt idx="28">
                  <c:v>5.3</c:v>
                </c:pt>
                <c:pt idx="29">
                  <c:v>5.2</c:v>
                </c:pt>
                <c:pt idx="30">
                  <c:v>5.3</c:v>
                </c:pt>
                <c:pt idx="31">
                  <c:v>5.3</c:v>
                </c:pt>
                <c:pt idx="32">
                  <c:v>5.3</c:v>
                </c:pt>
                <c:pt idx="33">
                  <c:v>5.5666666666666664</c:v>
                </c:pt>
                <c:pt idx="34">
                  <c:v>5.7</c:v>
                </c:pt>
                <c:pt idx="35">
                  <c:v>5.8333333333333339</c:v>
                </c:pt>
                <c:pt idx="36">
                  <c:v>5.8333333333333339</c:v>
                </c:pt>
                <c:pt idx="37">
                  <c:v>5.9</c:v>
                </c:pt>
                <c:pt idx="38">
                  <c:v>5.9666666666666668</c:v>
                </c:pt>
                <c:pt idx="39">
                  <c:v>6.0333333333333332</c:v>
                </c:pt>
                <c:pt idx="40">
                  <c:v>6.1</c:v>
                </c:pt>
                <c:pt idx="41">
                  <c:v>6.1666666666666661</c:v>
                </c:pt>
                <c:pt idx="42">
                  <c:v>6.0333333333333332</c:v>
                </c:pt>
                <c:pt idx="43">
                  <c:v>6</c:v>
                </c:pt>
                <c:pt idx="44">
                  <c:v>5.9666666666666668</c:v>
                </c:pt>
                <c:pt idx="45">
                  <c:v>6.5333333333333332</c:v>
                </c:pt>
                <c:pt idx="46">
                  <c:v>6.8</c:v>
                </c:pt>
                <c:pt idx="47">
                  <c:v>7.0666666666666664</c:v>
                </c:pt>
                <c:pt idx="48">
                  <c:v>7.0666666666666664</c:v>
                </c:pt>
                <c:pt idx="49">
                  <c:v>7.2</c:v>
                </c:pt>
                <c:pt idx="50">
                  <c:v>7.3333333333333339</c:v>
                </c:pt>
                <c:pt idx="51">
                  <c:v>7.2666666666666666</c:v>
                </c:pt>
                <c:pt idx="52">
                  <c:v>7.3</c:v>
                </c:pt>
                <c:pt idx="53">
                  <c:v>7.333333333333333</c:v>
                </c:pt>
                <c:pt idx="54">
                  <c:v>7.5666666666666664</c:v>
                </c:pt>
                <c:pt idx="55">
                  <c:v>7.7</c:v>
                </c:pt>
                <c:pt idx="56">
                  <c:v>7.8333333333333339</c:v>
                </c:pt>
                <c:pt idx="57">
                  <c:v>7.5666666666666664</c:v>
                </c:pt>
                <c:pt idx="58">
                  <c:v>7.5</c:v>
                </c:pt>
                <c:pt idx="59">
                  <c:v>7.4333333333333336</c:v>
                </c:pt>
                <c:pt idx="60">
                  <c:v>7.3666666666666663</c:v>
                </c:pt>
                <c:pt idx="61">
                  <c:v>7.3</c:v>
                </c:pt>
                <c:pt idx="62">
                  <c:v>7.2333333333333334</c:v>
                </c:pt>
                <c:pt idx="63">
                  <c:v>7.7</c:v>
                </c:pt>
                <c:pt idx="64">
                  <c:v>7.9</c:v>
                </c:pt>
                <c:pt idx="65">
                  <c:v>8.1000000000000014</c:v>
                </c:pt>
                <c:pt idx="66">
                  <c:v>7.9666666666666668</c:v>
                </c:pt>
                <c:pt idx="67">
                  <c:v>8</c:v>
                </c:pt>
                <c:pt idx="68">
                  <c:v>8.0333333333333332</c:v>
                </c:pt>
                <c:pt idx="69">
                  <c:v>7.666666666666667</c:v>
                </c:pt>
                <c:pt idx="70">
                  <c:v>7.5</c:v>
                </c:pt>
                <c:pt idx="71">
                  <c:v>7.333333333333333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7.4333333333333336</c:v>
                </c:pt>
                <c:pt idx="76">
                  <c:v>7.4</c:v>
                </c:pt>
                <c:pt idx="77">
                  <c:v>7.3666666666666671</c:v>
                </c:pt>
                <c:pt idx="78">
                  <c:v>7.4</c:v>
                </c:pt>
                <c:pt idx="79">
                  <c:v>7.4</c:v>
                </c:pt>
                <c:pt idx="80">
                  <c:v>7.4</c:v>
                </c:pt>
                <c:pt idx="81">
                  <c:v>7.6000000000000005</c:v>
                </c:pt>
                <c:pt idx="82">
                  <c:v>7.7</c:v>
                </c:pt>
                <c:pt idx="83">
                  <c:v>7.8</c:v>
                </c:pt>
                <c:pt idx="84">
                  <c:v>7.6333333333333329</c:v>
                </c:pt>
                <c:pt idx="85">
                  <c:v>7.6</c:v>
                </c:pt>
                <c:pt idx="86">
                  <c:v>7.5666666666666664</c:v>
                </c:pt>
                <c:pt idx="87">
                  <c:v>7.5333333333333332</c:v>
                </c:pt>
                <c:pt idx="88">
                  <c:v>7.5</c:v>
                </c:pt>
                <c:pt idx="89">
                  <c:v>7.4666666666666668</c:v>
                </c:pt>
                <c:pt idx="90">
                  <c:v>6.9666666666666668</c:v>
                </c:pt>
                <c:pt idx="91">
                  <c:v>6.7</c:v>
                </c:pt>
                <c:pt idx="92">
                  <c:v>6.4333333333333336</c:v>
                </c:pt>
                <c:pt idx="93">
                  <c:v>6.4333333333333336</c:v>
                </c:pt>
                <c:pt idx="94">
                  <c:v>6.3</c:v>
                </c:pt>
                <c:pt idx="95">
                  <c:v>6.1666666666666661</c:v>
                </c:pt>
                <c:pt idx="96">
                  <c:v>6.5666666666666664</c:v>
                </c:pt>
                <c:pt idx="97">
                  <c:v>6.7</c:v>
                </c:pt>
                <c:pt idx="98">
                  <c:v>6.8333333333333339</c:v>
                </c:pt>
                <c:pt idx="99">
                  <c:v>6.4333333333333336</c:v>
                </c:pt>
                <c:pt idx="100">
                  <c:v>6.3</c:v>
                </c:pt>
                <c:pt idx="101">
                  <c:v>6.1666666666666661</c:v>
                </c:pt>
                <c:pt idx="102">
                  <c:v>6.5</c:v>
                </c:pt>
                <c:pt idx="103">
                  <c:v>6.6</c:v>
                </c:pt>
                <c:pt idx="104">
                  <c:v>6.6999999999999993</c:v>
                </c:pt>
                <c:pt idx="105">
                  <c:v>6.6</c:v>
                </c:pt>
                <c:pt idx="106">
                  <c:v>6.6</c:v>
                </c:pt>
                <c:pt idx="107">
                  <c:v>6.6</c:v>
                </c:pt>
                <c:pt idx="108">
                  <c:v>6.8</c:v>
                </c:pt>
                <c:pt idx="109">
                  <c:v>6.9</c:v>
                </c:pt>
                <c:pt idx="110">
                  <c:v>7.0000000000000009</c:v>
                </c:pt>
                <c:pt idx="111">
                  <c:v>6.9</c:v>
                </c:pt>
                <c:pt idx="112">
                  <c:v>6.9</c:v>
                </c:pt>
                <c:pt idx="113">
                  <c:v>6.9</c:v>
                </c:pt>
                <c:pt idx="114">
                  <c:v>6.7</c:v>
                </c:pt>
                <c:pt idx="115">
                  <c:v>6.6</c:v>
                </c:pt>
                <c:pt idx="116">
                  <c:v>6.4999999999999991</c:v>
                </c:pt>
                <c:pt idx="117">
                  <c:v>6.6</c:v>
                </c:pt>
                <c:pt idx="118">
                  <c:v>6.6</c:v>
                </c:pt>
                <c:pt idx="119">
                  <c:v>6.6</c:v>
                </c:pt>
                <c:pt idx="120">
                  <c:v>6.6</c:v>
                </c:pt>
                <c:pt idx="121">
                  <c:v>6.6</c:v>
                </c:pt>
                <c:pt idx="122">
                  <c:v>6.6</c:v>
                </c:pt>
                <c:pt idx="123">
                  <c:v>6.6</c:v>
                </c:pt>
                <c:pt idx="124">
                  <c:v>6.6</c:v>
                </c:pt>
                <c:pt idx="125">
                  <c:v>6.6</c:v>
                </c:pt>
                <c:pt idx="126">
                  <c:v>6.666666666666667</c:v>
                </c:pt>
                <c:pt idx="127">
                  <c:v>6.7</c:v>
                </c:pt>
                <c:pt idx="128">
                  <c:v>6.7333333333333334</c:v>
                </c:pt>
                <c:pt idx="129">
                  <c:v>7.3</c:v>
                </c:pt>
                <c:pt idx="130">
                  <c:v>7.6</c:v>
                </c:pt>
                <c:pt idx="131">
                  <c:v>7.8999999999999995</c:v>
                </c:pt>
                <c:pt idx="132">
                  <c:v>8.6</c:v>
                </c:pt>
                <c:pt idx="133">
                  <c:v>9.1</c:v>
                </c:pt>
                <c:pt idx="134">
                  <c:v>9.6</c:v>
                </c:pt>
                <c:pt idx="135">
                  <c:v>9.3666666666666671</c:v>
                </c:pt>
                <c:pt idx="136">
                  <c:v>9.5</c:v>
                </c:pt>
                <c:pt idx="137">
                  <c:v>9.6333333333333329</c:v>
                </c:pt>
                <c:pt idx="138">
                  <c:v>9.6333333333333329</c:v>
                </c:pt>
                <c:pt idx="139">
                  <c:v>9.6999999999999993</c:v>
                </c:pt>
                <c:pt idx="140">
                  <c:v>9.7666666666666657</c:v>
                </c:pt>
                <c:pt idx="141">
                  <c:v>9.5666666666666664</c:v>
                </c:pt>
                <c:pt idx="142">
                  <c:v>9.5</c:v>
                </c:pt>
                <c:pt idx="143">
                  <c:v>9.4333333333333336</c:v>
                </c:pt>
                <c:pt idx="144">
                  <c:v>9.3666666666666671</c:v>
                </c:pt>
                <c:pt idx="145">
                  <c:v>9.3000000000000007</c:v>
                </c:pt>
                <c:pt idx="146">
                  <c:v>9.2333333333333343</c:v>
                </c:pt>
                <c:pt idx="147">
                  <c:v>9.3000000000000007</c:v>
                </c:pt>
                <c:pt idx="148">
                  <c:v>9.3000000000000007</c:v>
                </c:pt>
                <c:pt idx="149">
                  <c:v>9.3000000000000007</c:v>
                </c:pt>
                <c:pt idx="150">
                  <c:v>9.3000000000000007</c:v>
                </c:pt>
                <c:pt idx="151">
                  <c:v>9.3000000000000007</c:v>
                </c:pt>
                <c:pt idx="152">
                  <c:v>9.3000000000000007</c:v>
                </c:pt>
                <c:pt idx="153">
                  <c:v>8.6333333333333346</c:v>
                </c:pt>
                <c:pt idx="154">
                  <c:v>8.3000000000000007</c:v>
                </c:pt>
                <c:pt idx="155">
                  <c:v>7.9666666666666677</c:v>
                </c:pt>
                <c:pt idx="156">
                  <c:v>8.4333333333333336</c:v>
                </c:pt>
                <c:pt idx="157">
                  <c:v>8.5</c:v>
                </c:pt>
                <c:pt idx="158">
                  <c:v>8.5666666666666664</c:v>
                </c:pt>
                <c:pt idx="159">
                  <c:v>8.3666666666666671</c:v>
                </c:pt>
                <c:pt idx="160">
                  <c:v>8.3000000000000007</c:v>
                </c:pt>
                <c:pt idx="161">
                  <c:v>8.2333333333333343</c:v>
                </c:pt>
                <c:pt idx="162">
                  <c:v>8.1</c:v>
                </c:pt>
                <c:pt idx="163">
                  <c:v>8</c:v>
                </c:pt>
                <c:pt idx="164">
                  <c:v>7.8999999999999995</c:v>
                </c:pt>
                <c:pt idx="165">
                  <c:v>8.4</c:v>
                </c:pt>
                <c:pt idx="166">
                  <c:v>8.6</c:v>
                </c:pt>
                <c:pt idx="167">
                  <c:v>8.7999999999999989</c:v>
                </c:pt>
                <c:pt idx="168">
                  <c:v>8.6</c:v>
                </c:pt>
                <c:pt idx="169">
                  <c:v>8.6</c:v>
                </c:pt>
                <c:pt idx="170">
                  <c:v>8.6</c:v>
                </c:pt>
              </c:numCache>
            </c:numRef>
          </c:val>
        </c:ser>
        <c:ser>
          <c:idx val="1"/>
          <c:order val="1"/>
          <c:tx>
            <c:v>CMA Pop by the City of Toronto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'TO Uneml Rate'!#REF!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'TO Uneml Rate'!$I$3:$I$173</c:f>
              <c:numCache>
                <c:formatCode>_-* #,##0.00_-;\-* #,##0.00_-;_-* "-"??_-;_-@_-</c:formatCode>
                <c:ptCount val="171"/>
                <c:pt idx="0">
                  <c:v>9.27</c:v>
                </c:pt>
                <c:pt idx="1">
                  <c:v>8.76</c:v>
                </c:pt>
                <c:pt idx="2">
                  <c:v>9.1199999999999992</c:v>
                </c:pt>
                <c:pt idx="3">
                  <c:v>7.36</c:v>
                </c:pt>
                <c:pt idx="4">
                  <c:v>7.99</c:v>
                </c:pt>
                <c:pt idx="5">
                  <c:v>7.58</c:v>
                </c:pt>
                <c:pt idx="6">
                  <c:v>9.0500000000000007</c:v>
                </c:pt>
                <c:pt idx="7">
                  <c:v>8.0399999999999991</c:v>
                </c:pt>
                <c:pt idx="8">
                  <c:v>7.31</c:v>
                </c:pt>
                <c:pt idx="9">
                  <c:v>7.7</c:v>
                </c:pt>
                <c:pt idx="10">
                  <c:v>7.74</c:v>
                </c:pt>
                <c:pt idx="11">
                  <c:v>7.65</c:v>
                </c:pt>
                <c:pt idx="12">
                  <c:v>7.56</c:v>
                </c:pt>
                <c:pt idx="13">
                  <c:v>6.68</c:v>
                </c:pt>
                <c:pt idx="14">
                  <c:v>6.63</c:v>
                </c:pt>
                <c:pt idx="15">
                  <c:v>7.42</c:v>
                </c:pt>
                <c:pt idx="16">
                  <c:v>7.56</c:v>
                </c:pt>
                <c:pt idx="17">
                  <c:v>7.33</c:v>
                </c:pt>
                <c:pt idx="18">
                  <c:v>8.0399999999999991</c:v>
                </c:pt>
                <c:pt idx="19">
                  <c:v>7.56</c:v>
                </c:pt>
                <c:pt idx="20">
                  <c:v>7.08</c:v>
                </c:pt>
                <c:pt idx="21">
                  <c:v>6.16</c:v>
                </c:pt>
                <c:pt idx="22">
                  <c:v>6.39</c:v>
                </c:pt>
                <c:pt idx="23">
                  <c:v>5.26</c:v>
                </c:pt>
                <c:pt idx="24">
                  <c:v>6.21</c:v>
                </c:pt>
                <c:pt idx="25">
                  <c:v>6.09</c:v>
                </c:pt>
                <c:pt idx="26">
                  <c:v>6.29</c:v>
                </c:pt>
                <c:pt idx="27">
                  <c:v>5.81</c:v>
                </c:pt>
                <c:pt idx="28">
                  <c:v>6.56</c:v>
                </c:pt>
                <c:pt idx="29">
                  <c:v>6.23</c:v>
                </c:pt>
                <c:pt idx="30">
                  <c:v>5.68</c:v>
                </c:pt>
                <c:pt idx="31">
                  <c:v>7.9</c:v>
                </c:pt>
                <c:pt idx="32">
                  <c:v>7.04</c:v>
                </c:pt>
                <c:pt idx="33">
                  <c:v>6.33</c:v>
                </c:pt>
                <c:pt idx="34">
                  <c:v>6.05</c:v>
                </c:pt>
                <c:pt idx="35">
                  <c:v>5.97</c:v>
                </c:pt>
                <c:pt idx="36">
                  <c:v>6.49</c:v>
                </c:pt>
                <c:pt idx="37">
                  <c:v>6.6</c:v>
                </c:pt>
                <c:pt idx="38">
                  <c:v>7.74</c:v>
                </c:pt>
                <c:pt idx="39">
                  <c:v>6.51</c:v>
                </c:pt>
                <c:pt idx="40">
                  <c:v>7.21</c:v>
                </c:pt>
                <c:pt idx="41">
                  <c:v>7.34</c:v>
                </c:pt>
                <c:pt idx="42">
                  <c:v>7.66</c:v>
                </c:pt>
                <c:pt idx="43">
                  <c:v>8.11</c:v>
                </c:pt>
                <c:pt idx="44">
                  <c:v>7.29</c:v>
                </c:pt>
                <c:pt idx="45">
                  <c:v>7.78</c:v>
                </c:pt>
                <c:pt idx="46">
                  <c:v>7.19</c:v>
                </c:pt>
                <c:pt idx="47">
                  <c:v>7.64</c:v>
                </c:pt>
                <c:pt idx="48">
                  <c:v>8.31</c:v>
                </c:pt>
                <c:pt idx="49">
                  <c:v>7.99</c:v>
                </c:pt>
                <c:pt idx="50">
                  <c:v>9.07</c:v>
                </c:pt>
                <c:pt idx="51">
                  <c:v>7.78</c:v>
                </c:pt>
                <c:pt idx="52">
                  <c:v>8.1199999999999992</c:v>
                </c:pt>
                <c:pt idx="53">
                  <c:v>8.48</c:v>
                </c:pt>
                <c:pt idx="54">
                  <c:v>8.83</c:v>
                </c:pt>
                <c:pt idx="55">
                  <c:v>10.42</c:v>
                </c:pt>
                <c:pt idx="56">
                  <c:v>8.9600000000000009</c:v>
                </c:pt>
                <c:pt idx="57">
                  <c:v>8.1999999999999993</c:v>
                </c:pt>
                <c:pt idx="58">
                  <c:v>7.32</c:v>
                </c:pt>
                <c:pt idx="59">
                  <c:v>7.9</c:v>
                </c:pt>
                <c:pt idx="60">
                  <c:v>9.27</c:v>
                </c:pt>
                <c:pt idx="61">
                  <c:v>8</c:v>
                </c:pt>
                <c:pt idx="62">
                  <c:v>7.73</c:v>
                </c:pt>
                <c:pt idx="63">
                  <c:v>8.1</c:v>
                </c:pt>
                <c:pt idx="64">
                  <c:v>9.36</c:v>
                </c:pt>
                <c:pt idx="65">
                  <c:v>8.7200000000000006</c:v>
                </c:pt>
                <c:pt idx="66">
                  <c:v>10.55</c:v>
                </c:pt>
                <c:pt idx="67">
                  <c:v>9.81</c:v>
                </c:pt>
                <c:pt idx="68">
                  <c:v>9.3699999999999992</c:v>
                </c:pt>
                <c:pt idx="69">
                  <c:v>7.9</c:v>
                </c:pt>
                <c:pt idx="70">
                  <c:v>8.0500000000000007</c:v>
                </c:pt>
                <c:pt idx="71">
                  <c:v>6.86</c:v>
                </c:pt>
                <c:pt idx="72">
                  <c:v>8.4</c:v>
                </c:pt>
                <c:pt idx="73">
                  <c:v>7.59</c:v>
                </c:pt>
                <c:pt idx="74">
                  <c:v>8.73</c:v>
                </c:pt>
                <c:pt idx="75">
                  <c:v>7.52</c:v>
                </c:pt>
                <c:pt idx="76">
                  <c:v>9.14</c:v>
                </c:pt>
                <c:pt idx="77">
                  <c:v>8.1999999999999993</c:v>
                </c:pt>
                <c:pt idx="78">
                  <c:v>9.9499999999999993</c:v>
                </c:pt>
                <c:pt idx="79">
                  <c:v>9.2200000000000006</c:v>
                </c:pt>
                <c:pt idx="80">
                  <c:v>8.2200000000000006</c:v>
                </c:pt>
                <c:pt idx="81">
                  <c:v>8.59</c:v>
                </c:pt>
                <c:pt idx="82">
                  <c:v>7.68</c:v>
                </c:pt>
                <c:pt idx="83">
                  <c:v>7.91</c:v>
                </c:pt>
                <c:pt idx="84">
                  <c:v>7.84</c:v>
                </c:pt>
                <c:pt idx="85">
                  <c:v>8.85</c:v>
                </c:pt>
                <c:pt idx="86">
                  <c:v>8.3800000000000008</c:v>
                </c:pt>
                <c:pt idx="87">
                  <c:v>8.25</c:v>
                </c:pt>
                <c:pt idx="88">
                  <c:v>8.49</c:v>
                </c:pt>
                <c:pt idx="89">
                  <c:v>8.56</c:v>
                </c:pt>
                <c:pt idx="90">
                  <c:v>9.3000000000000007</c:v>
                </c:pt>
                <c:pt idx="91">
                  <c:v>8.9</c:v>
                </c:pt>
                <c:pt idx="92">
                  <c:v>7.18</c:v>
                </c:pt>
                <c:pt idx="93">
                  <c:v>7.15</c:v>
                </c:pt>
                <c:pt idx="94">
                  <c:v>6.12</c:v>
                </c:pt>
                <c:pt idx="95">
                  <c:v>7.15</c:v>
                </c:pt>
                <c:pt idx="96">
                  <c:v>7.63</c:v>
                </c:pt>
                <c:pt idx="97">
                  <c:v>7.87</c:v>
                </c:pt>
                <c:pt idx="98">
                  <c:v>7.18</c:v>
                </c:pt>
                <c:pt idx="99">
                  <c:v>6.96</c:v>
                </c:pt>
                <c:pt idx="100">
                  <c:v>7.38</c:v>
                </c:pt>
                <c:pt idx="101">
                  <c:v>7.08</c:v>
                </c:pt>
                <c:pt idx="102">
                  <c:v>8.3800000000000008</c:v>
                </c:pt>
                <c:pt idx="103">
                  <c:v>8.9499999999999993</c:v>
                </c:pt>
                <c:pt idx="104">
                  <c:v>7.96</c:v>
                </c:pt>
                <c:pt idx="105">
                  <c:v>7.19</c:v>
                </c:pt>
                <c:pt idx="106">
                  <c:v>8.24</c:v>
                </c:pt>
                <c:pt idx="107">
                  <c:v>5.94</c:v>
                </c:pt>
                <c:pt idx="108">
                  <c:v>7.08</c:v>
                </c:pt>
                <c:pt idx="109">
                  <c:v>7.66</c:v>
                </c:pt>
                <c:pt idx="110">
                  <c:v>8.5399999999999991</c:v>
                </c:pt>
                <c:pt idx="111">
                  <c:v>7.31</c:v>
                </c:pt>
                <c:pt idx="112">
                  <c:v>8.1199999999999992</c:v>
                </c:pt>
                <c:pt idx="113">
                  <c:v>8.08</c:v>
                </c:pt>
                <c:pt idx="114">
                  <c:v>9.8800000000000008</c:v>
                </c:pt>
                <c:pt idx="115">
                  <c:v>8.94</c:v>
                </c:pt>
                <c:pt idx="116">
                  <c:v>7.33</c:v>
                </c:pt>
                <c:pt idx="117">
                  <c:v>7.39</c:v>
                </c:pt>
                <c:pt idx="118">
                  <c:v>7.68</c:v>
                </c:pt>
                <c:pt idx="119">
                  <c:v>6.59</c:v>
                </c:pt>
                <c:pt idx="120">
                  <c:v>7.1</c:v>
                </c:pt>
                <c:pt idx="121">
                  <c:v>6.11</c:v>
                </c:pt>
                <c:pt idx="122">
                  <c:v>7.23</c:v>
                </c:pt>
                <c:pt idx="123">
                  <c:v>6.23</c:v>
                </c:pt>
                <c:pt idx="124">
                  <c:v>7.71</c:v>
                </c:pt>
                <c:pt idx="125">
                  <c:v>8.2799999999999994</c:v>
                </c:pt>
                <c:pt idx="126">
                  <c:v>9.52</c:v>
                </c:pt>
                <c:pt idx="127">
                  <c:v>8.7100000000000009</c:v>
                </c:pt>
                <c:pt idx="128">
                  <c:v>7.55</c:v>
                </c:pt>
                <c:pt idx="129">
                  <c:v>7.44</c:v>
                </c:pt>
                <c:pt idx="130">
                  <c:v>7.48</c:v>
                </c:pt>
                <c:pt idx="131">
                  <c:v>6.93</c:v>
                </c:pt>
                <c:pt idx="132">
                  <c:v>8.48</c:v>
                </c:pt>
                <c:pt idx="133">
                  <c:v>8.92</c:v>
                </c:pt>
                <c:pt idx="134">
                  <c:v>9.42</c:v>
                </c:pt>
                <c:pt idx="135">
                  <c:v>8.83</c:v>
                </c:pt>
                <c:pt idx="136">
                  <c:v>10.65</c:v>
                </c:pt>
                <c:pt idx="137">
                  <c:v>11.18</c:v>
                </c:pt>
                <c:pt idx="138">
                  <c:v>12.6</c:v>
                </c:pt>
                <c:pt idx="139">
                  <c:v>11.62</c:v>
                </c:pt>
                <c:pt idx="140">
                  <c:v>9.77</c:v>
                </c:pt>
                <c:pt idx="141">
                  <c:v>9.15</c:v>
                </c:pt>
                <c:pt idx="142">
                  <c:v>10.06</c:v>
                </c:pt>
                <c:pt idx="143">
                  <c:v>8.86</c:v>
                </c:pt>
                <c:pt idx="144">
                  <c:v>9.7899999999999991</c:v>
                </c:pt>
                <c:pt idx="145">
                  <c:v>9.17</c:v>
                </c:pt>
                <c:pt idx="146">
                  <c:v>9.33</c:v>
                </c:pt>
                <c:pt idx="147">
                  <c:v>10.09</c:v>
                </c:pt>
                <c:pt idx="148">
                  <c:v>11.6</c:v>
                </c:pt>
                <c:pt idx="149">
                  <c:v>10.33</c:v>
                </c:pt>
                <c:pt idx="150">
                  <c:v>10.24</c:v>
                </c:pt>
                <c:pt idx="151">
                  <c:v>11.97</c:v>
                </c:pt>
                <c:pt idx="152">
                  <c:v>9.91</c:v>
                </c:pt>
                <c:pt idx="153">
                  <c:v>9.42</c:v>
                </c:pt>
                <c:pt idx="154">
                  <c:v>9.1999999999999993</c:v>
                </c:pt>
                <c:pt idx="155">
                  <c:v>8.0500000000000007</c:v>
                </c:pt>
                <c:pt idx="156">
                  <c:v>9.35</c:v>
                </c:pt>
                <c:pt idx="157">
                  <c:v>8.34</c:v>
                </c:pt>
                <c:pt idx="158">
                  <c:v>9.59</c:v>
                </c:pt>
                <c:pt idx="159">
                  <c:v>9.0500000000000007</c:v>
                </c:pt>
                <c:pt idx="160">
                  <c:v>10</c:v>
                </c:pt>
                <c:pt idx="161">
                  <c:v>9.5399999999999991</c:v>
                </c:pt>
                <c:pt idx="162">
                  <c:v>10.39</c:v>
                </c:pt>
                <c:pt idx="163">
                  <c:v>10.14</c:v>
                </c:pt>
                <c:pt idx="164">
                  <c:v>8.4600000000000009</c:v>
                </c:pt>
                <c:pt idx="165">
                  <c:v>8.67</c:v>
                </c:pt>
                <c:pt idx="166">
                  <c:v>8.73</c:v>
                </c:pt>
                <c:pt idx="167">
                  <c:v>8.14</c:v>
                </c:pt>
                <c:pt idx="168">
                  <c:v>10.31</c:v>
                </c:pt>
                <c:pt idx="169">
                  <c:v>8.67</c:v>
                </c:pt>
                <c:pt idx="170">
                  <c:v>8.59</c:v>
                </c:pt>
              </c:numCache>
            </c:numRef>
          </c:val>
        </c:ser>
        <c:marker val="1"/>
        <c:axId val="102668544"/>
        <c:axId val="102674432"/>
      </c:lineChart>
      <c:dateAx>
        <c:axId val="102668544"/>
        <c:scaling>
          <c:orientation val="minMax"/>
        </c:scaling>
        <c:axPos val="b"/>
        <c:numFmt formatCode="mmm\-yyyy" sourceLinked="0"/>
        <c:maj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674432"/>
        <c:crosses val="autoZero"/>
        <c:auto val="1"/>
        <c:lblOffset val="100"/>
      </c:dateAx>
      <c:valAx>
        <c:axId val="102674432"/>
        <c:scaling>
          <c:orientation val="minMax"/>
        </c:scaling>
        <c:axPos val="l"/>
        <c:majorGridlines>
          <c:spPr>
            <a:ln w="3175">
              <a:solidFill>
                <a:srgbClr val="808080"/>
              </a:solidFill>
              <a:prstDash val="lgDash"/>
            </a:ln>
          </c:spPr>
        </c:majorGridlines>
        <c:numFmt formatCode="#,##0.00000" sourceLinked="1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668544"/>
        <c:crosses val="autoZero"/>
        <c:crossBetween val="between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title>
      <c:tx>
        <c:rich>
          <a:bodyPr/>
          <a:lstStyle/>
          <a:p>
            <a:pPr>
              <a:defRPr b="1"/>
            </a:pPr>
            <a:r>
              <a:rPr lang="en-CA" b="1"/>
              <a:t>CMA</a:t>
            </a:r>
            <a:r>
              <a:rPr lang="en-CA" b="1" baseline="0"/>
              <a:t> UR vs TO UR</a:t>
            </a:r>
            <a:endParaRPr lang="en-CA" b="1"/>
          </a:p>
        </c:rich>
      </c:tx>
      <c:layout>
        <c:manualLayout>
          <c:xMode val="edge"/>
          <c:yMode val="edge"/>
          <c:x val="0.39034889869538603"/>
          <c:y val="2.2346368715083852E-2"/>
        </c:manualLayout>
      </c:layout>
    </c:title>
    <c:plotArea>
      <c:layout>
        <c:manualLayout>
          <c:layoutTarget val="inner"/>
          <c:xMode val="edge"/>
          <c:yMode val="edge"/>
          <c:x val="0.15186729688245523"/>
          <c:y val="0.11081012918077975"/>
          <c:w val="0.74840768030929461"/>
          <c:h val="0.53824190970542096"/>
        </c:manualLayout>
      </c:layout>
      <c:lineChart>
        <c:grouping val="standard"/>
        <c:ser>
          <c:idx val="0"/>
          <c:order val="0"/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'TO Uneml Rate'!$G$3:$G$254</c:f>
              <c:numCache>
                <c:formatCode>mmm\-yy</c:formatCode>
                <c:ptCount val="252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  <c:pt idx="180">
                  <c:v>41275</c:v>
                </c:pt>
                <c:pt idx="181">
                  <c:v>41306</c:v>
                </c:pt>
                <c:pt idx="182">
                  <c:v>41334</c:v>
                </c:pt>
                <c:pt idx="183">
                  <c:v>41365</c:v>
                </c:pt>
                <c:pt idx="184">
                  <c:v>41395</c:v>
                </c:pt>
                <c:pt idx="185">
                  <c:v>41426</c:v>
                </c:pt>
                <c:pt idx="186">
                  <c:v>41456</c:v>
                </c:pt>
                <c:pt idx="187">
                  <c:v>41487</c:v>
                </c:pt>
                <c:pt idx="188">
                  <c:v>41518</c:v>
                </c:pt>
                <c:pt idx="189">
                  <c:v>41548</c:v>
                </c:pt>
                <c:pt idx="190">
                  <c:v>41579</c:v>
                </c:pt>
                <c:pt idx="191">
                  <c:v>41609</c:v>
                </c:pt>
                <c:pt idx="192">
                  <c:v>41640</c:v>
                </c:pt>
                <c:pt idx="193">
                  <c:v>41671</c:v>
                </c:pt>
                <c:pt idx="194">
                  <c:v>41699</c:v>
                </c:pt>
                <c:pt idx="195">
                  <c:v>41730</c:v>
                </c:pt>
                <c:pt idx="196">
                  <c:v>41760</c:v>
                </c:pt>
                <c:pt idx="197">
                  <c:v>41791</c:v>
                </c:pt>
                <c:pt idx="198">
                  <c:v>41821</c:v>
                </c:pt>
                <c:pt idx="199">
                  <c:v>41852</c:v>
                </c:pt>
                <c:pt idx="200">
                  <c:v>41883</c:v>
                </c:pt>
                <c:pt idx="201">
                  <c:v>41913</c:v>
                </c:pt>
                <c:pt idx="202">
                  <c:v>41944</c:v>
                </c:pt>
                <c:pt idx="203">
                  <c:v>41974</c:v>
                </c:pt>
                <c:pt idx="204">
                  <c:v>42005</c:v>
                </c:pt>
                <c:pt idx="205">
                  <c:v>42036</c:v>
                </c:pt>
                <c:pt idx="206">
                  <c:v>42064</c:v>
                </c:pt>
                <c:pt idx="207">
                  <c:v>42095</c:v>
                </c:pt>
                <c:pt idx="208">
                  <c:v>42125</c:v>
                </c:pt>
                <c:pt idx="209">
                  <c:v>42156</c:v>
                </c:pt>
                <c:pt idx="210">
                  <c:v>42186</c:v>
                </c:pt>
                <c:pt idx="211">
                  <c:v>42217</c:v>
                </c:pt>
                <c:pt idx="212">
                  <c:v>42248</c:v>
                </c:pt>
                <c:pt idx="213">
                  <c:v>42278</c:v>
                </c:pt>
                <c:pt idx="214">
                  <c:v>42309</c:v>
                </c:pt>
                <c:pt idx="215">
                  <c:v>42339</c:v>
                </c:pt>
                <c:pt idx="216">
                  <c:v>42370</c:v>
                </c:pt>
                <c:pt idx="217">
                  <c:v>42401</c:v>
                </c:pt>
                <c:pt idx="218">
                  <c:v>42430</c:v>
                </c:pt>
                <c:pt idx="219">
                  <c:v>42461</c:v>
                </c:pt>
                <c:pt idx="220">
                  <c:v>42491</c:v>
                </c:pt>
                <c:pt idx="221">
                  <c:v>42522</c:v>
                </c:pt>
                <c:pt idx="222">
                  <c:v>42552</c:v>
                </c:pt>
                <c:pt idx="223">
                  <c:v>42583</c:v>
                </c:pt>
                <c:pt idx="224">
                  <c:v>42614</c:v>
                </c:pt>
                <c:pt idx="225">
                  <c:v>42644</c:v>
                </c:pt>
                <c:pt idx="226">
                  <c:v>42675</c:v>
                </c:pt>
                <c:pt idx="227">
                  <c:v>42705</c:v>
                </c:pt>
                <c:pt idx="228">
                  <c:v>42736</c:v>
                </c:pt>
                <c:pt idx="229">
                  <c:v>42767</c:v>
                </c:pt>
                <c:pt idx="230">
                  <c:v>42795</c:v>
                </c:pt>
                <c:pt idx="231">
                  <c:v>42826</c:v>
                </c:pt>
                <c:pt idx="232">
                  <c:v>42856</c:v>
                </c:pt>
                <c:pt idx="233">
                  <c:v>42887</c:v>
                </c:pt>
                <c:pt idx="234">
                  <c:v>42917</c:v>
                </c:pt>
                <c:pt idx="235">
                  <c:v>42948</c:v>
                </c:pt>
                <c:pt idx="236">
                  <c:v>42979</c:v>
                </c:pt>
                <c:pt idx="237">
                  <c:v>43009</c:v>
                </c:pt>
                <c:pt idx="238">
                  <c:v>43040</c:v>
                </c:pt>
                <c:pt idx="239">
                  <c:v>43070</c:v>
                </c:pt>
                <c:pt idx="240">
                  <c:v>43101</c:v>
                </c:pt>
                <c:pt idx="241">
                  <c:v>43132</c:v>
                </c:pt>
                <c:pt idx="242">
                  <c:v>43160</c:v>
                </c:pt>
                <c:pt idx="243">
                  <c:v>43191</c:v>
                </c:pt>
                <c:pt idx="244">
                  <c:v>43221</c:v>
                </c:pt>
                <c:pt idx="245">
                  <c:v>43252</c:v>
                </c:pt>
                <c:pt idx="246">
                  <c:v>43282</c:v>
                </c:pt>
                <c:pt idx="247">
                  <c:v>43313</c:v>
                </c:pt>
                <c:pt idx="248">
                  <c:v>43344</c:v>
                </c:pt>
                <c:pt idx="249">
                  <c:v>43374</c:v>
                </c:pt>
                <c:pt idx="250">
                  <c:v>43405</c:v>
                </c:pt>
                <c:pt idx="251">
                  <c:v>43435</c:v>
                </c:pt>
              </c:numCache>
            </c:numRef>
          </c:cat>
          <c:val>
            <c:numRef>
              <c:f>'TO Uneml Rate'!$H$3:$H$254</c:f>
              <c:numCache>
                <c:formatCode>#,##0.00000</c:formatCode>
                <c:ptCount val="252"/>
                <c:pt idx="1">
                  <c:v>7.5</c:v>
                </c:pt>
                <c:pt idx="3">
                  <c:v>7.1000000000000005</c:v>
                </c:pt>
                <c:pt idx="4">
                  <c:v>6.9</c:v>
                </c:pt>
                <c:pt idx="5">
                  <c:v>6.7</c:v>
                </c:pt>
                <c:pt idx="6">
                  <c:v>6.833333333333333</c:v>
                </c:pt>
                <c:pt idx="7">
                  <c:v>6.8</c:v>
                </c:pt>
                <c:pt idx="8">
                  <c:v>6.7666666666666666</c:v>
                </c:pt>
                <c:pt idx="9">
                  <c:v>6.8</c:v>
                </c:pt>
                <c:pt idx="10">
                  <c:v>6.8</c:v>
                </c:pt>
                <c:pt idx="11">
                  <c:v>6.8</c:v>
                </c:pt>
                <c:pt idx="12">
                  <c:v>6.5333333333333332</c:v>
                </c:pt>
                <c:pt idx="13">
                  <c:v>6.4</c:v>
                </c:pt>
                <c:pt idx="14">
                  <c:v>6.2666666666666675</c:v>
                </c:pt>
                <c:pt idx="15">
                  <c:v>6.6000000000000005</c:v>
                </c:pt>
                <c:pt idx="16">
                  <c:v>6.7</c:v>
                </c:pt>
                <c:pt idx="17">
                  <c:v>6.8</c:v>
                </c:pt>
                <c:pt idx="18">
                  <c:v>6.166666666666667</c:v>
                </c:pt>
                <c:pt idx="19">
                  <c:v>5.9</c:v>
                </c:pt>
                <c:pt idx="20">
                  <c:v>5.6333333333333337</c:v>
                </c:pt>
                <c:pt idx="21">
                  <c:v>5.6333333333333337</c:v>
                </c:pt>
                <c:pt idx="22">
                  <c:v>5.5</c:v>
                </c:pt>
                <c:pt idx="23">
                  <c:v>5.3666666666666663</c:v>
                </c:pt>
                <c:pt idx="24">
                  <c:v>5.5666666666666664</c:v>
                </c:pt>
                <c:pt idx="25">
                  <c:v>5.6</c:v>
                </c:pt>
                <c:pt idx="26">
                  <c:v>5.6333333333333329</c:v>
                </c:pt>
                <c:pt idx="27">
                  <c:v>5.3999999999999995</c:v>
                </c:pt>
                <c:pt idx="28">
                  <c:v>5.3</c:v>
                </c:pt>
                <c:pt idx="29">
                  <c:v>5.2</c:v>
                </c:pt>
                <c:pt idx="30">
                  <c:v>5.3</c:v>
                </c:pt>
                <c:pt idx="31">
                  <c:v>5.3</c:v>
                </c:pt>
                <c:pt idx="32">
                  <c:v>5.3</c:v>
                </c:pt>
                <c:pt idx="33">
                  <c:v>5.5666666666666664</c:v>
                </c:pt>
                <c:pt idx="34">
                  <c:v>5.7</c:v>
                </c:pt>
                <c:pt idx="35">
                  <c:v>5.8333333333333339</c:v>
                </c:pt>
                <c:pt idx="36">
                  <c:v>5.8333333333333339</c:v>
                </c:pt>
                <c:pt idx="37">
                  <c:v>5.9</c:v>
                </c:pt>
                <c:pt idx="38">
                  <c:v>5.9666666666666668</c:v>
                </c:pt>
                <c:pt idx="39">
                  <c:v>6.0333333333333332</c:v>
                </c:pt>
                <c:pt idx="40">
                  <c:v>6.1</c:v>
                </c:pt>
                <c:pt idx="41">
                  <c:v>6.1666666666666661</c:v>
                </c:pt>
                <c:pt idx="42">
                  <c:v>6.0333333333333332</c:v>
                </c:pt>
                <c:pt idx="43">
                  <c:v>6</c:v>
                </c:pt>
                <c:pt idx="44">
                  <c:v>5.9666666666666668</c:v>
                </c:pt>
                <c:pt idx="45">
                  <c:v>6.5333333333333332</c:v>
                </c:pt>
                <c:pt idx="46">
                  <c:v>6.8</c:v>
                </c:pt>
                <c:pt idx="47">
                  <c:v>7.0666666666666664</c:v>
                </c:pt>
                <c:pt idx="48">
                  <c:v>7.0666666666666664</c:v>
                </c:pt>
                <c:pt idx="49">
                  <c:v>7.2</c:v>
                </c:pt>
                <c:pt idx="50">
                  <c:v>7.3333333333333339</c:v>
                </c:pt>
                <c:pt idx="51">
                  <c:v>7.2666666666666666</c:v>
                </c:pt>
                <c:pt idx="52">
                  <c:v>7.3</c:v>
                </c:pt>
                <c:pt idx="53">
                  <c:v>7.333333333333333</c:v>
                </c:pt>
                <c:pt idx="54">
                  <c:v>7.5666666666666664</c:v>
                </c:pt>
                <c:pt idx="55">
                  <c:v>7.7</c:v>
                </c:pt>
                <c:pt idx="56">
                  <c:v>7.8333333333333339</c:v>
                </c:pt>
                <c:pt idx="57">
                  <c:v>7.5666666666666664</c:v>
                </c:pt>
                <c:pt idx="58">
                  <c:v>7.5</c:v>
                </c:pt>
                <c:pt idx="59">
                  <c:v>7.4333333333333336</c:v>
                </c:pt>
                <c:pt idx="60">
                  <c:v>7.3666666666666663</c:v>
                </c:pt>
                <c:pt idx="61">
                  <c:v>7.3</c:v>
                </c:pt>
                <c:pt idx="62">
                  <c:v>7.2333333333333334</c:v>
                </c:pt>
                <c:pt idx="63">
                  <c:v>7.7</c:v>
                </c:pt>
                <c:pt idx="64">
                  <c:v>7.9</c:v>
                </c:pt>
                <c:pt idx="65">
                  <c:v>8.1000000000000014</c:v>
                </c:pt>
                <c:pt idx="66">
                  <c:v>7.9666666666666668</c:v>
                </c:pt>
                <c:pt idx="67">
                  <c:v>8</c:v>
                </c:pt>
                <c:pt idx="68">
                  <c:v>8.0333333333333332</c:v>
                </c:pt>
                <c:pt idx="69">
                  <c:v>7.666666666666667</c:v>
                </c:pt>
                <c:pt idx="70">
                  <c:v>7.5</c:v>
                </c:pt>
                <c:pt idx="71">
                  <c:v>7.333333333333333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7.4333333333333336</c:v>
                </c:pt>
                <c:pt idx="76">
                  <c:v>7.4</c:v>
                </c:pt>
                <c:pt idx="77">
                  <c:v>7.3666666666666671</c:v>
                </c:pt>
                <c:pt idx="78">
                  <c:v>7.4</c:v>
                </c:pt>
                <c:pt idx="79">
                  <c:v>7.4</c:v>
                </c:pt>
                <c:pt idx="80">
                  <c:v>7.4</c:v>
                </c:pt>
                <c:pt idx="81">
                  <c:v>7.6000000000000005</c:v>
                </c:pt>
                <c:pt idx="82">
                  <c:v>7.7</c:v>
                </c:pt>
                <c:pt idx="83">
                  <c:v>7.8</c:v>
                </c:pt>
                <c:pt idx="84">
                  <c:v>7.6333333333333329</c:v>
                </c:pt>
                <c:pt idx="85">
                  <c:v>7.6</c:v>
                </c:pt>
                <c:pt idx="86">
                  <c:v>7.5666666666666664</c:v>
                </c:pt>
                <c:pt idx="87">
                  <c:v>7.5333333333333332</c:v>
                </c:pt>
                <c:pt idx="88">
                  <c:v>7.5</c:v>
                </c:pt>
                <c:pt idx="89">
                  <c:v>7.4666666666666668</c:v>
                </c:pt>
                <c:pt idx="90">
                  <c:v>6.9666666666666668</c:v>
                </c:pt>
                <c:pt idx="91">
                  <c:v>6.7</c:v>
                </c:pt>
                <c:pt idx="92">
                  <c:v>6.4333333333333336</c:v>
                </c:pt>
                <c:pt idx="93">
                  <c:v>6.4333333333333336</c:v>
                </c:pt>
                <c:pt idx="94">
                  <c:v>6.3</c:v>
                </c:pt>
                <c:pt idx="95">
                  <c:v>6.1666666666666661</c:v>
                </c:pt>
                <c:pt idx="96">
                  <c:v>6.5666666666666664</c:v>
                </c:pt>
                <c:pt idx="97">
                  <c:v>6.7</c:v>
                </c:pt>
                <c:pt idx="98">
                  <c:v>6.8333333333333339</c:v>
                </c:pt>
                <c:pt idx="99">
                  <c:v>6.4333333333333336</c:v>
                </c:pt>
                <c:pt idx="100">
                  <c:v>6.3</c:v>
                </c:pt>
                <c:pt idx="101">
                  <c:v>6.1666666666666661</c:v>
                </c:pt>
                <c:pt idx="102">
                  <c:v>6.5</c:v>
                </c:pt>
                <c:pt idx="103">
                  <c:v>6.6</c:v>
                </c:pt>
                <c:pt idx="104">
                  <c:v>6.6999999999999993</c:v>
                </c:pt>
                <c:pt idx="105">
                  <c:v>6.6</c:v>
                </c:pt>
                <c:pt idx="106">
                  <c:v>6.6</c:v>
                </c:pt>
                <c:pt idx="107">
                  <c:v>6.6</c:v>
                </c:pt>
                <c:pt idx="108">
                  <c:v>6.8</c:v>
                </c:pt>
                <c:pt idx="109">
                  <c:v>6.9</c:v>
                </c:pt>
                <c:pt idx="110">
                  <c:v>7.0000000000000009</c:v>
                </c:pt>
                <c:pt idx="111">
                  <c:v>6.9</c:v>
                </c:pt>
                <c:pt idx="112">
                  <c:v>6.9</c:v>
                </c:pt>
                <c:pt idx="113">
                  <c:v>6.9</c:v>
                </c:pt>
                <c:pt idx="114">
                  <c:v>6.7</c:v>
                </c:pt>
                <c:pt idx="115">
                  <c:v>6.6</c:v>
                </c:pt>
                <c:pt idx="116">
                  <c:v>6.4999999999999991</c:v>
                </c:pt>
                <c:pt idx="117">
                  <c:v>6.6</c:v>
                </c:pt>
                <c:pt idx="118">
                  <c:v>6.6</c:v>
                </c:pt>
                <c:pt idx="119">
                  <c:v>6.6</c:v>
                </c:pt>
                <c:pt idx="120">
                  <c:v>6.6</c:v>
                </c:pt>
                <c:pt idx="121">
                  <c:v>6.6</c:v>
                </c:pt>
                <c:pt idx="122">
                  <c:v>6.6</c:v>
                </c:pt>
                <c:pt idx="123">
                  <c:v>6.6</c:v>
                </c:pt>
                <c:pt idx="124">
                  <c:v>6.6</c:v>
                </c:pt>
                <c:pt idx="125">
                  <c:v>6.6</c:v>
                </c:pt>
                <c:pt idx="126">
                  <c:v>6.666666666666667</c:v>
                </c:pt>
                <c:pt idx="127">
                  <c:v>6.7</c:v>
                </c:pt>
                <c:pt idx="128">
                  <c:v>6.7333333333333334</c:v>
                </c:pt>
                <c:pt idx="129">
                  <c:v>7.3</c:v>
                </c:pt>
                <c:pt idx="130">
                  <c:v>7.6</c:v>
                </c:pt>
                <c:pt idx="131">
                  <c:v>7.8999999999999995</c:v>
                </c:pt>
                <c:pt idx="132">
                  <c:v>8.6</c:v>
                </c:pt>
                <c:pt idx="133">
                  <c:v>9.1</c:v>
                </c:pt>
                <c:pt idx="134">
                  <c:v>9.6</c:v>
                </c:pt>
                <c:pt idx="135">
                  <c:v>9.3666666666666671</c:v>
                </c:pt>
                <c:pt idx="136">
                  <c:v>9.5</c:v>
                </c:pt>
                <c:pt idx="137">
                  <c:v>9.6333333333333329</c:v>
                </c:pt>
                <c:pt idx="138">
                  <c:v>9.6333333333333329</c:v>
                </c:pt>
                <c:pt idx="139">
                  <c:v>9.6999999999999993</c:v>
                </c:pt>
                <c:pt idx="140">
                  <c:v>9.7666666666666657</c:v>
                </c:pt>
                <c:pt idx="141">
                  <c:v>9.5666666666666664</c:v>
                </c:pt>
                <c:pt idx="142">
                  <c:v>9.5</c:v>
                </c:pt>
                <c:pt idx="143">
                  <c:v>9.4333333333333336</c:v>
                </c:pt>
                <c:pt idx="144">
                  <c:v>9.3666666666666671</c:v>
                </c:pt>
                <c:pt idx="145">
                  <c:v>9.3000000000000007</c:v>
                </c:pt>
                <c:pt idx="146">
                  <c:v>9.2333333333333343</c:v>
                </c:pt>
                <c:pt idx="147">
                  <c:v>9.3000000000000007</c:v>
                </c:pt>
                <c:pt idx="148">
                  <c:v>9.3000000000000007</c:v>
                </c:pt>
                <c:pt idx="149">
                  <c:v>9.3000000000000007</c:v>
                </c:pt>
                <c:pt idx="150">
                  <c:v>9.3000000000000007</c:v>
                </c:pt>
                <c:pt idx="151">
                  <c:v>9.3000000000000007</c:v>
                </c:pt>
                <c:pt idx="152">
                  <c:v>9.3000000000000007</c:v>
                </c:pt>
                <c:pt idx="153">
                  <c:v>8.6333333333333346</c:v>
                </c:pt>
                <c:pt idx="154">
                  <c:v>8.3000000000000007</c:v>
                </c:pt>
                <c:pt idx="155">
                  <c:v>7.9666666666666677</c:v>
                </c:pt>
                <c:pt idx="156">
                  <c:v>8.4333333333333336</c:v>
                </c:pt>
                <c:pt idx="157">
                  <c:v>8.5</c:v>
                </c:pt>
                <c:pt idx="158">
                  <c:v>8.5666666666666664</c:v>
                </c:pt>
                <c:pt idx="159">
                  <c:v>8.3666666666666671</c:v>
                </c:pt>
                <c:pt idx="160">
                  <c:v>8.3000000000000007</c:v>
                </c:pt>
                <c:pt idx="161">
                  <c:v>8.2333333333333343</c:v>
                </c:pt>
                <c:pt idx="162">
                  <c:v>8.1</c:v>
                </c:pt>
                <c:pt idx="163">
                  <c:v>8</c:v>
                </c:pt>
                <c:pt idx="164">
                  <c:v>7.8999999999999995</c:v>
                </c:pt>
                <c:pt idx="165">
                  <c:v>8.4</c:v>
                </c:pt>
                <c:pt idx="166">
                  <c:v>8.6</c:v>
                </c:pt>
                <c:pt idx="167">
                  <c:v>8.7999999999999989</c:v>
                </c:pt>
                <c:pt idx="168">
                  <c:v>8.6</c:v>
                </c:pt>
                <c:pt idx="169">
                  <c:v>8.6</c:v>
                </c:pt>
                <c:pt idx="170">
                  <c:v>8.6</c:v>
                </c:pt>
                <c:pt idx="171">
                  <c:v>8.6591920000000009</c:v>
                </c:pt>
                <c:pt idx="172">
                  <c:v>8.6887880000000006</c:v>
                </c:pt>
                <c:pt idx="173">
                  <c:v>8.7183840000000004</c:v>
                </c:pt>
                <c:pt idx="174">
                  <c:v>8.6623979999999996</c:v>
                </c:pt>
                <c:pt idx="175">
                  <c:v>8.649203</c:v>
                </c:pt>
                <c:pt idx="176">
                  <c:v>8.6360080000000004</c:v>
                </c:pt>
                <c:pt idx="177">
                  <c:v>8.3341056666666677</c:v>
                </c:pt>
                <c:pt idx="178">
                  <c:v>8.1765570000000007</c:v>
                </c:pt>
                <c:pt idx="179">
                  <c:v>8.0190083333333337</c:v>
                </c:pt>
                <c:pt idx="180">
                  <c:v>8.2546743333333339</c:v>
                </c:pt>
                <c:pt idx="181">
                  <c:v>8.2937329999999996</c:v>
                </c:pt>
                <c:pt idx="182">
                  <c:v>8.3327916666666653</c:v>
                </c:pt>
                <c:pt idx="183">
                  <c:v>8.268753666666667</c:v>
                </c:pt>
                <c:pt idx="184">
                  <c:v>8.2562639999999998</c:v>
                </c:pt>
                <c:pt idx="185">
                  <c:v>8.2437743333333326</c:v>
                </c:pt>
                <c:pt idx="186">
                  <c:v>8.2062606666666671</c:v>
                </c:pt>
                <c:pt idx="187">
                  <c:v>8.1812590000000007</c:v>
                </c:pt>
                <c:pt idx="188">
                  <c:v>8.1562573333333344</c:v>
                </c:pt>
                <c:pt idx="189">
                  <c:v>8.1062530000000006</c:v>
                </c:pt>
                <c:pt idx="190">
                  <c:v>8.0687499999999996</c:v>
                </c:pt>
                <c:pt idx="191">
                  <c:v>8.0312469999999987</c:v>
                </c:pt>
                <c:pt idx="192">
                  <c:v>7.9375126666666667</c:v>
                </c:pt>
                <c:pt idx="193">
                  <c:v>7.8718940000000002</c:v>
                </c:pt>
                <c:pt idx="194">
                  <c:v>7.8062753333333337</c:v>
                </c:pt>
                <c:pt idx="195">
                  <c:v>7.7593800000000002</c:v>
                </c:pt>
                <c:pt idx="196">
                  <c:v>7.7031229999999997</c:v>
                </c:pt>
                <c:pt idx="197">
                  <c:v>7.6468659999999993</c:v>
                </c:pt>
                <c:pt idx="198">
                  <c:v>7.5781316666666667</c:v>
                </c:pt>
                <c:pt idx="199">
                  <c:v>7.5156359999999998</c:v>
                </c:pt>
                <c:pt idx="200">
                  <c:v>7.4531403333333328</c:v>
                </c:pt>
                <c:pt idx="201">
                  <c:v>7.3781379999999999</c:v>
                </c:pt>
                <c:pt idx="202">
                  <c:v>7.3093890000000004</c:v>
                </c:pt>
                <c:pt idx="203">
                  <c:v>7.2406400000000009</c:v>
                </c:pt>
                <c:pt idx="204">
                  <c:v>7.0552176666666666</c:v>
                </c:pt>
                <c:pt idx="205">
                  <c:v>6.9281319999999997</c:v>
                </c:pt>
                <c:pt idx="206">
                  <c:v>6.8010463333333329</c:v>
                </c:pt>
                <c:pt idx="207">
                  <c:v>6.8072773333333334</c:v>
                </c:pt>
                <c:pt idx="208">
                  <c:v>6.7468500000000002</c:v>
                </c:pt>
                <c:pt idx="209">
                  <c:v>6.6864226666666671</c:v>
                </c:pt>
                <c:pt idx="210">
                  <c:v>6.6552160000000002</c:v>
                </c:pt>
                <c:pt idx="211">
                  <c:v>6.6093989999999998</c:v>
                </c:pt>
                <c:pt idx="212">
                  <c:v>6.5635819999999994</c:v>
                </c:pt>
                <c:pt idx="213">
                  <c:v>6.5468803333333332</c:v>
                </c:pt>
                <c:pt idx="214">
                  <c:v>6.5156210000000003</c:v>
                </c:pt>
                <c:pt idx="215">
                  <c:v>6.4843616666666675</c:v>
                </c:pt>
                <c:pt idx="216">
                  <c:v>6.5552103333333331</c:v>
                </c:pt>
                <c:pt idx="217">
                  <c:v>6.575005</c:v>
                </c:pt>
                <c:pt idx="218">
                  <c:v>6.5947996666666668</c:v>
                </c:pt>
                <c:pt idx="219">
                  <c:v>6.5416550000000004</c:v>
                </c:pt>
                <c:pt idx="220">
                  <c:v>6.5249800000000002</c:v>
                </c:pt>
                <c:pt idx="221">
                  <c:v>6.508305</c:v>
                </c:pt>
                <c:pt idx="222">
                  <c:v>6.4916599999999995</c:v>
                </c:pt>
                <c:pt idx="223">
                  <c:v>6.4749999999999996</c:v>
                </c:pt>
                <c:pt idx="224">
                  <c:v>6.4583399999999997</c:v>
                </c:pt>
                <c:pt idx="225">
                  <c:v>6.4416640000000003</c:v>
                </c:pt>
                <c:pt idx="226">
                  <c:v>6.4249960000000002</c:v>
                </c:pt>
                <c:pt idx="227">
                  <c:v>6.408328</c:v>
                </c:pt>
                <c:pt idx="228">
                  <c:v>6.3916659999999998</c:v>
                </c:pt>
                <c:pt idx="229">
                  <c:v>6.3750010000000001</c:v>
                </c:pt>
                <c:pt idx="230">
                  <c:v>6.3583360000000004</c:v>
                </c:pt>
                <c:pt idx="231">
                  <c:v>6.3416656666666666</c:v>
                </c:pt>
                <c:pt idx="232">
                  <c:v>6.3249979999999999</c:v>
                </c:pt>
                <c:pt idx="233">
                  <c:v>6.3083303333333332</c:v>
                </c:pt>
                <c:pt idx="234">
                  <c:v>6.2916720000000002</c:v>
                </c:pt>
                <c:pt idx="235">
                  <c:v>6.2750089999999998</c:v>
                </c:pt>
                <c:pt idx="236">
                  <c:v>6.2583459999999995</c:v>
                </c:pt>
                <c:pt idx="237">
                  <c:v>6.2416536666666662</c:v>
                </c:pt>
                <c:pt idx="238">
                  <c:v>6.2249759999999998</c:v>
                </c:pt>
                <c:pt idx="239">
                  <c:v>6.2082983333333335</c:v>
                </c:pt>
                <c:pt idx="240">
                  <c:v>6.2749893333333331</c:v>
                </c:pt>
                <c:pt idx="241">
                  <c:v>6.2999960000000002</c:v>
                </c:pt>
                <c:pt idx="242">
                  <c:v>6.3250026666666672</c:v>
                </c:pt>
                <c:pt idx="243">
                  <c:v>6.2999960000000002</c:v>
                </c:pt>
                <c:pt idx="244">
                  <c:v>6.2999960000000002</c:v>
                </c:pt>
                <c:pt idx="245">
                  <c:v>6.2999960000000002</c:v>
                </c:pt>
                <c:pt idx="246">
                  <c:v>6.2999960000000002</c:v>
                </c:pt>
                <c:pt idx="247">
                  <c:v>6.2999960000000002</c:v>
                </c:pt>
                <c:pt idx="248">
                  <c:v>6.2999960000000002</c:v>
                </c:pt>
                <c:pt idx="249">
                  <c:v>6.2999960000000002</c:v>
                </c:pt>
                <c:pt idx="250">
                  <c:v>6.2999960000000002</c:v>
                </c:pt>
                <c:pt idx="251">
                  <c:v>6.2999960000000002</c:v>
                </c:pt>
              </c:numCache>
            </c:numRef>
          </c:val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'TO Uneml Rate'!$G$3:$G$254</c:f>
              <c:numCache>
                <c:formatCode>mmm\-yy</c:formatCode>
                <c:ptCount val="252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  <c:pt idx="180">
                  <c:v>41275</c:v>
                </c:pt>
                <c:pt idx="181">
                  <c:v>41306</c:v>
                </c:pt>
                <c:pt idx="182">
                  <c:v>41334</c:v>
                </c:pt>
                <c:pt idx="183">
                  <c:v>41365</c:v>
                </c:pt>
                <c:pt idx="184">
                  <c:v>41395</c:v>
                </c:pt>
                <c:pt idx="185">
                  <c:v>41426</c:v>
                </c:pt>
                <c:pt idx="186">
                  <c:v>41456</c:v>
                </c:pt>
                <c:pt idx="187">
                  <c:v>41487</c:v>
                </c:pt>
                <c:pt idx="188">
                  <c:v>41518</c:v>
                </c:pt>
                <c:pt idx="189">
                  <c:v>41548</c:v>
                </c:pt>
                <c:pt idx="190">
                  <c:v>41579</c:v>
                </c:pt>
                <c:pt idx="191">
                  <c:v>41609</c:v>
                </c:pt>
                <c:pt idx="192">
                  <c:v>41640</c:v>
                </c:pt>
                <c:pt idx="193">
                  <c:v>41671</c:v>
                </c:pt>
                <c:pt idx="194">
                  <c:v>41699</c:v>
                </c:pt>
                <c:pt idx="195">
                  <c:v>41730</c:v>
                </c:pt>
                <c:pt idx="196">
                  <c:v>41760</c:v>
                </c:pt>
                <c:pt idx="197">
                  <c:v>41791</c:v>
                </c:pt>
                <c:pt idx="198">
                  <c:v>41821</c:v>
                </c:pt>
                <c:pt idx="199">
                  <c:v>41852</c:v>
                </c:pt>
                <c:pt idx="200">
                  <c:v>41883</c:v>
                </c:pt>
                <c:pt idx="201">
                  <c:v>41913</c:v>
                </c:pt>
                <c:pt idx="202">
                  <c:v>41944</c:v>
                </c:pt>
                <c:pt idx="203">
                  <c:v>41974</c:v>
                </c:pt>
                <c:pt idx="204">
                  <c:v>42005</c:v>
                </c:pt>
                <c:pt idx="205">
                  <c:v>42036</c:v>
                </c:pt>
                <c:pt idx="206">
                  <c:v>42064</c:v>
                </c:pt>
                <c:pt idx="207">
                  <c:v>42095</c:v>
                </c:pt>
                <c:pt idx="208">
                  <c:v>42125</c:v>
                </c:pt>
                <c:pt idx="209">
                  <c:v>42156</c:v>
                </c:pt>
                <c:pt idx="210">
                  <c:v>42186</c:v>
                </c:pt>
                <c:pt idx="211">
                  <c:v>42217</c:v>
                </c:pt>
                <c:pt idx="212">
                  <c:v>42248</c:v>
                </c:pt>
                <c:pt idx="213">
                  <c:v>42278</c:v>
                </c:pt>
                <c:pt idx="214">
                  <c:v>42309</c:v>
                </c:pt>
                <c:pt idx="215">
                  <c:v>42339</c:v>
                </c:pt>
                <c:pt idx="216">
                  <c:v>42370</c:v>
                </c:pt>
                <c:pt idx="217">
                  <c:v>42401</c:v>
                </c:pt>
                <c:pt idx="218">
                  <c:v>42430</c:v>
                </c:pt>
                <c:pt idx="219">
                  <c:v>42461</c:v>
                </c:pt>
                <c:pt idx="220">
                  <c:v>42491</c:v>
                </c:pt>
                <c:pt idx="221">
                  <c:v>42522</c:v>
                </c:pt>
                <c:pt idx="222">
                  <c:v>42552</c:v>
                </c:pt>
                <c:pt idx="223">
                  <c:v>42583</c:v>
                </c:pt>
                <c:pt idx="224">
                  <c:v>42614</c:v>
                </c:pt>
                <c:pt idx="225">
                  <c:v>42644</c:v>
                </c:pt>
                <c:pt idx="226">
                  <c:v>42675</c:v>
                </c:pt>
                <c:pt idx="227">
                  <c:v>42705</c:v>
                </c:pt>
                <c:pt idx="228">
                  <c:v>42736</c:v>
                </c:pt>
                <c:pt idx="229">
                  <c:v>42767</c:v>
                </c:pt>
                <c:pt idx="230">
                  <c:v>42795</c:v>
                </c:pt>
                <c:pt idx="231">
                  <c:v>42826</c:v>
                </c:pt>
                <c:pt idx="232">
                  <c:v>42856</c:v>
                </c:pt>
                <c:pt idx="233">
                  <c:v>42887</c:v>
                </c:pt>
                <c:pt idx="234">
                  <c:v>42917</c:v>
                </c:pt>
                <c:pt idx="235">
                  <c:v>42948</c:v>
                </c:pt>
                <c:pt idx="236">
                  <c:v>42979</c:v>
                </c:pt>
                <c:pt idx="237">
                  <c:v>43009</c:v>
                </c:pt>
                <c:pt idx="238">
                  <c:v>43040</c:v>
                </c:pt>
                <c:pt idx="239">
                  <c:v>43070</c:v>
                </c:pt>
                <c:pt idx="240">
                  <c:v>43101</c:v>
                </c:pt>
                <c:pt idx="241">
                  <c:v>43132</c:v>
                </c:pt>
                <c:pt idx="242">
                  <c:v>43160</c:v>
                </c:pt>
                <c:pt idx="243">
                  <c:v>43191</c:v>
                </c:pt>
                <c:pt idx="244">
                  <c:v>43221</c:v>
                </c:pt>
                <c:pt idx="245">
                  <c:v>43252</c:v>
                </c:pt>
                <c:pt idx="246">
                  <c:v>43282</c:v>
                </c:pt>
                <c:pt idx="247">
                  <c:v>43313</c:v>
                </c:pt>
                <c:pt idx="248">
                  <c:v>43344</c:v>
                </c:pt>
                <c:pt idx="249">
                  <c:v>43374</c:v>
                </c:pt>
                <c:pt idx="250">
                  <c:v>43405</c:v>
                </c:pt>
                <c:pt idx="251">
                  <c:v>43435</c:v>
                </c:pt>
              </c:numCache>
            </c:numRef>
          </c:cat>
          <c:val>
            <c:numRef>
              <c:f>'TO Uneml Rate'!$I$3:$I$254</c:f>
              <c:numCache>
                <c:formatCode>_-* #,##0.00_-;\-* #,##0.00_-;_-* "-"??_-;_-@_-</c:formatCode>
                <c:ptCount val="252"/>
                <c:pt idx="0">
                  <c:v>9.27</c:v>
                </c:pt>
                <c:pt idx="1">
                  <c:v>8.76</c:v>
                </c:pt>
                <c:pt idx="2">
                  <c:v>9.1199999999999992</c:v>
                </c:pt>
                <c:pt idx="3">
                  <c:v>7.36</c:v>
                </c:pt>
                <c:pt idx="4">
                  <c:v>7.99</c:v>
                </c:pt>
                <c:pt idx="5">
                  <c:v>7.58</c:v>
                </c:pt>
                <c:pt idx="6">
                  <c:v>9.0500000000000007</c:v>
                </c:pt>
                <c:pt idx="7">
                  <c:v>8.0399999999999991</c:v>
                </c:pt>
                <c:pt idx="8">
                  <c:v>7.31</c:v>
                </c:pt>
                <c:pt idx="9">
                  <c:v>7.7</c:v>
                </c:pt>
                <c:pt idx="10">
                  <c:v>7.74</c:v>
                </c:pt>
                <c:pt idx="11">
                  <c:v>7.65</c:v>
                </c:pt>
                <c:pt idx="12">
                  <c:v>7.56</c:v>
                </c:pt>
                <c:pt idx="13">
                  <c:v>6.68</c:v>
                </c:pt>
                <c:pt idx="14">
                  <c:v>6.63</c:v>
                </c:pt>
                <c:pt idx="15">
                  <c:v>7.42</c:v>
                </c:pt>
                <c:pt idx="16">
                  <c:v>7.56</c:v>
                </c:pt>
                <c:pt idx="17">
                  <c:v>7.33</c:v>
                </c:pt>
                <c:pt idx="18">
                  <c:v>8.0399999999999991</c:v>
                </c:pt>
                <c:pt idx="19">
                  <c:v>7.56</c:v>
                </c:pt>
                <c:pt idx="20">
                  <c:v>7.08</c:v>
                </c:pt>
                <c:pt idx="21">
                  <c:v>6.16</c:v>
                </c:pt>
                <c:pt idx="22">
                  <c:v>6.39</c:v>
                </c:pt>
                <c:pt idx="23">
                  <c:v>5.26</c:v>
                </c:pt>
                <c:pt idx="24">
                  <c:v>6.21</c:v>
                </c:pt>
                <c:pt idx="25">
                  <c:v>6.09</c:v>
                </c:pt>
                <c:pt idx="26">
                  <c:v>6.29</c:v>
                </c:pt>
                <c:pt idx="27">
                  <c:v>5.81</c:v>
                </c:pt>
                <c:pt idx="28">
                  <c:v>6.56</c:v>
                </c:pt>
                <c:pt idx="29">
                  <c:v>6.23</c:v>
                </c:pt>
                <c:pt idx="30">
                  <c:v>5.68</c:v>
                </c:pt>
                <c:pt idx="31">
                  <c:v>7.9</c:v>
                </c:pt>
                <c:pt idx="32">
                  <c:v>7.04</c:v>
                </c:pt>
                <c:pt idx="33">
                  <c:v>6.33</c:v>
                </c:pt>
                <c:pt idx="34">
                  <c:v>6.05</c:v>
                </c:pt>
                <c:pt idx="35">
                  <c:v>5.97</c:v>
                </c:pt>
                <c:pt idx="36">
                  <c:v>6.49</c:v>
                </c:pt>
                <c:pt idx="37">
                  <c:v>6.6</c:v>
                </c:pt>
                <c:pt idx="38">
                  <c:v>7.74</c:v>
                </c:pt>
                <c:pt idx="39">
                  <c:v>6.51</c:v>
                </c:pt>
                <c:pt idx="40">
                  <c:v>7.21</c:v>
                </c:pt>
                <c:pt idx="41">
                  <c:v>7.34</c:v>
                </c:pt>
                <c:pt idx="42">
                  <c:v>7.66</c:v>
                </c:pt>
                <c:pt idx="43">
                  <c:v>8.11</c:v>
                </c:pt>
                <c:pt idx="44">
                  <c:v>7.29</c:v>
                </c:pt>
                <c:pt idx="45">
                  <c:v>7.78</c:v>
                </c:pt>
                <c:pt idx="46">
                  <c:v>7.19</c:v>
                </c:pt>
                <c:pt idx="47">
                  <c:v>7.64</c:v>
                </c:pt>
                <c:pt idx="48">
                  <c:v>8.31</c:v>
                </c:pt>
                <c:pt idx="49">
                  <c:v>7.99</c:v>
                </c:pt>
                <c:pt idx="50">
                  <c:v>9.07</c:v>
                </c:pt>
                <c:pt idx="51">
                  <c:v>7.78</c:v>
                </c:pt>
                <c:pt idx="52">
                  <c:v>8.1199999999999992</c:v>
                </c:pt>
                <c:pt idx="53">
                  <c:v>8.48</c:v>
                </c:pt>
                <c:pt idx="54">
                  <c:v>8.83</c:v>
                </c:pt>
                <c:pt idx="55">
                  <c:v>10.42</c:v>
                </c:pt>
                <c:pt idx="56">
                  <c:v>8.9600000000000009</c:v>
                </c:pt>
                <c:pt idx="57">
                  <c:v>8.1999999999999993</c:v>
                </c:pt>
                <c:pt idx="58">
                  <c:v>7.32</c:v>
                </c:pt>
                <c:pt idx="59">
                  <c:v>7.9</c:v>
                </c:pt>
                <c:pt idx="60">
                  <c:v>9.27</c:v>
                </c:pt>
                <c:pt idx="61">
                  <c:v>8</c:v>
                </c:pt>
                <c:pt idx="62">
                  <c:v>7.73</c:v>
                </c:pt>
                <c:pt idx="63">
                  <c:v>8.1</c:v>
                </c:pt>
                <c:pt idx="64">
                  <c:v>9.36</c:v>
                </c:pt>
                <c:pt idx="65">
                  <c:v>8.7200000000000006</c:v>
                </c:pt>
                <c:pt idx="66">
                  <c:v>10.55</c:v>
                </c:pt>
                <c:pt idx="67">
                  <c:v>9.81</c:v>
                </c:pt>
                <c:pt idx="68">
                  <c:v>9.3699999999999992</c:v>
                </c:pt>
                <c:pt idx="69">
                  <c:v>7.9</c:v>
                </c:pt>
                <c:pt idx="70">
                  <c:v>8.0500000000000007</c:v>
                </c:pt>
                <c:pt idx="71">
                  <c:v>6.86</c:v>
                </c:pt>
                <c:pt idx="72">
                  <c:v>8.4</c:v>
                </c:pt>
                <c:pt idx="73">
                  <c:v>7.59</c:v>
                </c:pt>
                <c:pt idx="74">
                  <c:v>8.73</c:v>
                </c:pt>
                <c:pt idx="75">
                  <c:v>7.52</c:v>
                </c:pt>
                <c:pt idx="76">
                  <c:v>9.14</c:v>
                </c:pt>
                <c:pt idx="77">
                  <c:v>8.1999999999999993</c:v>
                </c:pt>
                <c:pt idx="78">
                  <c:v>9.9499999999999993</c:v>
                </c:pt>
                <c:pt idx="79">
                  <c:v>9.2200000000000006</c:v>
                </c:pt>
                <c:pt idx="80">
                  <c:v>8.2200000000000006</c:v>
                </c:pt>
                <c:pt idx="81">
                  <c:v>8.59</c:v>
                </c:pt>
                <c:pt idx="82">
                  <c:v>7.68</c:v>
                </c:pt>
                <c:pt idx="83">
                  <c:v>7.91</c:v>
                </c:pt>
                <c:pt idx="84">
                  <c:v>7.84</c:v>
                </c:pt>
                <c:pt idx="85">
                  <c:v>8.85</c:v>
                </c:pt>
                <c:pt idx="86">
                  <c:v>8.3800000000000008</c:v>
                </c:pt>
                <c:pt idx="87">
                  <c:v>8.25</c:v>
                </c:pt>
                <c:pt idx="88">
                  <c:v>8.49</c:v>
                </c:pt>
                <c:pt idx="89">
                  <c:v>8.56</c:v>
                </c:pt>
                <c:pt idx="90">
                  <c:v>9.3000000000000007</c:v>
                </c:pt>
                <c:pt idx="91">
                  <c:v>8.9</c:v>
                </c:pt>
                <c:pt idx="92">
                  <c:v>7.18</c:v>
                </c:pt>
                <c:pt idx="93">
                  <c:v>7.15</c:v>
                </c:pt>
                <c:pt idx="94">
                  <c:v>6.12</c:v>
                </c:pt>
                <c:pt idx="95">
                  <c:v>7.15</c:v>
                </c:pt>
                <c:pt idx="96">
                  <c:v>7.63</c:v>
                </c:pt>
                <c:pt idx="97">
                  <c:v>7.87</c:v>
                </c:pt>
                <c:pt idx="98">
                  <c:v>7.18</c:v>
                </c:pt>
                <c:pt idx="99">
                  <c:v>6.96</c:v>
                </c:pt>
                <c:pt idx="100">
                  <c:v>7.38</c:v>
                </c:pt>
                <c:pt idx="101">
                  <c:v>7.08</c:v>
                </c:pt>
                <c:pt idx="102">
                  <c:v>8.3800000000000008</c:v>
                </c:pt>
                <c:pt idx="103">
                  <c:v>8.9499999999999993</c:v>
                </c:pt>
                <c:pt idx="104">
                  <c:v>7.96</c:v>
                </c:pt>
                <c:pt idx="105">
                  <c:v>7.19</c:v>
                </c:pt>
                <c:pt idx="106">
                  <c:v>8.24</c:v>
                </c:pt>
                <c:pt idx="107">
                  <c:v>5.94</c:v>
                </c:pt>
                <c:pt idx="108">
                  <c:v>7.08</c:v>
                </c:pt>
                <c:pt idx="109">
                  <c:v>7.66</c:v>
                </c:pt>
                <c:pt idx="110">
                  <c:v>8.5399999999999991</c:v>
                </c:pt>
                <c:pt idx="111">
                  <c:v>7.31</c:v>
                </c:pt>
                <c:pt idx="112">
                  <c:v>8.1199999999999992</c:v>
                </c:pt>
                <c:pt idx="113">
                  <c:v>8.08</c:v>
                </c:pt>
                <c:pt idx="114">
                  <c:v>9.8800000000000008</c:v>
                </c:pt>
                <c:pt idx="115">
                  <c:v>8.94</c:v>
                </c:pt>
                <c:pt idx="116">
                  <c:v>7.33</c:v>
                </c:pt>
                <c:pt idx="117">
                  <c:v>7.39</c:v>
                </c:pt>
                <c:pt idx="118">
                  <c:v>7.68</c:v>
                </c:pt>
                <c:pt idx="119">
                  <c:v>6.59</c:v>
                </c:pt>
                <c:pt idx="120">
                  <c:v>7.1</c:v>
                </c:pt>
                <c:pt idx="121">
                  <c:v>6.11</c:v>
                </c:pt>
                <c:pt idx="122">
                  <c:v>7.23</c:v>
                </c:pt>
                <c:pt idx="123">
                  <c:v>6.23</c:v>
                </c:pt>
                <c:pt idx="124">
                  <c:v>7.71</c:v>
                </c:pt>
                <c:pt idx="125">
                  <c:v>8.2799999999999994</c:v>
                </c:pt>
                <c:pt idx="126">
                  <c:v>9.52</c:v>
                </c:pt>
                <c:pt idx="127">
                  <c:v>8.7100000000000009</c:v>
                </c:pt>
                <c:pt idx="128">
                  <c:v>7.55</c:v>
                </c:pt>
                <c:pt idx="129">
                  <c:v>7.44</c:v>
                </c:pt>
                <c:pt idx="130">
                  <c:v>7.48</c:v>
                </c:pt>
                <c:pt idx="131">
                  <c:v>6.93</c:v>
                </c:pt>
                <c:pt idx="132">
                  <c:v>8.48</c:v>
                </c:pt>
                <c:pt idx="133">
                  <c:v>8.92</c:v>
                </c:pt>
                <c:pt idx="134">
                  <c:v>9.42</c:v>
                </c:pt>
                <c:pt idx="135">
                  <c:v>8.83</c:v>
                </c:pt>
                <c:pt idx="136">
                  <c:v>10.65</c:v>
                </c:pt>
                <c:pt idx="137">
                  <c:v>11.18</c:v>
                </c:pt>
                <c:pt idx="138">
                  <c:v>12.6</c:v>
                </c:pt>
                <c:pt idx="139">
                  <c:v>11.62</c:v>
                </c:pt>
                <c:pt idx="140">
                  <c:v>9.77</c:v>
                </c:pt>
                <c:pt idx="141">
                  <c:v>9.15</c:v>
                </c:pt>
                <c:pt idx="142">
                  <c:v>10.06</c:v>
                </c:pt>
                <c:pt idx="143">
                  <c:v>8.86</c:v>
                </c:pt>
                <c:pt idx="144">
                  <c:v>9.7899999999999991</c:v>
                </c:pt>
                <c:pt idx="145">
                  <c:v>9.17</c:v>
                </c:pt>
                <c:pt idx="146">
                  <c:v>9.33</c:v>
                </c:pt>
                <c:pt idx="147">
                  <c:v>10.09</c:v>
                </c:pt>
                <c:pt idx="148">
                  <c:v>11.6</c:v>
                </c:pt>
                <c:pt idx="149">
                  <c:v>10.33</c:v>
                </c:pt>
                <c:pt idx="150">
                  <c:v>10.24</c:v>
                </c:pt>
                <c:pt idx="151">
                  <c:v>11.97</c:v>
                </c:pt>
                <c:pt idx="152">
                  <c:v>9.91</c:v>
                </c:pt>
                <c:pt idx="153">
                  <c:v>9.42</c:v>
                </c:pt>
                <c:pt idx="154">
                  <c:v>9.1999999999999993</c:v>
                </c:pt>
                <c:pt idx="155">
                  <c:v>8.0500000000000007</c:v>
                </c:pt>
                <c:pt idx="156">
                  <c:v>9.35</c:v>
                </c:pt>
                <c:pt idx="157">
                  <c:v>8.34</c:v>
                </c:pt>
                <c:pt idx="158">
                  <c:v>9.59</c:v>
                </c:pt>
                <c:pt idx="159">
                  <c:v>9.0500000000000007</c:v>
                </c:pt>
                <c:pt idx="160">
                  <c:v>10</c:v>
                </c:pt>
                <c:pt idx="161">
                  <c:v>9.5399999999999991</c:v>
                </c:pt>
                <c:pt idx="162">
                  <c:v>10.39</c:v>
                </c:pt>
                <c:pt idx="163">
                  <c:v>10.14</c:v>
                </c:pt>
                <c:pt idx="164">
                  <c:v>8.4600000000000009</c:v>
                </c:pt>
                <c:pt idx="165">
                  <c:v>8.67</c:v>
                </c:pt>
                <c:pt idx="166">
                  <c:v>8.73</c:v>
                </c:pt>
                <c:pt idx="167">
                  <c:v>8.14</c:v>
                </c:pt>
                <c:pt idx="168">
                  <c:v>10.31</c:v>
                </c:pt>
                <c:pt idx="169">
                  <c:v>8.67</c:v>
                </c:pt>
                <c:pt idx="170">
                  <c:v>8.59</c:v>
                </c:pt>
                <c:pt idx="171">
                  <c:v>9.91</c:v>
                </c:pt>
                <c:pt idx="172">
                  <c:v>10.46</c:v>
                </c:pt>
                <c:pt idx="173">
                  <c:v>10.029999999999999</c:v>
                </c:pt>
                <c:pt idx="174">
                  <c:v>11.03</c:v>
                </c:pt>
                <c:pt idx="175">
                  <c:v>10.99</c:v>
                </c:pt>
                <c:pt idx="176">
                  <c:v>9.58</c:v>
                </c:pt>
                <c:pt idx="177">
                  <c:v>9.15</c:v>
                </c:pt>
                <c:pt idx="178">
                  <c:v>8.51</c:v>
                </c:pt>
                <c:pt idx="179">
                  <c:v>8.3699999999999992</c:v>
                </c:pt>
                <c:pt idx="180">
                  <c:v>9.32</c:v>
                </c:pt>
                <c:pt idx="181">
                  <c:v>8.81</c:v>
                </c:pt>
                <c:pt idx="182">
                  <c:v>9.2101177027631405</c:v>
                </c:pt>
                <c:pt idx="183">
                  <c:v>9.1495731723893456</c:v>
                </c:pt>
                <c:pt idx="184">
                  <c:v>9.1377648554078874</c:v>
                </c:pt>
                <c:pt idx="185">
                  <c:v>9.1259565384264292</c:v>
                </c:pt>
                <c:pt idx="186">
                  <c:v>9.0904893575192744</c:v>
                </c:pt>
                <c:pt idx="187">
                  <c:v>9.066851608574968</c:v>
                </c:pt>
                <c:pt idx="188">
                  <c:v>9.0432138596306597</c:v>
                </c:pt>
                <c:pt idx="189">
                  <c:v>8.9959374162951171</c:v>
                </c:pt>
                <c:pt idx="190">
                  <c:v>8.9604803201551917</c:v>
                </c:pt>
                <c:pt idx="191">
                  <c:v>8.9250232240152663</c:v>
                </c:pt>
                <c:pt idx="192">
                  <c:v>8.8364023865192873</c:v>
                </c:pt>
                <c:pt idx="193">
                  <c:v>8.7743634197013343</c:v>
                </c:pt>
                <c:pt idx="194">
                  <c:v>8.712324452883383</c:v>
                </c:pt>
                <c:pt idx="195">
                  <c:v>8.6679874040469223</c:v>
                </c:pt>
                <c:pt idx="196">
                  <c:v>8.6147993962197127</c:v>
                </c:pt>
                <c:pt idx="197">
                  <c:v>8.5616113883925067</c:v>
                </c:pt>
                <c:pt idx="198">
                  <c:v>8.4966267240959539</c:v>
                </c:pt>
                <c:pt idx="199">
                  <c:v>8.4375403880340745</c:v>
                </c:pt>
                <c:pt idx="200">
                  <c:v>8.3784540519721951</c:v>
                </c:pt>
                <c:pt idx="201">
                  <c:v>8.3075433263310821</c:v>
                </c:pt>
                <c:pt idx="202">
                  <c:v>8.242544795479585</c:v>
                </c:pt>
                <c:pt idx="203">
                  <c:v>8.1775462646280879</c:v>
                </c:pt>
                <c:pt idx="204">
                  <c:v>8.0022392891997445</c:v>
                </c:pt>
                <c:pt idx="205">
                  <c:v>7.8820865360598242</c:v>
                </c:pt>
                <c:pt idx="206">
                  <c:v>7.761933782919904</c:v>
                </c:pt>
                <c:pt idx="207">
                  <c:v>7.7678248627281299</c:v>
                </c:pt>
                <c:pt idx="208">
                  <c:v>7.7106940260622823</c:v>
                </c:pt>
                <c:pt idx="209">
                  <c:v>7.6535631893964355</c:v>
                </c:pt>
                <c:pt idx="210">
                  <c:v>7.6240589422640301</c:v>
                </c:pt>
                <c:pt idx="211">
                  <c:v>7.5807414003649036</c:v>
                </c:pt>
                <c:pt idx="212">
                  <c:v>7.5374238584657771</c:v>
                </c:pt>
                <c:pt idx="213">
                  <c:v>7.5216333190236799</c:v>
                </c:pt>
                <c:pt idx="214">
                  <c:v>7.492079278353069</c:v>
                </c:pt>
                <c:pt idx="215">
                  <c:v>7.462525237682458</c:v>
                </c:pt>
                <c:pt idx="216">
                  <c:v>7.5295088919337294</c:v>
                </c:pt>
                <c:pt idx="217">
                  <c:v>7.5482236987240601</c:v>
                </c:pt>
                <c:pt idx="218">
                  <c:v>7.5669385055143907</c:v>
                </c:pt>
                <c:pt idx="219">
                  <c:v>7.5166930436760246</c:v>
                </c:pt>
                <c:pt idx="220">
                  <c:v>7.5009277161520069</c:v>
                </c:pt>
                <c:pt idx="221">
                  <c:v>7.4851623886279883</c:v>
                </c:pt>
                <c:pt idx="222">
                  <c:v>7.469425424511809</c:v>
                </c:pt>
                <c:pt idx="223">
                  <c:v>7.453674278691711</c:v>
                </c:pt>
                <c:pt idx="224">
                  <c:v>7.4379231328716129</c:v>
                </c:pt>
                <c:pt idx="225">
                  <c:v>7.4221568599006673</c:v>
                </c:pt>
                <c:pt idx="226">
                  <c:v>7.4063981505051455</c:v>
                </c:pt>
                <c:pt idx="227">
                  <c:v>7.3906394411096237</c:v>
                </c:pt>
                <c:pt idx="228" formatCode="_-* #,##0.00000_-;\-* #,##0.00000_-;_-* &quot;-&quot;??_-;_-@_-">
                  <c:v>7.374886404395669</c:v>
                </c:pt>
                <c:pt idx="229" formatCode="_-* #,##0.00000_-;\-* #,##0.00000_-;_-* &quot;-&quot;??_-;_-@_-">
                  <c:v>7.3591305313409308</c:v>
                </c:pt>
                <c:pt idx="230" formatCode="_-* #,##0.00000_-;\-* #,##0.00000_-;_-* &quot;-&quot;??_-;_-@_-">
                  <c:v>7.3433746582861934</c:v>
                </c:pt>
                <c:pt idx="231" formatCode="_-* #,##0.00000_-;\-* #,##0.00000_-;_-* &quot;-&quot;??_-;_-@_-">
                  <c:v>7.3276137428478387</c:v>
                </c:pt>
                <c:pt idx="232" formatCode="_-* #,##0.00000_-;\-* #,##0.00000_-;_-* &quot;-&quot;??_-;_-@_-">
                  <c:v>7.3118553486012923</c:v>
                </c:pt>
                <c:pt idx="233" formatCode="_-* #,##0.00000_-;\-* #,##0.00000_-;_-* &quot;-&quot;??_-;_-@_-">
                  <c:v>7.2960969543547467</c:v>
                </c:pt>
                <c:pt idx="234" formatCode="_-* #,##0.00000_-;\-* #,##0.00000_-;_-* &quot;-&quot;??_-;_-@_-">
                  <c:v>7.2803473842795281</c:v>
                </c:pt>
                <c:pt idx="235" formatCode="_-* #,##0.00000_-;\-* #,##0.00000_-;_-* &quot;-&quot;??_-;_-@_-">
                  <c:v>7.2645934021186456</c:v>
                </c:pt>
                <c:pt idx="236" formatCode="_-* #,##0.00000_-;\-* #,##0.00000_-;_-* &quot;-&quot;??_-;_-@_-">
                  <c:v>7.2488394199577639</c:v>
                </c:pt>
                <c:pt idx="237" formatCode="_-* #,##0.00000_-;\-* #,##0.00000_-;_-* &quot;-&quot;??_-;_-@_-">
                  <c:v>7.2330577046869937</c:v>
                </c:pt>
                <c:pt idx="238" formatCode="_-* #,##0.00000_-;\-* #,##0.00000_-;_-* &quot;-&quot;??_-;_-@_-">
                  <c:v>7.2172898559711687</c:v>
                </c:pt>
                <c:pt idx="239" formatCode="_-* #,##0.00000_-;\-* #,##0.00000_-;_-* &quot;-&quot;??_-;_-@_-">
                  <c:v>7.2015220072553427</c:v>
                </c:pt>
                <c:pt idx="240" formatCode="_-* #,##0.00000_-;\-* #,##0.00000_-;_-* &quot;-&quot;??_-;_-@_-">
                  <c:v>7.264574808329062</c:v>
                </c:pt>
                <c:pt idx="241" formatCode="_-* #,##0.00000_-;\-* #,##0.00000_-;_-* &quot;-&quot;??_-;_-@_-">
                  <c:v>7.2882172845080095</c:v>
                </c:pt>
                <c:pt idx="242" formatCode="_-* #,##0.00000_-;\-* #,##0.00000_-;_-* &quot;-&quot;??_-;_-@_-">
                  <c:v>7.3118597606869571</c:v>
                </c:pt>
                <c:pt idx="243" formatCode="_-* #,##0.00000_-;\-* #,##0.00000_-;_-* &quot;-&quot;??_-;_-@_-">
                  <c:v>7.2882172845080095</c:v>
                </c:pt>
                <c:pt idx="244" formatCode="_-* #,##0.00000_-;\-* #,##0.00000_-;_-* &quot;-&quot;??_-;_-@_-">
                  <c:v>7.2882172845080095</c:v>
                </c:pt>
                <c:pt idx="245" formatCode="_-* #,##0.00000_-;\-* #,##0.00000_-;_-* &quot;-&quot;??_-;_-@_-">
                  <c:v>7.2882172845080095</c:v>
                </c:pt>
                <c:pt idx="246" formatCode="_-* #,##0.00000_-;\-* #,##0.00000_-;_-* &quot;-&quot;??_-;_-@_-">
                  <c:v>7.2882172845080095</c:v>
                </c:pt>
                <c:pt idx="247" formatCode="_-* #,##0.00000_-;\-* #,##0.00000_-;_-* &quot;-&quot;??_-;_-@_-">
                  <c:v>7.2882172845080095</c:v>
                </c:pt>
                <c:pt idx="248" formatCode="_-* #,##0.00000_-;\-* #,##0.00000_-;_-* &quot;-&quot;??_-;_-@_-">
                  <c:v>7.2882172845080095</c:v>
                </c:pt>
                <c:pt idx="249" formatCode="_-* #,##0.00000_-;\-* #,##0.00000_-;_-* &quot;-&quot;??_-;_-@_-">
                  <c:v>7.2882172845080095</c:v>
                </c:pt>
                <c:pt idx="250" formatCode="_-* #,##0.00000_-;\-* #,##0.00000_-;_-* &quot;-&quot;??_-;_-@_-">
                  <c:v>7.2882172845080095</c:v>
                </c:pt>
                <c:pt idx="251" formatCode="_-* #,##0.00000_-;\-* #,##0.00000_-;_-* &quot;-&quot;??_-;_-@_-">
                  <c:v>7.2882172845080095</c:v>
                </c:pt>
              </c:numCache>
            </c:numRef>
          </c:val>
        </c:ser>
        <c:marker val="1"/>
        <c:axId val="102567936"/>
        <c:axId val="102569472"/>
      </c:lineChart>
      <c:dateAx>
        <c:axId val="102567936"/>
        <c:scaling>
          <c:orientation val="minMax"/>
        </c:scaling>
        <c:axPos val="b"/>
        <c:numFmt formatCode="mmm\-yyyy" sourceLinked="0"/>
        <c:maj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569472"/>
        <c:crosses val="autoZero"/>
        <c:auto val="1"/>
        <c:lblOffset val="100"/>
      </c:dateAx>
      <c:valAx>
        <c:axId val="102569472"/>
        <c:scaling>
          <c:orientation val="minMax"/>
        </c:scaling>
        <c:axPos val="l"/>
        <c:majorGridlines>
          <c:spPr>
            <a:ln w="3175">
              <a:solidFill>
                <a:srgbClr val="808080"/>
              </a:solidFill>
              <a:prstDash val="lgDash"/>
            </a:ln>
          </c:spPr>
        </c:majorGridlines>
        <c:numFmt formatCode="#,##0.0000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567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086816071068062"/>
          <c:y val="0.8594087889851757"/>
          <c:w val="0.78105083018472365"/>
          <c:h val="0.11824484229974042"/>
        </c:manualLayout>
      </c:layout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chart>
    <c:plotArea>
      <c:layout/>
      <c:lineChart>
        <c:grouping val="standard"/>
        <c:ser>
          <c:idx val="0"/>
          <c:order val="0"/>
          <c:marker>
            <c:symbol val="none"/>
          </c:marker>
          <c:cat>
            <c:strRef>
              <c:f>'TO Uneml Rate'!$A$3:$A$82</c:f>
              <c:strCache>
                <c:ptCount val="80"/>
                <c:pt idx="0">
                  <c:v>1998.1</c:v>
                </c:pt>
                <c:pt idx="1">
                  <c:v>1998.2</c:v>
                </c:pt>
                <c:pt idx="2">
                  <c:v>1998.3</c:v>
                </c:pt>
                <c:pt idx="3">
                  <c:v>1998.4</c:v>
                </c:pt>
                <c:pt idx="4">
                  <c:v>1999.1</c:v>
                </c:pt>
                <c:pt idx="5">
                  <c:v>1999.2</c:v>
                </c:pt>
                <c:pt idx="6">
                  <c:v>1999.3</c:v>
                </c:pt>
                <c:pt idx="7">
                  <c:v>1999.4</c:v>
                </c:pt>
                <c:pt idx="8">
                  <c:v>2000.1</c:v>
                </c:pt>
                <c:pt idx="9">
                  <c:v>2000.2</c:v>
                </c:pt>
                <c:pt idx="10">
                  <c:v>2000.3</c:v>
                </c:pt>
                <c:pt idx="11">
                  <c:v>2000.4</c:v>
                </c:pt>
                <c:pt idx="12">
                  <c:v>2001.1</c:v>
                </c:pt>
                <c:pt idx="13">
                  <c:v>2001.2</c:v>
                </c:pt>
                <c:pt idx="14">
                  <c:v>2001.3</c:v>
                </c:pt>
                <c:pt idx="15">
                  <c:v>2001.4</c:v>
                </c:pt>
                <c:pt idx="16">
                  <c:v>2002.1</c:v>
                </c:pt>
                <c:pt idx="17">
                  <c:v>2002.2</c:v>
                </c:pt>
                <c:pt idx="18">
                  <c:v>2002.3</c:v>
                </c:pt>
                <c:pt idx="19">
                  <c:v>2002.4</c:v>
                </c:pt>
                <c:pt idx="20">
                  <c:v>2003.1</c:v>
                </c:pt>
                <c:pt idx="21">
                  <c:v>2003.2</c:v>
                </c:pt>
                <c:pt idx="22">
                  <c:v>2003.3</c:v>
                </c:pt>
                <c:pt idx="23">
                  <c:v>2003.4</c:v>
                </c:pt>
                <c:pt idx="24">
                  <c:v>2004.1</c:v>
                </c:pt>
                <c:pt idx="25">
                  <c:v>2004.2</c:v>
                </c:pt>
                <c:pt idx="26">
                  <c:v>2004.3</c:v>
                </c:pt>
                <c:pt idx="27">
                  <c:v>2004.4</c:v>
                </c:pt>
                <c:pt idx="28">
                  <c:v>2005.1</c:v>
                </c:pt>
                <c:pt idx="29">
                  <c:v>2005.2</c:v>
                </c:pt>
                <c:pt idx="30">
                  <c:v>2005.3</c:v>
                </c:pt>
                <c:pt idx="31">
                  <c:v>2005.4</c:v>
                </c:pt>
                <c:pt idx="32">
                  <c:v>2006.1</c:v>
                </c:pt>
                <c:pt idx="33">
                  <c:v>2006.2</c:v>
                </c:pt>
                <c:pt idx="34">
                  <c:v>2006.3</c:v>
                </c:pt>
                <c:pt idx="35">
                  <c:v>2006.4</c:v>
                </c:pt>
                <c:pt idx="36">
                  <c:v>2007.1</c:v>
                </c:pt>
                <c:pt idx="37">
                  <c:v>2007.2</c:v>
                </c:pt>
                <c:pt idx="38">
                  <c:v>2007.3</c:v>
                </c:pt>
                <c:pt idx="39">
                  <c:v>2007.4</c:v>
                </c:pt>
                <c:pt idx="40">
                  <c:v>2008.1</c:v>
                </c:pt>
                <c:pt idx="41">
                  <c:v>2008.2</c:v>
                </c:pt>
                <c:pt idx="42">
                  <c:v>2008.3</c:v>
                </c:pt>
                <c:pt idx="43">
                  <c:v>2008.4</c:v>
                </c:pt>
                <c:pt idx="44">
                  <c:v>2009.1</c:v>
                </c:pt>
                <c:pt idx="45">
                  <c:v>2009.2</c:v>
                </c:pt>
                <c:pt idx="46">
                  <c:v>2009.3</c:v>
                </c:pt>
                <c:pt idx="47">
                  <c:v>2009.4</c:v>
                </c:pt>
                <c:pt idx="48">
                  <c:v>2010.1</c:v>
                </c:pt>
                <c:pt idx="49">
                  <c:v>2010.2</c:v>
                </c:pt>
                <c:pt idx="50">
                  <c:v>2010.3</c:v>
                </c:pt>
                <c:pt idx="51">
                  <c:v>2010.4</c:v>
                </c:pt>
                <c:pt idx="52">
                  <c:v>2011.1</c:v>
                </c:pt>
                <c:pt idx="53">
                  <c:v>2011.2</c:v>
                </c:pt>
                <c:pt idx="54">
                  <c:v>2011.3</c:v>
                </c:pt>
                <c:pt idx="55">
                  <c:v>2011.4</c:v>
                </c:pt>
                <c:pt idx="56">
                  <c:v>2012.1</c:v>
                </c:pt>
                <c:pt idx="57">
                  <c:v>2012.2</c:v>
                </c:pt>
                <c:pt idx="58">
                  <c:v>2012.3</c:v>
                </c:pt>
                <c:pt idx="59">
                  <c:v>2012.4</c:v>
                </c:pt>
                <c:pt idx="60">
                  <c:v>2013.1</c:v>
                </c:pt>
                <c:pt idx="61">
                  <c:v>2013.2</c:v>
                </c:pt>
                <c:pt idx="62">
                  <c:v>2013.3</c:v>
                </c:pt>
                <c:pt idx="63">
                  <c:v>2013.4</c:v>
                </c:pt>
                <c:pt idx="64">
                  <c:v>2014.1</c:v>
                </c:pt>
                <c:pt idx="65">
                  <c:v>2014.2</c:v>
                </c:pt>
                <c:pt idx="66">
                  <c:v>2014.3</c:v>
                </c:pt>
                <c:pt idx="67">
                  <c:v>2014.4</c:v>
                </c:pt>
                <c:pt idx="68">
                  <c:v>2015.1</c:v>
                </c:pt>
                <c:pt idx="69">
                  <c:v>2015.2</c:v>
                </c:pt>
                <c:pt idx="70">
                  <c:v>2015.3</c:v>
                </c:pt>
                <c:pt idx="71">
                  <c:v>2015.4</c:v>
                </c:pt>
                <c:pt idx="72">
                  <c:v>2016.1</c:v>
                </c:pt>
                <c:pt idx="73">
                  <c:v>2016.2</c:v>
                </c:pt>
                <c:pt idx="74">
                  <c:v>2016.3</c:v>
                </c:pt>
                <c:pt idx="75">
                  <c:v>2016.4</c:v>
                </c:pt>
                <c:pt idx="76">
                  <c:v>2017.1</c:v>
                </c:pt>
                <c:pt idx="77">
                  <c:v>2017.2</c:v>
                </c:pt>
                <c:pt idx="78">
                  <c:v>2017.3</c:v>
                </c:pt>
                <c:pt idx="79">
                  <c:v>2017.4</c:v>
                </c:pt>
              </c:strCache>
            </c:strRef>
          </c:cat>
          <c:val>
            <c:numRef>
              <c:f>'TO Uneml Rate'!$B$3:$B$82</c:f>
              <c:numCache>
                <c:formatCode>0.00</c:formatCode>
                <c:ptCount val="80"/>
                <c:pt idx="0">
                  <c:v>7.5</c:v>
                </c:pt>
                <c:pt idx="1">
                  <c:v>6.9</c:v>
                </c:pt>
                <c:pt idx="2">
                  <c:v>6.8</c:v>
                </c:pt>
                <c:pt idx="3">
                  <c:v>6.8</c:v>
                </c:pt>
                <c:pt idx="4">
                  <c:v>6.4</c:v>
                </c:pt>
                <c:pt idx="5">
                  <c:v>6.7</c:v>
                </c:pt>
                <c:pt idx="6">
                  <c:v>5.9</c:v>
                </c:pt>
                <c:pt idx="7">
                  <c:v>5.5</c:v>
                </c:pt>
                <c:pt idx="8">
                  <c:v>5.6</c:v>
                </c:pt>
                <c:pt idx="9">
                  <c:v>5.3</c:v>
                </c:pt>
                <c:pt idx="10">
                  <c:v>5.3</c:v>
                </c:pt>
                <c:pt idx="11">
                  <c:v>5.7</c:v>
                </c:pt>
                <c:pt idx="12">
                  <c:v>5.9</c:v>
                </c:pt>
                <c:pt idx="13">
                  <c:v>6.1</c:v>
                </c:pt>
                <c:pt idx="14">
                  <c:v>6</c:v>
                </c:pt>
                <c:pt idx="15">
                  <c:v>6.8</c:v>
                </c:pt>
                <c:pt idx="16">
                  <c:v>7.2</c:v>
                </c:pt>
                <c:pt idx="17">
                  <c:v>7.3</c:v>
                </c:pt>
                <c:pt idx="18">
                  <c:v>7.7</c:v>
                </c:pt>
                <c:pt idx="19">
                  <c:v>7.5</c:v>
                </c:pt>
                <c:pt idx="20">
                  <c:v>7.3</c:v>
                </c:pt>
                <c:pt idx="21">
                  <c:v>7.9</c:v>
                </c:pt>
                <c:pt idx="22">
                  <c:v>8</c:v>
                </c:pt>
                <c:pt idx="23">
                  <c:v>7.5</c:v>
                </c:pt>
                <c:pt idx="24">
                  <c:v>7.5</c:v>
                </c:pt>
                <c:pt idx="25">
                  <c:v>7.4</c:v>
                </c:pt>
                <c:pt idx="26">
                  <c:v>7.4</c:v>
                </c:pt>
                <c:pt idx="27">
                  <c:v>7.7</c:v>
                </c:pt>
                <c:pt idx="28">
                  <c:v>7.6</c:v>
                </c:pt>
                <c:pt idx="29">
                  <c:v>7.5</c:v>
                </c:pt>
                <c:pt idx="30">
                  <c:v>6.7</c:v>
                </c:pt>
                <c:pt idx="31">
                  <c:v>6.3</c:v>
                </c:pt>
                <c:pt idx="32">
                  <c:v>6.7</c:v>
                </c:pt>
                <c:pt idx="33">
                  <c:v>6.3</c:v>
                </c:pt>
                <c:pt idx="34">
                  <c:v>6.6</c:v>
                </c:pt>
                <c:pt idx="35">
                  <c:v>6.6</c:v>
                </c:pt>
                <c:pt idx="36">
                  <c:v>6.9</c:v>
                </c:pt>
                <c:pt idx="37">
                  <c:v>6.9</c:v>
                </c:pt>
                <c:pt idx="38">
                  <c:v>6.6</c:v>
                </c:pt>
                <c:pt idx="39">
                  <c:v>6.6</c:v>
                </c:pt>
                <c:pt idx="40">
                  <c:v>6.6</c:v>
                </c:pt>
                <c:pt idx="41">
                  <c:v>6.6</c:v>
                </c:pt>
                <c:pt idx="42">
                  <c:v>6.7</c:v>
                </c:pt>
                <c:pt idx="43">
                  <c:v>7.6</c:v>
                </c:pt>
                <c:pt idx="44">
                  <c:v>9.1</c:v>
                </c:pt>
                <c:pt idx="45">
                  <c:v>9.5</c:v>
                </c:pt>
                <c:pt idx="46">
                  <c:v>9.6999999999999993</c:v>
                </c:pt>
                <c:pt idx="47">
                  <c:v>9.5</c:v>
                </c:pt>
                <c:pt idx="48">
                  <c:v>9.3000000000000007</c:v>
                </c:pt>
                <c:pt idx="49">
                  <c:v>9.3000000000000007</c:v>
                </c:pt>
                <c:pt idx="50">
                  <c:v>9.3000000000000007</c:v>
                </c:pt>
                <c:pt idx="51">
                  <c:v>8.3000000000000007</c:v>
                </c:pt>
                <c:pt idx="52">
                  <c:v>8.5</c:v>
                </c:pt>
                <c:pt idx="53">
                  <c:v>8.3000000000000007</c:v>
                </c:pt>
                <c:pt idx="54">
                  <c:v>8</c:v>
                </c:pt>
                <c:pt idx="55">
                  <c:v>8.6</c:v>
                </c:pt>
                <c:pt idx="56">
                  <c:v>8.6</c:v>
                </c:pt>
                <c:pt idx="57">
                  <c:v>8.6887880000000006</c:v>
                </c:pt>
                <c:pt idx="58">
                  <c:v>8.649203</c:v>
                </c:pt>
                <c:pt idx="59">
                  <c:v>8.1765570000000007</c:v>
                </c:pt>
                <c:pt idx="60">
                  <c:v>8.2937329999999996</c:v>
                </c:pt>
                <c:pt idx="61">
                  <c:v>8.2562639999999998</c:v>
                </c:pt>
                <c:pt idx="62">
                  <c:v>8.1812590000000007</c:v>
                </c:pt>
                <c:pt idx="63">
                  <c:v>8.0687499999999996</c:v>
                </c:pt>
                <c:pt idx="64">
                  <c:v>7.8718940000000002</c:v>
                </c:pt>
                <c:pt idx="65">
                  <c:v>7.7031229999999997</c:v>
                </c:pt>
                <c:pt idx="66">
                  <c:v>7.5156359999999998</c:v>
                </c:pt>
                <c:pt idx="67">
                  <c:v>7.3093890000000004</c:v>
                </c:pt>
                <c:pt idx="68">
                  <c:v>6.9281319999999997</c:v>
                </c:pt>
                <c:pt idx="69">
                  <c:v>6.7468500000000002</c:v>
                </c:pt>
                <c:pt idx="70">
                  <c:v>6.6093989999999998</c:v>
                </c:pt>
                <c:pt idx="71">
                  <c:v>6.5156210000000003</c:v>
                </c:pt>
                <c:pt idx="72">
                  <c:v>6.575005</c:v>
                </c:pt>
                <c:pt idx="73">
                  <c:v>6.5249800000000002</c:v>
                </c:pt>
                <c:pt idx="74">
                  <c:v>6.4749999999999996</c:v>
                </c:pt>
                <c:pt idx="75">
                  <c:v>6.4249960000000002</c:v>
                </c:pt>
                <c:pt idx="76">
                  <c:v>6.3750010000000001</c:v>
                </c:pt>
                <c:pt idx="77">
                  <c:v>6.3249979999999999</c:v>
                </c:pt>
                <c:pt idx="78">
                  <c:v>6.2750089999999998</c:v>
                </c:pt>
                <c:pt idx="79">
                  <c:v>6.2249759999999998</c:v>
                </c:pt>
              </c:numCache>
            </c:numRef>
          </c:val>
        </c:ser>
        <c:marker val="1"/>
        <c:axId val="102604800"/>
        <c:axId val="102606336"/>
      </c:lineChart>
      <c:catAx>
        <c:axId val="102604800"/>
        <c:scaling>
          <c:orientation val="minMax"/>
        </c:scaling>
        <c:axPos val="b"/>
        <c:tickLblPos val="nextTo"/>
        <c:crossAx val="102606336"/>
        <c:crosses val="autoZero"/>
        <c:auto val="1"/>
        <c:lblAlgn val="ctr"/>
        <c:lblOffset val="100"/>
      </c:catAx>
      <c:valAx>
        <c:axId val="102606336"/>
        <c:scaling>
          <c:orientation val="minMax"/>
        </c:scaling>
        <c:axPos val="l"/>
        <c:majorGridlines/>
        <c:numFmt formatCode="0.00" sourceLinked="1"/>
        <c:tickLblPos val="nextTo"/>
        <c:crossAx val="10260480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26"/>
  <c:chart>
    <c:title>
      <c:tx>
        <c:rich>
          <a:bodyPr/>
          <a:lstStyle/>
          <a:p>
            <a:pPr>
              <a:defRPr/>
            </a:pPr>
            <a:r>
              <a:rPr lang="en-CA"/>
              <a:t>Resid kWh: actual, normalized and forecast</a:t>
            </a:r>
          </a:p>
        </c:rich>
      </c:tx>
      <c:layout>
        <c:manualLayout>
          <c:xMode val="edge"/>
          <c:yMode val="edge"/>
          <c:x val="0.24108775155143691"/>
          <c:y val="1.4461080559532487E-2"/>
        </c:manualLayout>
      </c:layout>
    </c:title>
    <c:plotArea>
      <c:layout>
        <c:manualLayout>
          <c:layoutTarget val="inner"/>
          <c:xMode val="edge"/>
          <c:yMode val="edge"/>
          <c:x val="0.20607375271149694"/>
          <c:y val="0.1453289652643904"/>
          <c:w val="0.74186550976138832"/>
          <c:h val="0.59861692835089997"/>
        </c:manualLayout>
      </c:layout>
      <c:barChart>
        <c:barDir val="col"/>
        <c:grouping val="clustered"/>
        <c:ser>
          <c:idx val="0"/>
          <c:order val="0"/>
          <c:tx>
            <c:strRef>
              <c:f>SUMMARY!$B$67</c:f>
              <c:strCache>
                <c:ptCount val="1"/>
                <c:pt idx="0">
                  <c:v>Purchased kWh</c:v>
                </c:pt>
              </c:strCache>
            </c:strRef>
          </c:tx>
          <c:cat>
            <c:numRef>
              <c:f>SUMMARY!$A$69:$A$85</c:f>
              <c:numCache>
                <c:formatCode>@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cat>
          <c:val>
            <c:numRef>
              <c:f>SUMMARY!$B$69:$B$85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SUMMARY!$C$67</c:f>
              <c:strCache>
                <c:ptCount val="1"/>
                <c:pt idx="0">
                  <c:v>Normalized kWh</c:v>
                </c:pt>
              </c:strCache>
            </c:strRef>
          </c:tx>
          <c:cat>
            <c:numRef>
              <c:f>SUMMARY!$A$69:$A$85</c:f>
              <c:numCache>
                <c:formatCode>@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cat>
          <c:val>
            <c:numRef>
              <c:f>SUMMARY!$C$69:$C$85</c:f>
              <c:numCache>
                <c:formatCode>#,##0</c:formatCode>
                <c:ptCount val="17"/>
              </c:numCache>
            </c:numRef>
          </c:val>
        </c:ser>
        <c:ser>
          <c:idx val="2"/>
          <c:order val="2"/>
          <c:tx>
            <c:strRef>
              <c:f>SUMMARY!$D$67</c:f>
              <c:strCache>
                <c:ptCount val="1"/>
                <c:pt idx="0">
                  <c:v>Purchased kWh Forecast</c:v>
                </c:pt>
              </c:strCache>
            </c:strRef>
          </c:tx>
          <c:cat>
            <c:numRef>
              <c:f>SUMMARY!$A$69:$A$85</c:f>
              <c:numCache>
                <c:formatCode>@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cat>
          <c:val>
            <c:numRef>
              <c:f>SUMMARY!$D$69:$D$85</c:f>
              <c:numCache>
                <c:formatCode>General</c:formatCode>
                <c:ptCount val="17"/>
                <c:pt idx="10" formatCode="#,##0">
                  <c:v>0</c:v>
                </c:pt>
                <c:pt idx="11" formatCode="#,##0">
                  <c:v>0</c:v>
                </c:pt>
                <c:pt idx="12" formatCode="#,##0">
                  <c:v>0</c:v>
                </c:pt>
                <c:pt idx="13" formatCode="#,##0">
                  <c:v>0</c:v>
                </c:pt>
                <c:pt idx="14" formatCode="#,##0">
                  <c:v>0</c:v>
                </c:pt>
                <c:pt idx="15" formatCode="#,##0">
                  <c:v>0</c:v>
                </c:pt>
                <c:pt idx="16" formatCode="#,##0">
                  <c:v>0</c:v>
                </c:pt>
              </c:numCache>
            </c:numRef>
          </c:val>
        </c:ser>
        <c:axId val="98482048"/>
        <c:axId val="98483584"/>
      </c:barChart>
      <c:catAx>
        <c:axId val="98482048"/>
        <c:scaling>
          <c:orientation val="minMax"/>
        </c:scaling>
        <c:axPos val="b"/>
        <c:numFmt formatCode="@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98483584"/>
        <c:crosses val="autoZero"/>
        <c:auto val="1"/>
        <c:lblAlgn val="ctr"/>
        <c:lblOffset val="100"/>
        <c:tickLblSkip val="1"/>
        <c:tickMarkSkip val="1"/>
      </c:catAx>
      <c:valAx>
        <c:axId val="98483584"/>
        <c:scaling>
          <c:orientation val="minMax"/>
          <c:min val="2000000000"/>
        </c:scaling>
        <c:axPos val="l"/>
        <c:majorGridlines>
          <c:spPr>
            <a:ln>
              <a:prstDash val="lgDash"/>
            </a:ln>
          </c:spPr>
        </c:majorGridlines>
        <c:numFmt formatCode="#,##0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98482048"/>
        <c:crosses val="autoZero"/>
        <c:crossBetween val="between"/>
        <c:minorUnit val="7000000"/>
      </c:valAx>
    </c:plotArea>
    <c:legend>
      <c:legendPos val="r"/>
      <c:legendEntry>
        <c:idx val="-1"/>
        <c:delete val="1"/>
      </c:legendEntry>
      <c:layout>
        <c:manualLayout>
          <c:xMode val="edge"/>
          <c:yMode val="edge"/>
          <c:x val="0.12857119186356161"/>
          <c:y val="0.87197389709856055"/>
          <c:w val="0.86275220236948891"/>
          <c:h val="8.9965483766584267E-2"/>
        </c:manualLayout>
      </c:layout>
    </c:legend>
    <c:plotVisOnly val="1"/>
    <c:dispBlanksAs val="gap"/>
  </c:chart>
  <c:printSettings>
    <c:headerFooter alignWithMargins="0"/>
    <c:pageMargins b="1" l="0.75000000000001465" r="0.7500000000000146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26"/>
  <c:chart>
    <c:title>
      <c:tx>
        <c:rich>
          <a:bodyPr/>
          <a:lstStyle/>
          <a:p>
            <a:pPr>
              <a:defRPr sz="1300">
                <a:latin typeface="Arial" pitchFamily="34" charset="0"/>
                <a:cs typeface="Arial" pitchFamily="34" charset="0"/>
              </a:defRPr>
            </a:pPr>
            <a:r>
              <a:rPr lang="en-CA" sz="1300">
                <a:latin typeface="Arial" pitchFamily="34" charset="0"/>
                <a:cs typeface="Arial" pitchFamily="34" charset="0"/>
              </a:rPr>
              <a:t>GS less 50kW</a:t>
            </a:r>
            <a:r>
              <a:rPr lang="en-CA" sz="1300" baseline="0">
                <a:latin typeface="Arial" pitchFamily="34" charset="0"/>
                <a:cs typeface="Arial" pitchFamily="34" charset="0"/>
              </a:rPr>
              <a:t> kWh: </a:t>
            </a:r>
            <a:r>
              <a:rPr lang="en-CA" sz="1300">
                <a:latin typeface="Arial" pitchFamily="34" charset="0"/>
                <a:cs typeface="Arial" pitchFamily="34" charset="0"/>
              </a:rPr>
              <a:t>actual,</a:t>
            </a:r>
            <a:r>
              <a:rPr lang="en-CA" sz="1300" baseline="0">
                <a:latin typeface="Arial" pitchFamily="34" charset="0"/>
                <a:cs typeface="Arial" pitchFamily="34" charset="0"/>
              </a:rPr>
              <a:t> normalized and f</a:t>
            </a:r>
            <a:r>
              <a:rPr lang="en-CA" sz="1300">
                <a:latin typeface="Arial" pitchFamily="34" charset="0"/>
                <a:cs typeface="Arial" pitchFamily="34" charset="0"/>
              </a:rPr>
              <a:t>orecast</a:t>
            </a:r>
          </a:p>
        </c:rich>
      </c:tx>
      <c:layout>
        <c:manualLayout>
          <c:xMode val="edge"/>
          <c:yMode val="edge"/>
          <c:x val="0.14473295943827841"/>
          <c:y val="1.8677371210951681E-2"/>
        </c:manualLayout>
      </c:layout>
    </c:title>
    <c:plotArea>
      <c:layout>
        <c:manualLayout>
          <c:layoutTarget val="inner"/>
          <c:xMode val="edge"/>
          <c:yMode val="edge"/>
          <c:x val="0.20796460176991149"/>
          <c:y val="0.15349254908933288"/>
          <c:w val="0.7300884955752216"/>
          <c:h val="0.53688024610084761"/>
        </c:manualLayout>
      </c:layout>
      <c:barChart>
        <c:barDir val="col"/>
        <c:grouping val="clustered"/>
        <c:ser>
          <c:idx val="0"/>
          <c:order val="0"/>
          <c:tx>
            <c:strRef>
              <c:f>SUMMARY!$B$93</c:f>
              <c:strCache>
                <c:ptCount val="1"/>
                <c:pt idx="0">
                  <c:v>Purchased kWh</c:v>
                </c:pt>
              </c:strCache>
            </c:strRef>
          </c:tx>
          <c:cat>
            <c:numRef>
              <c:f>SUMMARY!$A$95:$A$111</c:f>
              <c:numCache>
                <c:formatCode>General</c:formatCode>
                <c:ptCount val="17"/>
              </c:numCache>
            </c:numRef>
          </c:cat>
          <c:val>
            <c:numRef>
              <c:f>SUMMARY!$B$95:$B$111</c:f>
              <c:numCache>
                <c:formatCode>#,##0</c:formatCode>
                <c:ptCount val="17"/>
              </c:numCache>
            </c:numRef>
          </c:val>
        </c:ser>
        <c:ser>
          <c:idx val="1"/>
          <c:order val="1"/>
          <c:tx>
            <c:strRef>
              <c:f>SUMMARY!$C$93</c:f>
              <c:strCache>
                <c:ptCount val="1"/>
                <c:pt idx="0">
                  <c:v>Normalized kWh</c:v>
                </c:pt>
              </c:strCache>
            </c:strRef>
          </c:tx>
          <c:trendline>
            <c:trendlineType val="linear"/>
          </c:trendline>
          <c:cat>
            <c:numRef>
              <c:f>SUMMARY!$A$95:$A$111</c:f>
              <c:numCache>
                <c:formatCode>General</c:formatCode>
                <c:ptCount val="17"/>
              </c:numCache>
            </c:numRef>
          </c:cat>
          <c:val>
            <c:numRef>
              <c:f>SUMMARY!$C$95:$C$111</c:f>
              <c:numCache>
                <c:formatCode>#,##0</c:formatCode>
                <c:ptCount val="17"/>
              </c:numCache>
            </c:numRef>
          </c:val>
        </c:ser>
        <c:ser>
          <c:idx val="2"/>
          <c:order val="2"/>
          <c:tx>
            <c:strRef>
              <c:f>SUMMARY!$D$93</c:f>
              <c:strCache>
                <c:ptCount val="1"/>
                <c:pt idx="0">
                  <c:v>Purchased kWh Forecast</c:v>
                </c:pt>
              </c:strCache>
            </c:strRef>
          </c:tx>
          <c:trendline>
            <c:trendlineType val="linear"/>
          </c:trendline>
          <c:cat>
            <c:numRef>
              <c:f>SUMMARY!$A$95:$A$111</c:f>
              <c:numCache>
                <c:formatCode>General</c:formatCode>
                <c:ptCount val="17"/>
              </c:numCache>
            </c:numRef>
          </c:cat>
          <c:val>
            <c:numRef>
              <c:f>SUMMARY!$D$95:$D$111</c:f>
              <c:numCache>
                <c:formatCode>General</c:formatCode>
                <c:ptCount val="17"/>
              </c:numCache>
            </c:numRef>
          </c:val>
        </c:ser>
        <c:axId val="95787648"/>
        <c:axId val="95797632"/>
      </c:barChart>
      <c:catAx>
        <c:axId val="9578764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95797632"/>
        <c:crosses val="autoZero"/>
        <c:auto val="1"/>
        <c:lblAlgn val="ctr"/>
        <c:lblOffset val="100"/>
        <c:tickLblSkip val="1"/>
        <c:tickMarkSkip val="1"/>
      </c:catAx>
      <c:valAx>
        <c:axId val="95797632"/>
        <c:scaling>
          <c:orientation val="minMax"/>
          <c:min val="800000000"/>
        </c:scaling>
        <c:axPos val="l"/>
        <c:majorGridlines>
          <c:spPr>
            <a:ln>
              <a:prstDash val="lgDash"/>
            </a:ln>
          </c:spPr>
        </c:majorGridlines>
        <c:numFmt formatCode="#,##0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95787648"/>
        <c:crosses val="autoZero"/>
        <c:crossBetween val="between"/>
      </c:valAx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18979254269715345"/>
          <c:y val="0.85402405127977365"/>
          <c:w val="0.796932979931817"/>
          <c:h val="8.6667009761035224E-2"/>
        </c:manualLayout>
      </c:layout>
    </c:legend>
    <c:plotVisOnly val="1"/>
    <c:dispBlanksAs val="gap"/>
  </c:chart>
  <c:printSettings>
    <c:headerFooter alignWithMargins="0"/>
    <c:pageMargins b="1" l="0.75000000000001465" r="0.75000000000001465" t="1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26"/>
  <c:chart>
    <c:title>
      <c:tx>
        <c:rich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r>
              <a:rPr lang="en-CA" sz="1400">
                <a:latin typeface="Arial" pitchFamily="34" charset="0"/>
                <a:cs typeface="Arial" pitchFamily="34" charset="0"/>
              </a:rPr>
              <a:t>GS 50-1000kW</a:t>
            </a:r>
            <a:r>
              <a:rPr lang="en-CA" sz="1400" baseline="0">
                <a:latin typeface="Arial" pitchFamily="34" charset="0"/>
                <a:cs typeface="Arial" pitchFamily="34" charset="0"/>
              </a:rPr>
              <a:t> kWh:</a:t>
            </a:r>
            <a:r>
              <a:rPr lang="en-CA" sz="1400">
                <a:latin typeface="Arial" pitchFamily="34" charset="0"/>
                <a:cs typeface="Arial" pitchFamily="34" charset="0"/>
              </a:rPr>
              <a:t> actual, normalized</a:t>
            </a:r>
            <a:r>
              <a:rPr lang="en-CA" sz="1400" baseline="0">
                <a:latin typeface="Arial" pitchFamily="34" charset="0"/>
                <a:cs typeface="Arial" pitchFamily="34" charset="0"/>
              </a:rPr>
              <a:t> and forecast</a:t>
            </a:r>
            <a:endParaRPr lang="en-CA" sz="1400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4223845373241135"/>
          <c:y val="2.5957825616365292E-2"/>
        </c:manualLayout>
      </c:layout>
    </c:title>
    <c:plotArea>
      <c:layout>
        <c:manualLayout>
          <c:layoutTarget val="inner"/>
          <c:xMode val="edge"/>
          <c:yMode val="edge"/>
          <c:x val="0.19951923076924777"/>
          <c:y val="0.12718806236206986"/>
          <c:w val="0.69230769230769262"/>
          <c:h val="0.65024124597124977"/>
        </c:manualLayout>
      </c:layout>
      <c:barChart>
        <c:barDir val="col"/>
        <c:grouping val="clustered"/>
        <c:ser>
          <c:idx val="0"/>
          <c:order val="0"/>
          <c:tx>
            <c:strRef>
              <c:f>SUMMARY!$B$120</c:f>
              <c:strCache>
                <c:ptCount val="1"/>
                <c:pt idx="0">
                  <c:v>Purchased kWh</c:v>
                </c:pt>
              </c:strCache>
            </c:strRef>
          </c:tx>
          <c:cat>
            <c:numRef>
              <c:f>SUMMARY!$A$122:$A$138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</c:numCache>
            </c:numRef>
          </c:cat>
          <c:val>
            <c:numRef>
              <c:f>SUMMARY!$B$122:$B$138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SUMMARY!$C$120</c:f>
              <c:strCache>
                <c:ptCount val="1"/>
                <c:pt idx="0">
                  <c:v>Normalized kWh</c:v>
                </c:pt>
              </c:strCache>
            </c:strRef>
          </c:tx>
          <c:cat>
            <c:numRef>
              <c:f>SUMMARY!$A$122:$A$138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</c:numCache>
            </c:numRef>
          </c:cat>
          <c:val>
            <c:numRef>
              <c:f>SUMMARY!$C$122:$C$138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SUMMARY!$D$120</c:f>
              <c:strCache>
                <c:ptCount val="1"/>
                <c:pt idx="0">
                  <c:v>Purchased kWh Forecast</c:v>
                </c:pt>
              </c:strCache>
            </c:strRef>
          </c:tx>
          <c:cat>
            <c:numRef>
              <c:f>SUMMARY!$A$122:$A$138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</c:numCache>
            </c:numRef>
          </c:cat>
          <c:val>
            <c:numRef>
              <c:f>SUMMARY!$D$122:$D$138</c:f>
              <c:numCache>
                <c:formatCode>General</c:formatCode>
                <c:ptCount val="17"/>
                <c:pt idx="10" formatCode="#,##0">
                  <c:v>0</c:v>
                </c:pt>
                <c:pt idx="11" formatCode="#,##0">
                  <c:v>0</c:v>
                </c:pt>
                <c:pt idx="12" formatCode="#,##0">
                  <c:v>0</c:v>
                </c:pt>
                <c:pt idx="13" formatCode="#,##0">
                  <c:v>0</c:v>
                </c:pt>
                <c:pt idx="14" formatCode="#,##0">
                  <c:v>0</c:v>
                </c:pt>
                <c:pt idx="15" formatCode="#,##0">
                  <c:v>0</c:v>
                </c:pt>
                <c:pt idx="16" formatCode="#,##0">
                  <c:v>0</c:v>
                </c:pt>
              </c:numCache>
            </c:numRef>
          </c:val>
        </c:ser>
        <c:axId val="95832320"/>
        <c:axId val="95842304"/>
      </c:barChart>
      <c:catAx>
        <c:axId val="9583232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95842304"/>
        <c:crosses val="autoZero"/>
        <c:auto val="1"/>
        <c:lblAlgn val="ctr"/>
        <c:lblOffset val="100"/>
        <c:tickLblSkip val="1"/>
        <c:tickMarkSkip val="1"/>
      </c:catAx>
      <c:valAx>
        <c:axId val="95842304"/>
        <c:scaling>
          <c:orientation val="minMax"/>
          <c:max val="12000000000"/>
          <c:min val="5000000000"/>
        </c:scaling>
        <c:axPos val="l"/>
        <c:majorGridlines>
          <c:spPr>
            <a:ln>
              <a:prstDash val="lgDash"/>
            </a:ln>
          </c:spPr>
        </c:majorGridlines>
        <c:numFmt formatCode="#,##0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95832320"/>
        <c:crosses val="autoZero"/>
        <c:crossBetween val="between"/>
        <c:majorUnit val="1000000000"/>
        <c:minorUnit val="220000000"/>
      </c:valAx>
    </c:plotArea>
    <c:legend>
      <c:legendPos val="r"/>
      <c:legendEntry>
        <c:idx val="-1"/>
        <c:delete val="1"/>
      </c:legendEntry>
      <c:layout>
        <c:manualLayout>
          <c:xMode val="edge"/>
          <c:yMode val="edge"/>
          <c:x val="0.10555583371742761"/>
          <c:y val="0.90525977412432568"/>
          <c:w val="0.8918270084660469"/>
          <c:h val="9.3670489175431748E-2"/>
        </c:manualLayout>
      </c:layout>
    </c:legend>
    <c:plotVisOnly val="1"/>
    <c:dispBlanksAs val="gap"/>
  </c:chart>
  <c:printSettings>
    <c:headerFooter alignWithMargins="0"/>
    <c:pageMargins b="1" l="0.75000000000001465" r="0.75000000000001465" t="1" header="0.5" footer="0.5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26"/>
  <c:chart>
    <c:title>
      <c:tx>
        <c:rich>
          <a:bodyPr/>
          <a:lstStyle/>
          <a:p>
            <a:pPr>
              <a:defRPr/>
            </a:pPr>
            <a:r>
              <a:rPr lang="en-CA"/>
              <a:t>GS 1-5</a:t>
            </a:r>
            <a:r>
              <a:rPr lang="en-CA" baseline="0"/>
              <a:t> MW kWh: actual, </a:t>
            </a:r>
            <a:r>
              <a:rPr lang="en-CA"/>
              <a:t>normalized and forecast</a:t>
            </a:r>
          </a:p>
        </c:rich>
      </c:tx>
      <c:layout>
        <c:manualLayout>
          <c:xMode val="edge"/>
          <c:yMode val="edge"/>
          <c:x val="0.20462659318972959"/>
          <c:y val="3.0637090588486696E-2"/>
        </c:manualLayout>
      </c:layout>
    </c:title>
    <c:plotArea>
      <c:layout>
        <c:manualLayout>
          <c:layoutTarget val="inner"/>
          <c:xMode val="edge"/>
          <c:yMode val="edge"/>
          <c:x val="0.20346363353887473"/>
          <c:y val="0.15574125972687369"/>
          <c:w val="0.69047764998826056"/>
          <c:h val="0.61061626104907574"/>
        </c:manualLayout>
      </c:layout>
      <c:barChart>
        <c:barDir val="col"/>
        <c:grouping val="clustered"/>
        <c:ser>
          <c:idx val="0"/>
          <c:order val="0"/>
          <c:tx>
            <c:strRef>
              <c:f>SUMMARY!$B$150</c:f>
              <c:strCache>
                <c:ptCount val="1"/>
                <c:pt idx="0">
                  <c:v>Purchased kWh</c:v>
                </c:pt>
              </c:strCache>
            </c:strRef>
          </c:tx>
          <c:cat>
            <c:numRef>
              <c:f>SUMMARY!$A$152:$A$168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</c:numCache>
            </c:numRef>
          </c:cat>
          <c:val>
            <c:numRef>
              <c:f>SUMMARY!$B$152:$B$168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SUMMARY!$C$150</c:f>
              <c:strCache>
                <c:ptCount val="1"/>
                <c:pt idx="0">
                  <c:v>Normalized kWh</c:v>
                </c:pt>
              </c:strCache>
            </c:strRef>
          </c:tx>
          <c:cat>
            <c:numRef>
              <c:f>SUMMARY!$A$152:$A$168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</c:numCache>
            </c:numRef>
          </c:cat>
          <c:val>
            <c:numRef>
              <c:f>SUMMARY!$C$152:$C$168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SUMMARY!$D$150</c:f>
              <c:strCache>
                <c:ptCount val="1"/>
                <c:pt idx="0">
                  <c:v>Purchased kWh Forecast</c:v>
                </c:pt>
              </c:strCache>
            </c:strRef>
          </c:tx>
          <c:cat>
            <c:numRef>
              <c:f>SUMMARY!$A$152:$A$168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</c:numCache>
            </c:numRef>
          </c:cat>
          <c:val>
            <c:numRef>
              <c:f>SUMMARY!$D$152:$D$168</c:f>
              <c:numCache>
                <c:formatCode>General</c:formatCode>
                <c:ptCount val="17"/>
                <c:pt idx="10" formatCode="#,##0">
                  <c:v>0</c:v>
                </c:pt>
                <c:pt idx="11" formatCode="#,##0">
                  <c:v>0</c:v>
                </c:pt>
                <c:pt idx="12" formatCode="#,##0">
                  <c:v>0</c:v>
                </c:pt>
                <c:pt idx="13" formatCode="#,##0">
                  <c:v>0</c:v>
                </c:pt>
                <c:pt idx="14" formatCode="#,##0">
                  <c:v>0</c:v>
                </c:pt>
                <c:pt idx="15" formatCode="#,##0">
                  <c:v>0</c:v>
                </c:pt>
                <c:pt idx="16" formatCode="#,##0">
                  <c:v>0</c:v>
                </c:pt>
              </c:numCache>
            </c:numRef>
          </c:val>
        </c:ser>
        <c:axId val="95876608"/>
        <c:axId val="95878144"/>
      </c:barChart>
      <c:catAx>
        <c:axId val="9587660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95878144"/>
        <c:crosses val="autoZero"/>
        <c:auto val="1"/>
        <c:lblAlgn val="ctr"/>
        <c:lblOffset val="100"/>
        <c:tickLblSkip val="1"/>
        <c:tickMarkSkip val="1"/>
      </c:catAx>
      <c:valAx>
        <c:axId val="95878144"/>
        <c:scaling>
          <c:orientation val="minMax"/>
          <c:max val="6000000000"/>
          <c:min val="2000000000"/>
        </c:scaling>
        <c:axPos val="l"/>
        <c:majorGridlines>
          <c:spPr>
            <a:ln>
              <a:prstDash val="lgDash"/>
            </a:ln>
          </c:spPr>
        </c:majorGridlines>
        <c:numFmt formatCode="#,##0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95876608"/>
        <c:crosses val="autoZero"/>
        <c:crossBetween val="between"/>
      </c:valAx>
    </c:plotArea>
    <c:legend>
      <c:legendPos val="r"/>
      <c:legendEntry>
        <c:idx val="-1"/>
        <c:delete val="1"/>
      </c:legendEntry>
      <c:layout>
        <c:manualLayout>
          <c:xMode val="edge"/>
          <c:yMode val="edge"/>
          <c:x val="6.2770677319494983E-2"/>
          <c:y val="0.8909682406204078"/>
          <c:w val="0.92640899496045859"/>
          <c:h val="8.0997205446406761E-2"/>
        </c:manualLayout>
      </c:layout>
    </c:legend>
    <c:plotVisOnly val="1"/>
    <c:dispBlanksAs val="gap"/>
  </c:chart>
  <c:printSettings>
    <c:headerFooter alignWithMargins="0"/>
    <c:pageMargins b="1" l="0.75000000000001465" r="0.7500000000000146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26"/>
  <c:chart>
    <c:title>
      <c:tx>
        <c:rich>
          <a:bodyPr/>
          <a:lstStyle/>
          <a:p>
            <a:pPr>
              <a:defRPr/>
            </a:pPr>
            <a:r>
              <a:rPr lang="en-CA"/>
              <a:t>LU kWh: actual and normalized vs forecast</a:t>
            </a:r>
          </a:p>
        </c:rich>
      </c:tx>
      <c:layout>
        <c:manualLayout>
          <c:xMode val="edge"/>
          <c:yMode val="edge"/>
          <c:x val="0.24003807484972844"/>
          <c:y val="2.7502308767231406E-2"/>
        </c:manualLayout>
      </c:layout>
    </c:title>
    <c:plotArea>
      <c:layout>
        <c:manualLayout>
          <c:layoutTarget val="inner"/>
          <c:xMode val="edge"/>
          <c:yMode val="edge"/>
          <c:x val="0.19665292054797878"/>
          <c:y val="0.13207587729669468"/>
          <c:w val="0.69874548364925404"/>
          <c:h val="0.57048491758321163"/>
        </c:manualLayout>
      </c:layout>
      <c:barChart>
        <c:barDir val="col"/>
        <c:grouping val="clustered"/>
        <c:ser>
          <c:idx val="0"/>
          <c:order val="0"/>
          <c:tx>
            <c:strRef>
              <c:f>SUMMARY!$B$177</c:f>
              <c:strCache>
                <c:ptCount val="1"/>
                <c:pt idx="0">
                  <c:v>Purchased kWh</c:v>
                </c:pt>
              </c:strCache>
            </c:strRef>
          </c:tx>
          <c:cat>
            <c:numRef>
              <c:f>SUMMARY!$A$179:$A$195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</c:numCache>
            </c:numRef>
          </c:cat>
          <c:val>
            <c:numRef>
              <c:f>SUMMARY!$B$179:$B$195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SUMMARY!$C$177</c:f>
              <c:strCache>
                <c:ptCount val="1"/>
                <c:pt idx="0">
                  <c:v>Normalized kWh</c:v>
                </c:pt>
              </c:strCache>
            </c:strRef>
          </c:tx>
          <c:cat>
            <c:numRef>
              <c:f>SUMMARY!$A$179:$A$195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</c:numCache>
            </c:numRef>
          </c:cat>
          <c:val>
            <c:numRef>
              <c:f>SUMMARY!$C$179:$C$195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SUMMARY!$D$177</c:f>
              <c:strCache>
                <c:ptCount val="1"/>
                <c:pt idx="0">
                  <c:v>Purchased kWh Forecast</c:v>
                </c:pt>
              </c:strCache>
            </c:strRef>
          </c:tx>
          <c:cat>
            <c:numRef>
              <c:f>SUMMARY!$A$179:$A$195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</c:numCache>
            </c:numRef>
          </c:cat>
          <c:val>
            <c:numRef>
              <c:f>SUMMARY!$D$179:$D$195</c:f>
              <c:numCache>
                <c:formatCode>General</c:formatCode>
                <c:ptCount val="17"/>
                <c:pt idx="10" formatCode="#,##0">
                  <c:v>0</c:v>
                </c:pt>
                <c:pt idx="11" formatCode="#,##0">
                  <c:v>0</c:v>
                </c:pt>
                <c:pt idx="12" formatCode="#,##0">
                  <c:v>0</c:v>
                </c:pt>
                <c:pt idx="13" formatCode="#,##0">
                  <c:v>0</c:v>
                </c:pt>
                <c:pt idx="14" formatCode="#,##0">
                  <c:v>0</c:v>
                </c:pt>
                <c:pt idx="15" formatCode="#,##0">
                  <c:v>0</c:v>
                </c:pt>
                <c:pt idx="16" formatCode="#,##0">
                  <c:v>0</c:v>
                </c:pt>
              </c:numCache>
            </c:numRef>
          </c:val>
        </c:ser>
        <c:axId val="96125696"/>
        <c:axId val="96127232"/>
      </c:barChart>
      <c:catAx>
        <c:axId val="9612569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96127232"/>
        <c:crosses val="autoZero"/>
        <c:auto val="1"/>
        <c:lblAlgn val="ctr"/>
        <c:lblOffset val="100"/>
        <c:tickLblSkip val="1"/>
        <c:tickMarkSkip val="1"/>
      </c:catAx>
      <c:valAx>
        <c:axId val="96127232"/>
        <c:scaling>
          <c:orientation val="minMax"/>
          <c:max val="3000000000"/>
          <c:min val="1000000000"/>
        </c:scaling>
        <c:axPos val="l"/>
        <c:majorGridlines>
          <c:spPr>
            <a:ln>
              <a:prstDash val="lgDash"/>
            </a:ln>
          </c:spPr>
        </c:majorGridlines>
        <c:numFmt formatCode="#,##0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96125696"/>
        <c:crosses val="autoZero"/>
        <c:crossBetween val="between"/>
        <c:majorUnit val="200000000"/>
        <c:minorUnit val="20000000"/>
      </c:valAx>
    </c:plotArea>
    <c:legend>
      <c:legendPos val="r"/>
      <c:legendEntry>
        <c:idx val="-1"/>
        <c:delete val="1"/>
      </c:legendEntry>
      <c:layout>
        <c:manualLayout>
          <c:xMode val="edge"/>
          <c:yMode val="edge"/>
          <c:x val="8.3732191618712537E-2"/>
          <c:y val="0.88401393222073654"/>
          <c:w val="0.89713009965275159"/>
          <c:h val="8.1504811898512525E-2"/>
        </c:manualLayout>
      </c:layout>
    </c:legend>
    <c:plotVisOnly val="1"/>
    <c:dispBlanksAs val="gap"/>
  </c:chart>
  <c:printSettings>
    <c:headerFooter alignWithMargins="0"/>
    <c:pageMargins b="1" l="0.75000000000001465" r="0.75000000000001465" t="1" header="0.5" footer="0.5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26"/>
  <c:chart>
    <c:title>
      <c:tx>
        <c:rich>
          <a:bodyPr/>
          <a:lstStyle/>
          <a:p>
            <a:pPr>
              <a:defRPr sz="1400"/>
            </a:pPr>
            <a:r>
              <a:rPr lang="en-CA" sz="1400"/>
              <a:t>Street Lght kWh:</a:t>
            </a:r>
            <a:r>
              <a:rPr lang="en-CA" sz="1400" baseline="0"/>
              <a:t> actual </a:t>
            </a:r>
            <a:r>
              <a:rPr lang="en-CA" sz="1400"/>
              <a:t>vs forecast</a:t>
            </a:r>
          </a:p>
        </c:rich>
      </c:tx>
      <c:layout>
        <c:manualLayout>
          <c:xMode val="edge"/>
          <c:yMode val="edge"/>
          <c:x val="0.30505415162457017"/>
          <c:y val="3.8022813688212996E-2"/>
        </c:manualLayout>
      </c:layout>
    </c:title>
    <c:plotArea>
      <c:layout>
        <c:manualLayout>
          <c:layoutTarget val="inner"/>
          <c:xMode val="edge"/>
          <c:yMode val="edge"/>
          <c:x val="0.126353790613707"/>
          <c:y val="0.18027369390255968"/>
          <c:w val="0.77075812274372801"/>
          <c:h val="0.53500180168376565"/>
        </c:manualLayout>
      </c:layout>
      <c:barChart>
        <c:barDir val="col"/>
        <c:grouping val="clustered"/>
        <c:ser>
          <c:idx val="0"/>
          <c:order val="0"/>
          <c:tx>
            <c:strRef>
              <c:f>SUMMARY!$B$205</c:f>
              <c:strCache>
                <c:ptCount val="1"/>
                <c:pt idx="0">
                  <c:v>Purchased kWh</c:v>
                </c:pt>
              </c:strCache>
            </c:strRef>
          </c:tx>
          <c:cat>
            <c:numRef>
              <c:f>SUMMARY!$A$207:$A$223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</c:numCache>
            </c:numRef>
          </c:cat>
          <c:val>
            <c:numRef>
              <c:f>SUMMARY!$B$207:$B$223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SUMMARY!$D$205</c:f>
              <c:strCache>
                <c:ptCount val="1"/>
                <c:pt idx="0">
                  <c:v>Purchased kWh Forecast</c:v>
                </c:pt>
              </c:strCache>
            </c:strRef>
          </c:tx>
          <c:cat>
            <c:numRef>
              <c:f>SUMMARY!$A$207:$A$223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</c:numCache>
            </c:numRef>
          </c:cat>
          <c:val>
            <c:numRef>
              <c:f>SUMMARY!$D$207:$D$223</c:f>
              <c:numCache>
                <c:formatCode>General</c:formatCode>
                <c:ptCount val="17"/>
                <c:pt idx="10" formatCode="#,##0">
                  <c:v>0</c:v>
                </c:pt>
                <c:pt idx="11" formatCode="#,##0">
                  <c:v>0</c:v>
                </c:pt>
                <c:pt idx="12" formatCode="#,##0">
                  <c:v>0</c:v>
                </c:pt>
                <c:pt idx="13" formatCode="#,##0">
                  <c:v>0</c:v>
                </c:pt>
                <c:pt idx="14" formatCode="#,##0">
                  <c:v>0</c:v>
                </c:pt>
                <c:pt idx="15" formatCode="#,##0">
                  <c:v>0</c:v>
                </c:pt>
                <c:pt idx="16" formatCode="#,##0">
                  <c:v>0</c:v>
                </c:pt>
              </c:numCache>
            </c:numRef>
          </c:val>
        </c:ser>
        <c:axId val="96156672"/>
        <c:axId val="96166656"/>
      </c:barChart>
      <c:catAx>
        <c:axId val="9615667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96166656"/>
        <c:crosses val="autoZero"/>
        <c:auto val="1"/>
        <c:lblAlgn val="ctr"/>
        <c:lblOffset val="100"/>
        <c:tickLblSkip val="1"/>
        <c:tickMarkSkip val="1"/>
      </c:catAx>
      <c:valAx>
        <c:axId val="96166656"/>
        <c:scaling>
          <c:orientation val="minMax"/>
          <c:max val="130000000"/>
          <c:min val="90000000"/>
        </c:scaling>
        <c:axPos val="l"/>
        <c:majorGridlines>
          <c:spPr>
            <a:ln>
              <a:prstDash val="lgDash"/>
            </a:ln>
          </c:spPr>
        </c:majorGridlines>
        <c:numFmt formatCode="#,##0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96156672"/>
        <c:crosses val="autoZero"/>
        <c:crossBetween val="between"/>
        <c:majorUnit val="5000000"/>
        <c:minorUnit val="1000000"/>
      </c:valAx>
    </c:plotArea>
    <c:legend>
      <c:legendPos val="r"/>
      <c:layout>
        <c:manualLayout>
          <c:xMode val="edge"/>
          <c:yMode val="edge"/>
          <c:x val="0.11191335740072195"/>
          <c:y val="0.86311787072243351"/>
          <c:w val="0.77256317689530651"/>
          <c:h val="9.8859315589365088E-2"/>
        </c:manualLayout>
      </c:layout>
    </c:legend>
    <c:plotVisOnly val="1"/>
    <c:dispBlanksAs val="gap"/>
  </c:chart>
  <c:printSettings>
    <c:headerFooter alignWithMargins="0"/>
    <c:pageMargins b="1" l="0.75000000000001465" r="0.75000000000001465" t="1" header="0.5" footer="0.5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CA"/>
  <c:style val="26"/>
  <c:chart>
    <c:title>
      <c:tx>
        <c:rich>
          <a:bodyPr/>
          <a:lstStyle/>
          <a:p>
            <a:pPr>
              <a:defRPr/>
            </a:pPr>
            <a:r>
              <a:rPr lang="en-CA"/>
              <a:t>USL kWh: actual vs forecast</a:t>
            </a:r>
          </a:p>
        </c:rich>
      </c:tx>
    </c:title>
    <c:plotArea>
      <c:layout>
        <c:manualLayout>
          <c:layoutTarget val="inner"/>
          <c:xMode val="edge"/>
          <c:yMode val="edge"/>
          <c:x val="0.17085377719383377"/>
          <c:y val="0.17439069085281433"/>
          <c:w val="0.78514142666290065"/>
          <c:h val="0.5234038533392501"/>
        </c:manualLayout>
      </c:layout>
      <c:barChart>
        <c:barDir val="col"/>
        <c:grouping val="clustered"/>
        <c:ser>
          <c:idx val="0"/>
          <c:order val="0"/>
          <c:tx>
            <c:strRef>
              <c:f>SUMMARY!$B$236</c:f>
              <c:strCache>
                <c:ptCount val="1"/>
                <c:pt idx="0">
                  <c:v>Purchased kWh</c:v>
                </c:pt>
              </c:strCache>
            </c:strRef>
          </c:tx>
          <c:cat>
            <c:numRef>
              <c:f>SUMMARY!$A$238:$A$254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2013</c:v>
                </c:pt>
                <c:pt idx="11" formatCode="@">
                  <c:v>2014</c:v>
                </c:pt>
                <c:pt idx="12" formatCode="@">
                  <c:v>2015</c:v>
                </c:pt>
                <c:pt idx="13" formatCode="@">
                  <c:v>2016</c:v>
                </c:pt>
                <c:pt idx="14" formatCode="@">
                  <c:v>2017</c:v>
                </c:pt>
                <c:pt idx="15" formatCode="@">
                  <c:v>2018</c:v>
                </c:pt>
                <c:pt idx="16" formatCode="@">
                  <c:v>2019</c:v>
                </c:pt>
              </c:numCache>
            </c:numRef>
          </c:cat>
          <c:val>
            <c:numRef>
              <c:f>SUMMARY!$B$238:$B$254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SUMMARY!$D$236</c:f>
              <c:strCache>
                <c:ptCount val="1"/>
                <c:pt idx="0">
                  <c:v>Purchased kWh Forecast</c:v>
                </c:pt>
              </c:strCache>
            </c:strRef>
          </c:tx>
          <c:cat>
            <c:numRef>
              <c:f>SUMMARY!$A$238:$A$254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2013</c:v>
                </c:pt>
                <c:pt idx="11" formatCode="@">
                  <c:v>2014</c:v>
                </c:pt>
                <c:pt idx="12" formatCode="@">
                  <c:v>2015</c:v>
                </c:pt>
                <c:pt idx="13" formatCode="@">
                  <c:v>2016</c:v>
                </c:pt>
                <c:pt idx="14" formatCode="@">
                  <c:v>2017</c:v>
                </c:pt>
                <c:pt idx="15" formatCode="@">
                  <c:v>2018</c:v>
                </c:pt>
                <c:pt idx="16" formatCode="@">
                  <c:v>2019</c:v>
                </c:pt>
              </c:numCache>
            </c:numRef>
          </c:cat>
          <c:val>
            <c:numRef>
              <c:f>SUMMARY!$D$238:$D$254</c:f>
              <c:numCache>
                <c:formatCode>General</c:formatCode>
                <c:ptCount val="17"/>
                <c:pt idx="10" formatCode="#,##0">
                  <c:v>0</c:v>
                </c:pt>
                <c:pt idx="11" formatCode="#,##0">
                  <c:v>42678930.553979546</c:v>
                </c:pt>
                <c:pt idx="12" formatCode="#,##0">
                  <c:v>42678930.553979546</c:v>
                </c:pt>
                <c:pt idx="13" formatCode="#,##0">
                  <c:v>42795859.130839765</c:v>
                </c:pt>
                <c:pt idx="14" formatCode="#,##0">
                  <c:v>42678930.553979546</c:v>
                </c:pt>
                <c:pt idx="15" formatCode="#,##0">
                  <c:v>42678930.553979546</c:v>
                </c:pt>
                <c:pt idx="16" formatCode="#,##0">
                  <c:v>42678930.553979546</c:v>
                </c:pt>
              </c:numCache>
            </c:numRef>
          </c:val>
        </c:ser>
        <c:axId val="96199808"/>
        <c:axId val="96201344"/>
      </c:barChart>
      <c:catAx>
        <c:axId val="9619980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-5400000" vert="horz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96201344"/>
        <c:crosses val="autoZero"/>
        <c:auto val="1"/>
        <c:lblAlgn val="ctr"/>
        <c:lblOffset val="100"/>
        <c:tickLblSkip val="1"/>
        <c:tickMarkSkip val="1"/>
      </c:catAx>
      <c:valAx>
        <c:axId val="96201344"/>
        <c:scaling>
          <c:orientation val="minMax"/>
        </c:scaling>
        <c:axPos val="l"/>
        <c:majorGridlines>
          <c:spPr>
            <a:ln>
              <a:prstDash val="lgDash"/>
            </a:ln>
          </c:spPr>
        </c:majorGridlines>
        <c:numFmt formatCode="#,##0" sourceLinked="1"/>
        <c:tickLblPos val="nextTo"/>
        <c:txPr>
          <a:bodyPr rot="0" vert="horz"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96199808"/>
        <c:crosses val="autoZero"/>
        <c:crossBetween val="between"/>
      </c:valAx>
    </c:plotArea>
    <c:legend>
      <c:legendPos val="b"/>
      <c:txPr>
        <a:bodyPr/>
        <a:lstStyle/>
        <a:p>
          <a:pPr>
            <a:defRPr sz="12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</c:chart>
  <c:printSettings>
    <c:headerFooter alignWithMargins="0"/>
    <c:pageMargins b="1" l="0.75000000000001465" r="0.75000000000001465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388843</xdr:colOff>
      <xdr:row>2</xdr:row>
      <xdr:rowOff>64995</xdr:rowOff>
    </xdr:from>
    <xdr:to>
      <xdr:col>18</xdr:col>
      <xdr:colOff>360268</xdr:colOff>
      <xdr:row>19</xdr:row>
      <xdr:rowOff>25214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840443</xdr:colOff>
      <xdr:row>41</xdr:row>
      <xdr:rowOff>78441</xdr:rowOff>
    </xdr:from>
    <xdr:to>
      <xdr:col>14</xdr:col>
      <xdr:colOff>528920</xdr:colOff>
      <xdr:row>63</xdr:row>
      <xdr:rowOff>73960</xdr:rowOff>
    </xdr:to>
    <xdr:graphicFrame macro="">
      <xdr:nvGraphicFramePr>
        <xdr:cNvPr id="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66</xdr:row>
      <xdr:rowOff>0</xdr:rowOff>
    </xdr:from>
    <xdr:to>
      <xdr:col>13</xdr:col>
      <xdr:colOff>185936</xdr:colOff>
      <xdr:row>86</xdr:row>
      <xdr:rowOff>97491</xdr:rowOff>
    </xdr:to>
    <xdr:graphicFrame macro="">
      <xdr:nvGraphicFramePr>
        <xdr:cNvPr id="4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90</xdr:row>
      <xdr:rowOff>0</xdr:rowOff>
    </xdr:from>
    <xdr:to>
      <xdr:col>13</xdr:col>
      <xdr:colOff>593912</xdr:colOff>
      <xdr:row>109</xdr:row>
      <xdr:rowOff>78441</xdr:rowOff>
    </xdr:to>
    <xdr:graphicFrame macro="">
      <xdr:nvGraphicFramePr>
        <xdr:cNvPr id="5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638735</xdr:colOff>
      <xdr:row>116</xdr:row>
      <xdr:rowOff>56030</xdr:rowOff>
    </xdr:from>
    <xdr:to>
      <xdr:col>14</xdr:col>
      <xdr:colOff>78159</xdr:colOff>
      <xdr:row>138</xdr:row>
      <xdr:rowOff>89649</xdr:rowOff>
    </xdr:to>
    <xdr:graphicFrame macro="">
      <xdr:nvGraphicFramePr>
        <xdr:cNvPr id="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149</xdr:row>
      <xdr:rowOff>0</xdr:rowOff>
    </xdr:from>
    <xdr:to>
      <xdr:col>14</xdr:col>
      <xdr:colOff>393887</xdr:colOff>
      <xdr:row>170</xdr:row>
      <xdr:rowOff>35298</xdr:rowOff>
    </xdr:to>
    <xdr:graphicFrame macro="">
      <xdr:nvGraphicFramePr>
        <xdr:cNvPr id="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176</xdr:row>
      <xdr:rowOff>0</xdr:rowOff>
    </xdr:from>
    <xdr:to>
      <xdr:col>14</xdr:col>
      <xdr:colOff>672353</xdr:colOff>
      <xdr:row>198</xdr:row>
      <xdr:rowOff>67235</xdr:rowOff>
    </xdr:to>
    <xdr:graphicFrame macro="">
      <xdr:nvGraphicFramePr>
        <xdr:cNvPr id="8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204</xdr:row>
      <xdr:rowOff>0</xdr:rowOff>
    </xdr:from>
    <xdr:to>
      <xdr:col>12</xdr:col>
      <xdr:colOff>89646</xdr:colOff>
      <xdr:row>220</xdr:row>
      <xdr:rowOff>75080</xdr:rowOff>
    </xdr:to>
    <xdr:graphicFrame macro="">
      <xdr:nvGraphicFramePr>
        <xdr:cNvPr id="9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246528</xdr:colOff>
      <xdr:row>235</xdr:row>
      <xdr:rowOff>145676</xdr:rowOff>
    </xdr:from>
    <xdr:to>
      <xdr:col>13</xdr:col>
      <xdr:colOff>558615</xdr:colOff>
      <xdr:row>254</xdr:row>
      <xdr:rowOff>77320</xdr:rowOff>
    </xdr:to>
    <xdr:graphicFrame macro="">
      <xdr:nvGraphicFramePr>
        <xdr:cNvPr id="1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257737</xdr:colOff>
      <xdr:row>257</xdr:row>
      <xdr:rowOff>145676</xdr:rowOff>
    </xdr:from>
    <xdr:to>
      <xdr:col>12</xdr:col>
      <xdr:colOff>526677</xdr:colOff>
      <xdr:row>278</xdr:row>
      <xdr:rowOff>44823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70426</xdr:colOff>
      <xdr:row>77</xdr:row>
      <xdr:rowOff>94519</xdr:rowOff>
    </xdr:from>
    <xdr:to>
      <xdr:col>30</xdr:col>
      <xdr:colOff>519783</xdr:colOff>
      <xdr:row>95</xdr:row>
      <xdr:rowOff>161754</xdr:rowOff>
    </xdr:to>
    <xdr:graphicFrame macro="">
      <xdr:nvGraphicFramePr>
        <xdr:cNvPr id="14305980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117907</xdr:colOff>
      <xdr:row>53</xdr:row>
      <xdr:rowOff>126651</xdr:rowOff>
    </xdr:from>
    <xdr:to>
      <xdr:col>30</xdr:col>
      <xdr:colOff>567264</xdr:colOff>
      <xdr:row>75</xdr:row>
      <xdr:rowOff>19635</xdr:rowOff>
    </xdr:to>
    <xdr:graphicFrame macro="">
      <xdr:nvGraphicFramePr>
        <xdr:cNvPr id="14305982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101316</xdr:colOff>
      <xdr:row>55</xdr:row>
      <xdr:rowOff>8793</xdr:rowOff>
    </xdr:from>
    <xdr:to>
      <xdr:col>22</xdr:col>
      <xdr:colOff>270015</xdr:colOff>
      <xdr:row>77</xdr:row>
      <xdr:rowOff>138781</xdr:rowOff>
    </xdr:to>
    <xdr:graphicFrame macro="">
      <xdr:nvGraphicFramePr>
        <xdr:cNvPr id="14305983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293861</xdr:colOff>
      <xdr:row>78</xdr:row>
      <xdr:rowOff>102048</xdr:rowOff>
    </xdr:from>
    <xdr:to>
      <xdr:col>22</xdr:col>
      <xdr:colOff>460830</xdr:colOff>
      <xdr:row>97</xdr:row>
      <xdr:rowOff>60586</xdr:rowOff>
    </xdr:to>
    <xdr:graphicFrame macro="">
      <xdr:nvGraphicFramePr>
        <xdr:cNvPr id="1430598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100853</xdr:colOff>
      <xdr:row>27</xdr:row>
      <xdr:rowOff>126677</xdr:rowOff>
    </xdr:from>
    <xdr:to>
      <xdr:col>27</xdr:col>
      <xdr:colOff>437030</xdr:colOff>
      <xdr:row>46</xdr:row>
      <xdr:rowOff>56029</xdr:rowOff>
    </xdr:to>
    <xdr:graphicFrame macro="">
      <xdr:nvGraphicFramePr>
        <xdr:cNvPr id="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437030</xdr:colOff>
      <xdr:row>2</xdr:row>
      <xdr:rowOff>593329</xdr:rowOff>
    </xdr:from>
    <xdr:to>
      <xdr:col>24</xdr:col>
      <xdr:colOff>470648</xdr:colOff>
      <xdr:row>26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154640</xdr:colOff>
      <xdr:row>82</xdr:row>
      <xdr:rowOff>131109</xdr:rowOff>
    </xdr:from>
    <xdr:to>
      <xdr:col>23</xdr:col>
      <xdr:colOff>478491</xdr:colOff>
      <xdr:row>100</xdr:row>
      <xdr:rowOff>112059</xdr:rowOff>
    </xdr:to>
    <xdr:graphicFrame macro="">
      <xdr:nvGraphicFramePr>
        <xdr:cNvPr id="2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233082</xdr:colOff>
      <xdr:row>121</xdr:row>
      <xdr:rowOff>19050</xdr:rowOff>
    </xdr:from>
    <xdr:to>
      <xdr:col>23</xdr:col>
      <xdr:colOff>556933</xdr:colOff>
      <xdr:row>139</xdr:row>
      <xdr:rowOff>0</xdr:rowOff>
    </xdr:to>
    <xdr:graphicFrame macro="">
      <xdr:nvGraphicFramePr>
        <xdr:cNvPr id="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253813</xdr:colOff>
      <xdr:row>139</xdr:row>
      <xdr:rowOff>104775</xdr:rowOff>
    </xdr:from>
    <xdr:to>
      <xdr:col>23</xdr:col>
      <xdr:colOff>587189</xdr:colOff>
      <xdr:row>158</xdr:row>
      <xdr:rowOff>66675</xdr:rowOff>
    </xdr:to>
    <xdr:graphicFrame macro="">
      <xdr:nvGraphicFramePr>
        <xdr:cNvPr id="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179854</xdr:colOff>
      <xdr:row>101</xdr:row>
      <xdr:rowOff>80122</xdr:rowOff>
    </xdr:from>
    <xdr:to>
      <xdr:col>23</xdr:col>
      <xdr:colOff>503705</xdr:colOff>
      <xdr:row>119</xdr:row>
      <xdr:rowOff>61072</xdr:rowOff>
    </xdr:to>
    <xdr:graphicFrame macro="">
      <xdr:nvGraphicFramePr>
        <xdr:cNvPr id="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44823</xdr:colOff>
      <xdr:row>169</xdr:row>
      <xdr:rowOff>1</xdr:rowOff>
    </xdr:from>
    <xdr:to>
      <xdr:col>24</xdr:col>
      <xdr:colOff>378199</xdr:colOff>
      <xdr:row>187</xdr:row>
      <xdr:rowOff>152401</xdr:rowOff>
    </xdr:to>
    <xdr:graphicFrame macro="">
      <xdr:nvGraphicFramePr>
        <xdr:cNvPr id="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602315</xdr:colOff>
      <xdr:row>140</xdr:row>
      <xdr:rowOff>178734</xdr:rowOff>
    </xdr:from>
    <xdr:to>
      <xdr:col>19</xdr:col>
      <xdr:colOff>316566</xdr:colOff>
      <xdr:row>158</xdr:row>
      <xdr:rowOff>159684</xdr:rowOff>
    </xdr:to>
    <xdr:graphicFrame macro="">
      <xdr:nvGraphicFramePr>
        <xdr:cNvPr id="2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608479</xdr:colOff>
      <xdr:row>160</xdr:row>
      <xdr:rowOff>3922</xdr:rowOff>
    </xdr:from>
    <xdr:to>
      <xdr:col>26</xdr:col>
      <xdr:colOff>600075</xdr:colOff>
      <xdr:row>179</xdr:row>
      <xdr:rowOff>19050</xdr:rowOff>
    </xdr:to>
    <xdr:graphicFrame macro="">
      <xdr:nvGraphicFramePr>
        <xdr:cNvPr id="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133350</xdr:colOff>
      <xdr:row>6</xdr:row>
      <xdr:rowOff>123825</xdr:rowOff>
    </xdr:from>
    <xdr:to>
      <xdr:col>27</xdr:col>
      <xdr:colOff>438150</xdr:colOff>
      <xdr:row>23</xdr:row>
      <xdr:rowOff>114300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HC/Finance/Treasury%20and%20Risk%20Mgmt/Rates/Staff/Anna/2011%20Rate%20Filing/Purchased%20energy%20and%20class%20billing%20units_filed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otal Energy Summary"/>
      <sheetName val="Billing Units Summary"/>
      <sheetName val="Resid"/>
      <sheetName val="GS&lt;50"/>
      <sheetName val="GS 50-1000"/>
      <sheetName val="GS 1-5"/>
      <sheetName val="LU"/>
      <sheetName val="Street Light"/>
      <sheetName val="Scttred Load"/>
      <sheetName val="TO Pop"/>
      <sheetName val="HDD"/>
      <sheetName val="CDD"/>
    </sheetNames>
    <sheetDataSet>
      <sheetData sheetId="0">
        <row r="110">
          <cell r="C110">
            <v>2327338529.8417997</v>
          </cell>
        </row>
        <row r="114">
          <cell r="C114">
            <v>1979524460.681808</v>
          </cell>
        </row>
        <row r="115">
          <cell r="C115">
            <v>2127969749.4550314</v>
          </cell>
        </row>
        <row r="116">
          <cell r="C116">
            <v>2308412320.1814389</v>
          </cell>
        </row>
        <row r="117">
          <cell r="C117">
            <v>2295018774.6176672</v>
          </cell>
        </row>
        <row r="118">
          <cell r="C118">
            <v>2027404042.7770996</v>
          </cell>
        </row>
        <row r="119">
          <cell r="C119">
            <v>1989775224.5168164</v>
          </cell>
        </row>
        <row r="120">
          <cell r="C120">
            <v>2033995168.3452744</v>
          </cell>
        </row>
        <row r="121">
          <cell r="C121">
            <v>2234002941.9919596</v>
          </cell>
        </row>
        <row r="122">
          <cell r="C122">
            <v>2289655816.898572</v>
          </cell>
        </row>
        <row r="123">
          <cell r="C123">
            <v>2062504787.8960292</v>
          </cell>
        </row>
        <row r="124">
          <cell r="C124">
            <v>2177752098.6559286</v>
          </cell>
        </row>
        <row r="125">
          <cell r="C125">
            <v>1933316682.433912</v>
          </cell>
        </row>
        <row r="126">
          <cell r="C126">
            <v>1967401307.782481</v>
          </cell>
        </row>
        <row r="127">
          <cell r="C127">
            <v>2105789760.9846244</v>
          </cell>
        </row>
        <row r="128">
          <cell r="C128">
            <v>2273230696.5441413</v>
          </cell>
        </row>
        <row r="129">
          <cell r="C129">
            <v>2285688704.5963063</v>
          </cell>
        </row>
        <row r="130">
          <cell r="C130">
            <v>2006514670.2661664</v>
          </cell>
        </row>
        <row r="131">
          <cell r="C131">
            <v>1968640790.9800527</v>
          </cell>
        </row>
        <row r="132">
          <cell r="C132">
            <v>2013982446.7514346</v>
          </cell>
        </row>
        <row r="133">
          <cell r="C133">
            <v>2201077623.3223553</v>
          </cell>
        </row>
        <row r="154">
          <cell r="B154">
            <v>25593777260.215443</v>
          </cell>
          <cell r="C154">
            <v>25374336843.994946</v>
          </cell>
        </row>
        <row r="155">
          <cell r="C155">
            <v>25285555387.112007</v>
          </cell>
        </row>
      </sheetData>
      <sheetData sheetId="1">
        <row r="20">
          <cell r="BO20">
            <v>13740.982758620692</v>
          </cell>
        </row>
        <row r="79">
          <cell r="D79">
            <v>389147970.51008481</v>
          </cell>
          <cell r="L79">
            <v>174731094.24810642</v>
          </cell>
          <cell r="T79">
            <v>816549687.28450084</v>
          </cell>
          <cell r="AD79">
            <v>388331754.19734573</v>
          </cell>
          <cell r="AN79">
            <v>198614237.01377216</v>
          </cell>
        </row>
        <row r="80">
          <cell r="D80">
            <v>422633851.64817619</v>
          </cell>
          <cell r="L80">
            <v>188440248.50769436</v>
          </cell>
          <cell r="T80">
            <v>866154047.67725074</v>
          </cell>
          <cell r="AD80">
            <v>427586334.84567797</v>
          </cell>
          <cell r="AN80">
            <v>211285130.49109173</v>
          </cell>
        </row>
        <row r="81">
          <cell r="D81">
            <v>475684374.24186379</v>
          </cell>
          <cell r="L81">
            <v>206614504.5606485</v>
          </cell>
          <cell r="T81">
            <v>936537306.55249667</v>
          </cell>
          <cell r="AD81">
            <v>451353746.88707334</v>
          </cell>
          <cell r="AN81">
            <v>225649933.47564429</v>
          </cell>
        </row>
        <row r="82">
          <cell r="D82">
            <v>469596010.33442521</v>
          </cell>
          <cell r="L82">
            <v>204276607.96203938</v>
          </cell>
          <cell r="T82">
            <v>933247995.80120957</v>
          </cell>
          <cell r="AD82">
            <v>450610145.7014842</v>
          </cell>
          <cell r="AN82">
            <v>224869192.4797968</v>
          </cell>
        </row>
        <row r="83">
          <cell r="D83">
            <v>394609394.42517191</v>
          </cell>
          <cell r="L83">
            <v>177221515.59482223</v>
          </cell>
          <cell r="T83">
            <v>832126345.88898897</v>
          </cell>
          <cell r="AD83">
            <v>407479810.36712635</v>
          </cell>
          <cell r="AN83">
            <v>202701897.53727785</v>
          </cell>
        </row>
        <row r="84">
          <cell r="D84">
            <v>391635588.44158298</v>
          </cell>
          <cell r="L84">
            <v>174966305.00530964</v>
          </cell>
          <cell r="T84">
            <v>821821752.59992623</v>
          </cell>
          <cell r="AD84">
            <v>388735958.31286007</v>
          </cell>
          <cell r="AN84">
            <v>197730383.56842571</v>
          </cell>
        </row>
        <row r="85">
          <cell r="D85">
            <v>407605725.53043795</v>
          </cell>
          <cell r="L85">
            <v>179003862.02177423</v>
          </cell>
          <cell r="T85">
            <v>837916794.20452726</v>
          </cell>
          <cell r="AD85">
            <v>395717607.89380318</v>
          </cell>
          <cell r="AN85">
            <v>197454063.48101982</v>
          </cell>
        </row>
        <row r="86">
          <cell r="D86">
            <v>475849681.13491857</v>
          </cell>
          <cell r="L86">
            <v>198640906.18239552</v>
          </cell>
          <cell r="T86">
            <v>922546424.75535822</v>
          </cell>
          <cell r="AD86">
            <v>411565715.41519988</v>
          </cell>
          <cell r="AN86">
            <v>208531683.16537517</v>
          </cell>
        </row>
        <row r="87">
          <cell r="D87">
            <v>500315681.67948246</v>
          </cell>
          <cell r="L87">
            <v>204408896.86540824</v>
          </cell>
          <cell r="T87">
            <v>947013120.27844417</v>
          </cell>
          <cell r="AD87">
            <v>410519011.80675006</v>
          </cell>
          <cell r="AN87">
            <v>209875231.05477488</v>
          </cell>
        </row>
        <row r="88">
          <cell r="D88">
            <v>447347411.31275547</v>
          </cell>
          <cell r="L88">
            <v>183820308.00348702</v>
          </cell>
          <cell r="T88">
            <v>853128046.4018867</v>
          </cell>
          <cell r="AD88">
            <v>373265488.29988348</v>
          </cell>
          <cell r="AN88">
            <v>189508954.16430482</v>
          </cell>
        </row>
        <row r="89">
          <cell r="D89">
            <v>453354439.06026608</v>
          </cell>
          <cell r="L89">
            <v>193089778.48760888</v>
          </cell>
          <cell r="T89">
            <v>900639244.11210072</v>
          </cell>
          <cell r="AD89">
            <v>409671677.39177471</v>
          </cell>
          <cell r="AN89">
            <v>205274726.89046627</v>
          </cell>
        </row>
        <row r="90">
          <cell r="D90">
            <v>389961505.87111914</v>
          </cell>
          <cell r="L90">
            <v>171160384.08523601</v>
          </cell>
          <cell r="T90">
            <v>803253072.7026552</v>
          </cell>
          <cell r="AD90">
            <v>367427401.4529922</v>
          </cell>
          <cell r="AN90">
            <v>187868985.60819748</v>
          </cell>
        </row>
        <row r="91">
          <cell r="D91">
            <v>383491260.98348469</v>
          </cell>
          <cell r="L91">
            <v>171961065.93471709</v>
          </cell>
          <cell r="T91">
            <v>818978364.46236813</v>
          </cell>
          <cell r="AD91">
            <v>385595666.61482489</v>
          </cell>
          <cell r="AN91">
            <v>195225232.3590883</v>
          </cell>
        </row>
        <row r="92">
          <cell r="D92">
            <v>417215131.13856316</v>
          </cell>
          <cell r="L92">
            <v>183801503.68940121</v>
          </cell>
          <cell r="T92">
            <v>868869783.05430615</v>
          </cell>
          <cell r="AD92">
            <v>417418322.20467317</v>
          </cell>
          <cell r="AN92">
            <v>206614884.61254013</v>
          </cell>
        </row>
        <row r="93">
          <cell r="D93">
            <v>470113414.71526366</v>
          </cell>
          <cell r="L93">
            <v>201013022.42273551</v>
          </cell>
          <cell r="T93">
            <v>935393884.45922709</v>
          </cell>
          <cell r="AD93">
            <v>434750823.83521491</v>
          </cell>
          <cell r="AN93">
            <v>219387096.64798814</v>
          </cell>
        </row>
        <row r="94">
          <cell r="D94">
            <v>464068800.80782515</v>
          </cell>
          <cell r="L94">
            <v>200299507.7756092</v>
          </cell>
          <cell r="T94">
            <v>941222209.88711429</v>
          </cell>
          <cell r="AD94">
            <v>446199175.96193278</v>
          </cell>
          <cell r="AN94">
            <v>221480187.825113</v>
          </cell>
        </row>
        <row r="95">
          <cell r="D95">
            <v>389314573.91555893</v>
          </cell>
          <cell r="L95">
            <v>172590386.65299168</v>
          </cell>
          <cell r="T95">
            <v>836001181.34905601</v>
          </cell>
          <cell r="AD95">
            <v>397311797.7261216</v>
          </cell>
          <cell r="AN95">
            <v>198031651.65872625</v>
          </cell>
        </row>
        <row r="96">
          <cell r="D96">
            <v>386192728.91498297</v>
          </cell>
          <cell r="L96">
            <v>170183159.70007798</v>
          </cell>
          <cell r="T96">
            <v>826246191.0318687</v>
          </cell>
          <cell r="AD96">
            <v>378229011.91715515</v>
          </cell>
          <cell r="AN96">
            <v>192904462.82725573</v>
          </cell>
        </row>
        <row r="97">
          <cell r="D97">
            <v>402402605.02082503</v>
          </cell>
          <cell r="L97">
            <v>174377176.72354397</v>
          </cell>
          <cell r="T97">
            <v>842572136.93808687</v>
          </cell>
          <cell r="AD97">
            <v>385549595.25279838</v>
          </cell>
          <cell r="AN97">
            <v>192783817.60246822</v>
          </cell>
        </row>
        <row r="98">
          <cell r="D98">
            <v>470493621.60831851</v>
          </cell>
          <cell r="L98">
            <v>193051245.0628089</v>
          </cell>
          <cell r="T98">
            <v>923432586.61145508</v>
          </cell>
          <cell r="AD98">
            <v>394962792.36334145</v>
          </cell>
          <cell r="AN98">
            <v>202268846.33771902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H319"/>
  <sheetViews>
    <sheetView zoomScale="85" zoomScaleNormal="85" workbookViewId="0">
      <pane xSplit="1" ySplit="2" topLeftCell="E26" activePane="bottomRight" state="frozen"/>
      <selection pane="topRight" activeCell="C1" sqref="C1"/>
      <selection pane="bottomLeft" activeCell="A5" sqref="A5"/>
      <selection pane="bottomRight" activeCell="E72" activeCellId="4" sqref="M26:M29 AA35 AD35 S36:S40 E70:E80 E153 E180 E218 E249"/>
    </sheetView>
  </sheetViews>
  <sheetFormatPr defaultRowHeight="12.75"/>
  <cols>
    <col min="1" max="1" width="12.85546875" bestFit="1" customWidth="1"/>
    <col min="2" max="2" width="13.85546875" style="479" bestFit="1" customWidth="1"/>
    <col min="3" max="3" width="15" bestFit="1" customWidth="1"/>
    <col min="4" max="4" width="14" customWidth="1"/>
    <col min="5" max="6" width="13.85546875" bestFit="1" customWidth="1"/>
    <col min="8" max="8" width="15.85546875" style="479" customWidth="1"/>
    <col min="9" max="9" width="17.7109375" bestFit="1" customWidth="1"/>
    <col min="11" max="12" width="12.7109375" bestFit="1" customWidth="1"/>
    <col min="14" max="15" width="12.7109375" bestFit="1" customWidth="1"/>
    <col min="16" max="16" width="13.7109375" customWidth="1"/>
    <col min="17" max="22" width="13.85546875" bestFit="1" customWidth="1"/>
    <col min="23" max="23" width="14.85546875" bestFit="1" customWidth="1"/>
    <col min="24" max="24" width="19.140625" customWidth="1"/>
    <col min="25" max="25" width="12.140625" customWidth="1"/>
    <col min="26" max="26" width="11.140625" bestFit="1" customWidth="1"/>
    <col min="28" max="29" width="10.140625" bestFit="1" customWidth="1"/>
    <col min="31" max="32" width="13.85546875" bestFit="1" customWidth="1"/>
    <col min="33" max="33" width="11.85546875" bestFit="1" customWidth="1"/>
  </cols>
  <sheetData>
    <row r="2" spans="1:10" ht="13.5" thickBot="1">
      <c r="B2" s="305" t="s">
        <v>313</v>
      </c>
    </row>
    <row r="3" spans="1:10">
      <c r="A3" s="676" t="s">
        <v>186</v>
      </c>
      <c r="B3" s="547">
        <v>41518</v>
      </c>
      <c r="C3" s="489"/>
      <c r="D3" s="490"/>
      <c r="E3" s="547">
        <v>41334</v>
      </c>
      <c r="F3" s="497"/>
      <c r="G3" s="498"/>
      <c r="H3" s="548" t="s">
        <v>295</v>
      </c>
      <c r="I3" s="497"/>
      <c r="J3" s="498"/>
    </row>
    <row r="4" spans="1:10">
      <c r="A4" s="677" t="str">
        <f t="shared" ref="A4:D19" si="0">A25</f>
        <v>2004</v>
      </c>
      <c r="B4" s="491" t="e">
        <f t="shared" si="0"/>
        <v>#REF!</v>
      </c>
      <c r="C4" s="8" t="e">
        <f t="shared" si="0"/>
        <v>#REF!</v>
      </c>
      <c r="D4" s="492">
        <f t="shared" si="0"/>
        <v>0</v>
      </c>
      <c r="E4" s="499">
        <v>673172</v>
      </c>
      <c r="F4" s="40">
        <v>26646625622.675697</v>
      </c>
      <c r="G4" s="500"/>
      <c r="H4" s="499">
        <v>673172</v>
      </c>
      <c r="I4" s="146">
        <v>26695827052.635479</v>
      </c>
      <c r="J4" s="500"/>
    </row>
    <row r="5" spans="1:10">
      <c r="A5" s="677" t="str">
        <f t="shared" si="0"/>
        <v>2005</v>
      </c>
      <c r="B5" s="491" t="e">
        <f t="shared" si="0"/>
        <v>#REF!</v>
      </c>
      <c r="C5" s="8" t="e">
        <f t="shared" si="0"/>
        <v>#REF!</v>
      </c>
      <c r="D5" s="492" t="e">
        <f t="shared" si="0"/>
        <v>#REF!</v>
      </c>
      <c r="E5" s="499">
        <v>676678</v>
      </c>
      <c r="F5" s="40">
        <v>26719467095.877731</v>
      </c>
      <c r="G5" s="501">
        <f>(F5-F4)/F4</f>
        <v>2.7336096597554735E-3</v>
      </c>
      <c r="H5" s="499">
        <v>676678</v>
      </c>
      <c r="I5" s="146">
        <v>26692657066.216984</v>
      </c>
      <c r="J5" s="501">
        <f>(I5-I4)/I4</f>
        <v>-1.1874464170917039E-4</v>
      </c>
    </row>
    <row r="6" spans="1:10">
      <c r="A6" s="677" t="str">
        <f t="shared" si="0"/>
        <v>2006</v>
      </c>
      <c r="B6" s="491" t="e">
        <f t="shared" si="0"/>
        <v>#REF!</v>
      </c>
      <c r="C6" s="8" t="e">
        <f t="shared" si="0"/>
        <v>#REF!</v>
      </c>
      <c r="D6" s="492" t="e">
        <f t="shared" si="0"/>
        <v>#REF!</v>
      </c>
      <c r="E6" s="499">
        <v>678106</v>
      </c>
      <c r="F6" s="40">
        <v>26734712648.748615</v>
      </c>
      <c r="G6" s="501">
        <f t="shared" ref="G6:G18" si="1">(F6-F5)/F5</f>
        <v>5.7057847808783654E-4</v>
      </c>
      <c r="H6" s="499">
        <v>678106</v>
      </c>
      <c r="I6" s="146">
        <v>26744930125.919548</v>
      </c>
      <c r="J6" s="501">
        <f t="shared" ref="J6:J14" si="2">(I6-I5)/I5</f>
        <v>1.9583310710840612E-3</v>
      </c>
    </row>
    <row r="7" spans="1:10">
      <c r="A7" s="677" t="str">
        <f t="shared" si="0"/>
        <v>2007</v>
      </c>
      <c r="B7" s="491" t="e">
        <f t="shared" si="0"/>
        <v>#REF!</v>
      </c>
      <c r="C7" s="8" t="e">
        <f t="shared" si="0"/>
        <v>#REF!</v>
      </c>
      <c r="D7" s="492" t="e">
        <f t="shared" si="0"/>
        <v>#REF!</v>
      </c>
      <c r="E7" s="499">
        <v>679912</v>
      </c>
      <c r="F7" s="40">
        <v>26373074031.296803</v>
      </c>
      <c r="G7" s="501">
        <f t="shared" si="1"/>
        <v>-1.3526931155130262E-2</v>
      </c>
      <c r="H7" s="499">
        <v>679912</v>
      </c>
      <c r="I7" s="146">
        <v>26371130070.857796</v>
      </c>
      <c r="J7" s="501">
        <f t="shared" si="2"/>
        <v>-1.3976482768952468E-2</v>
      </c>
    </row>
    <row r="8" spans="1:10">
      <c r="A8" s="677" t="str">
        <f t="shared" si="0"/>
        <v>2008</v>
      </c>
      <c r="B8" s="491" t="e">
        <f t="shared" si="0"/>
        <v>#REF!</v>
      </c>
      <c r="C8" s="8" t="e">
        <f t="shared" si="0"/>
        <v>#REF!</v>
      </c>
      <c r="D8" s="492" t="e">
        <f t="shared" si="0"/>
        <v>#REF!</v>
      </c>
      <c r="E8" s="499">
        <v>684144</v>
      </c>
      <c r="F8" s="40">
        <v>26163353219.487762</v>
      </c>
      <c r="G8" s="501">
        <f t="shared" si="1"/>
        <v>-7.9520806546921827E-3</v>
      </c>
      <c r="H8" s="499">
        <v>684144</v>
      </c>
      <c r="I8" s="146">
        <v>26200975142.577629</v>
      </c>
      <c r="J8" s="501">
        <f t="shared" si="2"/>
        <v>-6.4523184187772597E-3</v>
      </c>
    </row>
    <row r="9" spans="1:10">
      <c r="A9" s="677" t="str">
        <f t="shared" si="0"/>
        <v>2009</v>
      </c>
      <c r="B9" s="491" t="e">
        <f t="shared" si="0"/>
        <v>#REF!</v>
      </c>
      <c r="C9" s="8" t="e">
        <f t="shared" si="0"/>
        <v>#REF!</v>
      </c>
      <c r="D9" s="492" t="e">
        <f t="shared" si="0"/>
        <v>#REF!</v>
      </c>
      <c r="E9" s="499">
        <v>690240</v>
      </c>
      <c r="F9" s="40">
        <v>25551721333.258415</v>
      </c>
      <c r="G9" s="501">
        <f t="shared" si="1"/>
        <v>-2.3377427239478367E-2</v>
      </c>
      <c r="H9" s="499">
        <v>690240</v>
      </c>
      <c r="I9" s="146">
        <v>25608808989.107658</v>
      </c>
      <c r="J9" s="501">
        <f t="shared" si="2"/>
        <v>-2.2600920395045798E-2</v>
      </c>
    </row>
    <row r="10" spans="1:10">
      <c r="A10" s="677" t="str">
        <f t="shared" si="0"/>
        <v>2010</v>
      </c>
      <c r="B10" s="491" t="e">
        <f t="shared" si="0"/>
        <v>#REF!</v>
      </c>
      <c r="C10" s="8" t="e">
        <f t="shared" si="0"/>
        <v>#REF!</v>
      </c>
      <c r="D10" s="492" t="e">
        <f t="shared" si="0"/>
        <v>#REF!</v>
      </c>
      <c r="E10" s="499">
        <v>700386</v>
      </c>
      <c r="F10" s="40">
        <v>25616782980.927963</v>
      </c>
      <c r="G10" s="501">
        <f t="shared" si="1"/>
        <v>2.5462725904443488E-3</v>
      </c>
      <c r="H10" s="499">
        <v>700386</v>
      </c>
      <c r="I10" s="146">
        <v>25608020252.966209</v>
      </c>
      <c r="J10" s="501">
        <f t="shared" si="2"/>
        <v>-3.0799407414239851E-5</v>
      </c>
    </row>
    <row r="11" spans="1:10">
      <c r="A11" s="677" t="str">
        <f t="shared" si="0"/>
        <v>2011</v>
      </c>
      <c r="B11" s="491" t="e">
        <f t="shared" si="0"/>
        <v>#REF!</v>
      </c>
      <c r="C11" s="8" t="e">
        <f t="shared" si="0"/>
        <v>#REF!</v>
      </c>
      <c r="D11" s="492" t="e">
        <f t="shared" si="0"/>
        <v>#REF!</v>
      </c>
      <c r="E11" s="499">
        <v>709447</v>
      </c>
      <c r="F11" s="40">
        <v>25424554903.356468</v>
      </c>
      <c r="G11" s="501">
        <f t="shared" si="1"/>
        <v>-7.5039897755550108E-3</v>
      </c>
      <c r="H11" s="499">
        <v>708900</v>
      </c>
      <c r="I11" s="464">
        <v>25363261478.678886</v>
      </c>
      <c r="J11" s="501">
        <f t="shared" si="2"/>
        <v>-9.5578952167913993E-3</v>
      </c>
    </row>
    <row r="12" spans="1:10" s="488" customFormat="1">
      <c r="A12" s="677" t="str">
        <f t="shared" si="0"/>
        <v>2012</v>
      </c>
      <c r="B12" s="491" t="e">
        <f t="shared" si="0"/>
        <v>#REF!</v>
      </c>
      <c r="C12" s="8" t="e">
        <f t="shared" si="0"/>
        <v>#REF!</v>
      </c>
      <c r="D12" s="492" t="e">
        <f t="shared" si="0"/>
        <v>#REF!</v>
      </c>
      <c r="E12" s="499">
        <v>718661</v>
      </c>
      <c r="F12" s="40">
        <v>25606502466.060944</v>
      </c>
      <c r="G12" s="501">
        <f t="shared" si="1"/>
        <v>7.1563716020238083E-3</v>
      </c>
      <c r="H12" s="499">
        <v>718181</v>
      </c>
      <c r="I12" s="505">
        <v>25340976728.713985</v>
      </c>
      <c r="J12" s="501">
        <f t="shared" si="2"/>
        <v>-8.786232000815114E-4</v>
      </c>
    </row>
    <row r="13" spans="1:10">
      <c r="A13" s="678" t="str">
        <f t="shared" si="0"/>
        <v>2013</v>
      </c>
      <c r="B13" s="509" t="e">
        <f t="shared" si="0"/>
        <v>#REF!</v>
      </c>
      <c r="C13" s="510" t="e">
        <f t="shared" si="0"/>
        <v>#REF!</v>
      </c>
      <c r="D13" s="511" t="e">
        <f t="shared" si="0"/>
        <v>#REF!</v>
      </c>
      <c r="E13" s="512">
        <v>727651.61300000001</v>
      </c>
      <c r="F13" s="513">
        <v>25524046660.885105</v>
      </c>
      <c r="G13" s="514">
        <f t="shared" si="1"/>
        <v>-3.220111972930549E-3</v>
      </c>
      <c r="H13" s="499">
        <v>728476</v>
      </c>
      <c r="I13" s="505">
        <v>25119104903.041138</v>
      </c>
      <c r="J13" s="501">
        <f t="shared" si="2"/>
        <v>-8.7554567469155086E-3</v>
      </c>
    </row>
    <row r="14" spans="1:10">
      <c r="A14" s="677" t="str">
        <f t="shared" si="0"/>
        <v>2014</v>
      </c>
      <c r="B14" s="491" t="e">
        <f t="shared" si="0"/>
        <v>#REF!</v>
      </c>
      <c r="C14" s="130" t="e">
        <f t="shared" si="0"/>
        <v>#REF!</v>
      </c>
      <c r="D14" s="493" t="e">
        <f t="shared" si="0"/>
        <v>#REF!</v>
      </c>
      <c r="E14" s="499">
        <v>735966.74860000005</v>
      </c>
      <c r="F14" s="41">
        <v>25584057981.608383</v>
      </c>
      <c r="G14" s="519">
        <f t="shared" si="1"/>
        <v>2.3511679601825731E-3</v>
      </c>
      <c r="H14" s="499">
        <v>739090</v>
      </c>
      <c r="I14" s="505">
        <v>24944405764.264816</v>
      </c>
      <c r="J14" s="501">
        <f t="shared" si="2"/>
        <v>-6.9548313704112449E-3</v>
      </c>
    </row>
    <row r="15" spans="1:10">
      <c r="A15" s="677" t="str">
        <f t="shared" si="0"/>
        <v>2015</v>
      </c>
      <c r="B15" s="491" t="e">
        <f t="shared" si="0"/>
        <v>#REF!</v>
      </c>
      <c r="C15" s="130" t="e">
        <f t="shared" si="0"/>
        <v>#REF!</v>
      </c>
      <c r="D15" s="493" t="e">
        <f t="shared" si="0"/>
        <v>#REF!</v>
      </c>
      <c r="E15" s="499">
        <v>744562.88419999997</v>
      </c>
      <c r="F15" s="41">
        <v>25759585496.761841</v>
      </c>
      <c r="G15" s="519">
        <f t="shared" si="1"/>
        <v>6.8608160315943292E-3</v>
      </c>
      <c r="H15" s="506"/>
      <c r="I15" s="146"/>
      <c r="J15" s="501"/>
    </row>
    <row r="16" spans="1:10">
      <c r="A16" s="677" t="str">
        <f t="shared" si="0"/>
        <v>2016</v>
      </c>
      <c r="B16" s="491" t="e">
        <f t="shared" si="0"/>
        <v>#REF!</v>
      </c>
      <c r="C16" s="130" t="e">
        <f t="shared" si="0"/>
        <v>#REF!</v>
      </c>
      <c r="D16" s="493" t="e">
        <f t="shared" si="0"/>
        <v>#REF!</v>
      </c>
      <c r="E16" s="499">
        <v>753159.01980000001</v>
      </c>
      <c r="F16" s="41">
        <v>25804489305.378483</v>
      </c>
      <c r="G16" s="519">
        <f t="shared" si="1"/>
        <v>1.7431883219660783E-3</v>
      </c>
      <c r="H16" s="506"/>
      <c r="I16" s="1"/>
      <c r="J16" s="500"/>
    </row>
    <row r="17" spans="1:33">
      <c r="A17" s="677" t="str">
        <f t="shared" si="0"/>
        <v>2017</v>
      </c>
      <c r="B17" s="491" t="e">
        <f t="shared" si="0"/>
        <v>#REF!</v>
      </c>
      <c r="C17" s="130" t="e">
        <f t="shared" si="0"/>
        <v>#REF!</v>
      </c>
      <c r="D17" s="493" t="e">
        <f t="shared" si="0"/>
        <v>#REF!</v>
      </c>
      <c r="E17" s="499">
        <v>761755.15540000005</v>
      </c>
      <c r="F17" s="41">
        <v>25706331484.431973</v>
      </c>
      <c r="G17" s="519">
        <f t="shared" si="1"/>
        <v>-3.8039048083796444E-3</v>
      </c>
      <c r="H17" s="506"/>
      <c r="I17" s="1"/>
      <c r="J17" s="500"/>
    </row>
    <row r="18" spans="1:33">
      <c r="A18" s="677" t="str">
        <f t="shared" si="0"/>
        <v>2018</v>
      </c>
      <c r="B18" s="491" t="e">
        <f t="shared" si="0"/>
        <v>#REF!</v>
      </c>
      <c r="C18" s="130" t="e">
        <f t="shared" si="0"/>
        <v>#REF!</v>
      </c>
      <c r="D18" s="493" t="e">
        <f t="shared" si="0"/>
        <v>#REF!</v>
      </c>
      <c r="E18" s="499">
        <v>770351.29099999997</v>
      </c>
      <c r="F18" s="41">
        <v>25646893898.55312</v>
      </c>
      <c r="G18" s="519">
        <f t="shared" si="1"/>
        <v>-2.3121769014318077E-3</v>
      </c>
      <c r="H18" s="506"/>
      <c r="I18" s="1"/>
      <c r="J18" s="500"/>
    </row>
    <row r="19" spans="1:33" ht="13.5" thickBot="1">
      <c r="A19" s="679" t="str">
        <f t="shared" si="0"/>
        <v>2019</v>
      </c>
      <c r="B19" s="494" t="e">
        <f t="shared" si="0"/>
        <v>#REF!</v>
      </c>
      <c r="C19" s="495" t="e">
        <f t="shared" si="0"/>
        <v>#REF!</v>
      </c>
      <c r="D19" s="496" t="e">
        <f t="shared" si="0"/>
        <v>#REF!</v>
      </c>
      <c r="E19" s="502"/>
      <c r="F19" s="503"/>
      <c r="G19" s="504"/>
      <c r="H19" s="507"/>
      <c r="I19" s="503"/>
      <c r="J19" s="508"/>
      <c r="S19" s="344"/>
      <c r="AB19" s="479"/>
    </row>
    <row r="20" spans="1:33">
      <c r="R20" s="305"/>
      <c r="AB20" s="479"/>
    </row>
    <row r="21" spans="1:33">
      <c r="R21" s="479"/>
      <c r="S21" s="479"/>
      <c r="T21" s="479"/>
      <c r="U21" s="3"/>
      <c r="V21" s="3"/>
      <c r="AB21" s="479"/>
    </row>
    <row r="22" spans="1:33" ht="13.5" thickBot="1">
      <c r="U22" s="3"/>
      <c r="V22" s="148"/>
    </row>
    <row r="23" spans="1:33">
      <c r="B23" s="832" t="s">
        <v>126</v>
      </c>
      <c r="C23" s="833"/>
      <c r="D23" s="834"/>
      <c r="E23" s="832" t="s">
        <v>279</v>
      </c>
      <c r="F23" s="833"/>
      <c r="G23" s="834"/>
      <c r="H23" s="832" t="s">
        <v>276</v>
      </c>
      <c r="I23" s="833"/>
      <c r="J23" s="834"/>
      <c r="K23" s="832" t="s">
        <v>308</v>
      </c>
      <c r="L23" s="833"/>
      <c r="M23" s="834"/>
      <c r="N23" s="832" t="s">
        <v>153</v>
      </c>
      <c r="O23" s="833"/>
      <c r="P23" s="834"/>
      <c r="Q23" s="832" t="s">
        <v>291</v>
      </c>
      <c r="R23" s="833"/>
      <c r="S23" s="834"/>
      <c r="T23" s="832" t="s">
        <v>292</v>
      </c>
      <c r="U23" s="833"/>
      <c r="V23" s="834"/>
      <c r="W23" s="832" t="s">
        <v>142</v>
      </c>
      <c r="X23" s="833"/>
      <c r="Y23" s="834"/>
      <c r="Z23" s="832" t="s">
        <v>293</v>
      </c>
      <c r="AA23" s="834"/>
      <c r="AB23" s="832" t="s">
        <v>294</v>
      </c>
      <c r="AC23" s="833"/>
      <c r="AD23" s="834"/>
    </row>
    <row r="24" spans="1:33" ht="51">
      <c r="B24" s="515" t="s">
        <v>290</v>
      </c>
      <c r="C24" s="310" t="s">
        <v>287</v>
      </c>
      <c r="D24" s="516" t="s">
        <v>288</v>
      </c>
      <c r="E24" s="523" t="s">
        <v>289</v>
      </c>
      <c r="F24" s="310" t="s">
        <v>287</v>
      </c>
      <c r="G24" s="516" t="s">
        <v>288</v>
      </c>
      <c r="H24" s="523" t="s">
        <v>289</v>
      </c>
      <c r="I24" s="310" t="s">
        <v>189</v>
      </c>
      <c r="J24" s="516" t="s">
        <v>288</v>
      </c>
      <c r="K24" s="523" t="s">
        <v>289</v>
      </c>
      <c r="L24" s="310" t="s">
        <v>287</v>
      </c>
      <c r="M24" s="516" t="s">
        <v>288</v>
      </c>
      <c r="N24" s="523" t="s">
        <v>289</v>
      </c>
      <c r="O24" s="310" t="s">
        <v>287</v>
      </c>
      <c r="P24" s="516" t="s">
        <v>288</v>
      </c>
      <c r="Q24" s="523" t="s">
        <v>289</v>
      </c>
      <c r="R24" s="310" t="s">
        <v>287</v>
      </c>
      <c r="S24" s="516" t="s">
        <v>288</v>
      </c>
      <c r="T24" s="523" t="s">
        <v>289</v>
      </c>
      <c r="U24" s="310" t="s">
        <v>287</v>
      </c>
      <c r="V24" s="516" t="s">
        <v>288</v>
      </c>
      <c r="W24" s="523" t="s">
        <v>289</v>
      </c>
      <c r="X24" s="310" t="s">
        <v>287</v>
      </c>
      <c r="Y24" s="516" t="s">
        <v>288</v>
      </c>
      <c r="Z24" s="515" t="s">
        <v>287</v>
      </c>
      <c r="AA24" s="516" t="s">
        <v>288</v>
      </c>
      <c r="AB24" s="523" t="s">
        <v>289</v>
      </c>
      <c r="AC24" s="310" t="s">
        <v>287</v>
      </c>
      <c r="AD24" s="516" t="s">
        <v>288</v>
      </c>
      <c r="AF24" s="487" t="s">
        <v>68</v>
      </c>
      <c r="AG24" s="487" t="s">
        <v>68</v>
      </c>
    </row>
    <row r="25" spans="1:33">
      <c r="A25" s="35" t="s">
        <v>59</v>
      </c>
      <c r="B25" s="517" t="e">
        <f>SUM(E25,N25,Q25,T25,W25,H25)</f>
        <v>#REF!</v>
      </c>
      <c r="C25" s="22" t="e">
        <f>#REF!</f>
        <v>#REF!</v>
      </c>
      <c r="D25" s="501"/>
      <c r="E25" s="524" t="e">
        <f>#REF!</f>
        <v>#REF!</v>
      </c>
      <c r="F25" s="22"/>
      <c r="G25" s="525" t="e">
        <f>Resid!#REF!</f>
        <v>#REF!</v>
      </c>
      <c r="H25" s="524"/>
      <c r="I25" s="1"/>
      <c r="J25" s="500"/>
      <c r="K25" s="657" t="e">
        <f t="shared" ref="K25:K34" si="3">E25+H25</f>
        <v>#REF!</v>
      </c>
      <c r="L25" s="659">
        <f t="shared" ref="L25:L34" si="4">F25+I25</f>
        <v>0</v>
      </c>
      <c r="M25" s="525"/>
      <c r="N25" s="524" t="e">
        <f>#REF!</f>
        <v>#REF!</v>
      </c>
      <c r="O25" s="22"/>
      <c r="P25" s="500"/>
      <c r="Q25" s="524" t="e">
        <f>#REF!</f>
        <v>#REF!</v>
      </c>
      <c r="R25" s="22" t="e">
        <f>'GS 50-1000'!#REF!</f>
        <v>#REF!</v>
      </c>
      <c r="S25" s="500"/>
      <c r="T25" s="524" t="e">
        <f>#REF!</f>
        <v>#REF!</v>
      </c>
      <c r="U25" s="22" t="e">
        <f>'GS 1-5'!#REF!</f>
        <v>#REF!</v>
      </c>
      <c r="V25" s="500"/>
      <c r="W25" s="524" t="e">
        <f>#REF!</f>
        <v>#REF!</v>
      </c>
      <c r="X25" s="22" t="e">
        <f>LU!#REF!</f>
        <v>#REF!</v>
      </c>
      <c r="Y25" s="500"/>
      <c r="Z25" s="532" t="e">
        <f>'Street Light'!#REF!</f>
        <v>#REF!</v>
      </c>
      <c r="AA25" s="500"/>
      <c r="AB25" s="524" t="e">
        <f>#REF!</f>
        <v>#REF!</v>
      </c>
      <c r="AC25" s="22" t="e">
        <f>'Scttred Load'!#REF!</f>
        <v>#REF!</v>
      </c>
      <c r="AD25" s="500"/>
      <c r="AF25" s="322" t="e">
        <f>SUM(F25,O25,R25,U25,X25,Z25,AC25,I25)</f>
        <v>#REF!</v>
      </c>
      <c r="AG25" s="322" t="e">
        <f t="shared" ref="AG25:AG40" si="5">AF25-C25</f>
        <v>#REF!</v>
      </c>
    </row>
    <row r="26" spans="1:33">
      <c r="A26" s="35" t="s">
        <v>60</v>
      </c>
      <c r="B26" s="517" t="e">
        <f t="shared" ref="B26:B40" si="6">SUM(E26,N26,Q26,T26,W26,H26)</f>
        <v>#REF!</v>
      </c>
      <c r="C26" s="22" t="e">
        <f>#REF!</f>
        <v>#REF!</v>
      </c>
      <c r="D26" s="501" t="e">
        <f>(C26-C25)/C25</f>
        <v>#REF!</v>
      </c>
      <c r="E26" s="524" t="e">
        <f>#REF!</f>
        <v>#REF!</v>
      </c>
      <c r="F26" s="22"/>
      <c r="G26" s="525" t="e">
        <f>Resid!#REF!</f>
        <v>#REF!</v>
      </c>
      <c r="H26" s="524"/>
      <c r="I26" s="1"/>
      <c r="J26" s="500"/>
      <c r="K26" s="657" t="e">
        <f t="shared" si="3"/>
        <v>#REF!</v>
      </c>
      <c r="L26" s="659">
        <f t="shared" si="4"/>
        <v>0</v>
      </c>
      <c r="M26" s="525" t="e">
        <f t="shared" ref="M26:M35" si="7">(L26-L25)/L25</f>
        <v>#DIV/0!</v>
      </c>
      <c r="N26" s="524" t="e">
        <f>#REF!</f>
        <v>#REF!</v>
      </c>
      <c r="O26" s="22"/>
      <c r="P26" s="501"/>
      <c r="Q26" s="524" t="e">
        <f>#REF!</f>
        <v>#REF!</v>
      </c>
      <c r="R26" s="22" t="e">
        <f>'GS 50-1000'!#REF!</f>
        <v>#REF!</v>
      </c>
      <c r="S26" s="501" t="e">
        <f>(R26-R25)/R25</f>
        <v>#REF!</v>
      </c>
      <c r="T26" s="524" t="e">
        <f>#REF!</f>
        <v>#REF!</v>
      </c>
      <c r="U26" s="22" t="e">
        <f>'GS 1-5'!#REF!</f>
        <v>#REF!</v>
      </c>
      <c r="V26" s="501" t="e">
        <f t="shared" ref="V26:V40" si="8">(U26-U25)/U25</f>
        <v>#REF!</v>
      </c>
      <c r="W26" s="524" t="e">
        <f>#REF!</f>
        <v>#REF!</v>
      </c>
      <c r="X26" s="22" t="e">
        <f>LU!#REF!</f>
        <v>#REF!</v>
      </c>
      <c r="Y26" s="501" t="e">
        <f>(X26-X25)/X25</f>
        <v>#REF!</v>
      </c>
      <c r="Z26" s="532" t="e">
        <f>'Street Light'!#REF!</f>
        <v>#REF!</v>
      </c>
      <c r="AA26" s="501" t="e">
        <f>(Z26-Z25)/Z25</f>
        <v>#REF!</v>
      </c>
      <c r="AB26" s="524" t="e">
        <f>#REF!</f>
        <v>#REF!</v>
      </c>
      <c r="AC26" s="22" t="e">
        <f>'Scttred Load'!#REF!</f>
        <v>#REF!</v>
      </c>
      <c r="AD26" s="501" t="e">
        <f t="shared" ref="AD26:AD40" si="9">(AC26-AC25)/AC25</f>
        <v>#REF!</v>
      </c>
      <c r="AF26" s="322" t="e">
        <f t="shared" ref="AF26:AF33" si="10">SUM(F26,O26,R26,U26,X26,Z26,AC26,I26)</f>
        <v>#REF!</v>
      </c>
      <c r="AG26" s="322" t="e">
        <f t="shared" si="5"/>
        <v>#REF!</v>
      </c>
    </row>
    <row r="27" spans="1:33">
      <c r="A27" s="35" t="s">
        <v>61</v>
      </c>
      <c r="B27" s="517" t="e">
        <f t="shared" si="6"/>
        <v>#REF!</v>
      </c>
      <c r="C27" s="22" t="e">
        <f>#REF!</f>
        <v>#REF!</v>
      </c>
      <c r="D27" s="501" t="e">
        <f t="shared" ref="D27:D40" si="11">(C27-C26)/C26</f>
        <v>#REF!</v>
      </c>
      <c r="E27" s="524" t="e">
        <f>#REF!</f>
        <v>#REF!</v>
      </c>
      <c r="F27" s="22"/>
      <c r="G27" s="525" t="e">
        <f>Resid!#REF!</f>
        <v>#REF!</v>
      </c>
      <c r="H27" s="524"/>
      <c r="I27" s="588"/>
      <c r="J27" s="500"/>
      <c r="K27" s="657" t="e">
        <f t="shared" si="3"/>
        <v>#REF!</v>
      </c>
      <c r="L27" s="659">
        <f t="shared" si="4"/>
        <v>0</v>
      </c>
      <c r="M27" s="525" t="e">
        <f t="shared" si="7"/>
        <v>#DIV/0!</v>
      </c>
      <c r="N27" s="524" t="e">
        <f>#REF!</f>
        <v>#REF!</v>
      </c>
      <c r="O27" s="22"/>
      <c r="P27" s="501"/>
      <c r="Q27" s="524" t="e">
        <f>#REF!</f>
        <v>#REF!</v>
      </c>
      <c r="R27" s="22" t="e">
        <f>'GS 50-1000'!#REF!</f>
        <v>#REF!</v>
      </c>
      <c r="S27" s="501" t="e">
        <f t="shared" ref="S27:S40" si="12">(R27-R26)/R26</f>
        <v>#REF!</v>
      </c>
      <c r="T27" s="524" t="e">
        <f>#REF!</f>
        <v>#REF!</v>
      </c>
      <c r="U27" s="22" t="e">
        <f>'GS 1-5'!#REF!</f>
        <v>#REF!</v>
      </c>
      <c r="V27" s="501" t="e">
        <f t="shared" si="8"/>
        <v>#REF!</v>
      </c>
      <c r="W27" s="524" t="e">
        <f>#REF!</f>
        <v>#REF!</v>
      </c>
      <c r="X27" s="22" t="e">
        <f>LU!#REF!</f>
        <v>#REF!</v>
      </c>
      <c r="Y27" s="501" t="e">
        <f t="shared" ref="Y27:AA40" si="13">(X27-X26)/X26</f>
        <v>#REF!</v>
      </c>
      <c r="Z27" s="532" t="e">
        <f>'Street Light'!#REF!</f>
        <v>#REF!</v>
      </c>
      <c r="AA27" s="501" t="e">
        <f t="shared" si="13"/>
        <v>#REF!</v>
      </c>
      <c r="AB27" s="524" t="e">
        <f>#REF!</f>
        <v>#REF!</v>
      </c>
      <c r="AC27" s="22" t="e">
        <f>'Scttred Load'!#REF!</f>
        <v>#REF!</v>
      </c>
      <c r="AD27" s="501" t="e">
        <f t="shared" si="9"/>
        <v>#REF!</v>
      </c>
      <c r="AF27" s="322" t="e">
        <f t="shared" si="10"/>
        <v>#REF!</v>
      </c>
      <c r="AG27" s="322" t="e">
        <f t="shared" si="5"/>
        <v>#REF!</v>
      </c>
    </row>
    <row r="28" spans="1:33">
      <c r="A28" s="35" t="s">
        <v>62</v>
      </c>
      <c r="B28" s="517" t="e">
        <f t="shared" si="6"/>
        <v>#REF!</v>
      </c>
      <c r="C28" s="22" t="e">
        <f>#REF!</f>
        <v>#REF!</v>
      </c>
      <c r="D28" s="501" t="e">
        <f t="shared" si="11"/>
        <v>#REF!</v>
      </c>
      <c r="E28" s="524" t="e">
        <f>#REF!</f>
        <v>#REF!</v>
      </c>
      <c r="F28" s="22"/>
      <c r="G28" s="525" t="e">
        <f>Resid!#REF!</f>
        <v>#REF!</v>
      </c>
      <c r="H28" s="524"/>
      <c r="I28" s="588"/>
      <c r="J28" s="500"/>
      <c r="K28" s="657" t="e">
        <f t="shared" si="3"/>
        <v>#REF!</v>
      </c>
      <c r="L28" s="659">
        <f t="shared" si="4"/>
        <v>0</v>
      </c>
      <c r="M28" s="525" t="e">
        <f t="shared" si="7"/>
        <v>#DIV/0!</v>
      </c>
      <c r="N28" s="524" t="e">
        <f>#REF!</f>
        <v>#REF!</v>
      </c>
      <c r="O28" s="22"/>
      <c r="P28" s="501"/>
      <c r="Q28" s="524" t="e">
        <f>#REF!</f>
        <v>#REF!</v>
      </c>
      <c r="R28" s="22" t="e">
        <f>'GS 50-1000'!#REF!</f>
        <v>#REF!</v>
      </c>
      <c r="S28" s="501" t="e">
        <f t="shared" si="12"/>
        <v>#REF!</v>
      </c>
      <c r="T28" s="524" t="e">
        <f>#REF!</f>
        <v>#REF!</v>
      </c>
      <c r="U28" s="22" t="e">
        <f>'GS 1-5'!#REF!</f>
        <v>#REF!</v>
      </c>
      <c r="V28" s="501" t="e">
        <f t="shared" si="8"/>
        <v>#REF!</v>
      </c>
      <c r="W28" s="524" t="e">
        <f>#REF!</f>
        <v>#REF!</v>
      </c>
      <c r="X28" s="22" t="e">
        <f>LU!#REF!</f>
        <v>#REF!</v>
      </c>
      <c r="Y28" s="501" t="e">
        <f t="shared" si="13"/>
        <v>#REF!</v>
      </c>
      <c r="Z28" s="532" t="e">
        <f>'Street Light'!#REF!</f>
        <v>#REF!</v>
      </c>
      <c r="AA28" s="501" t="e">
        <f t="shared" si="13"/>
        <v>#REF!</v>
      </c>
      <c r="AB28" s="524" t="e">
        <f>#REF!</f>
        <v>#REF!</v>
      </c>
      <c r="AC28" s="22" t="e">
        <f>'Scttred Load'!#REF!</f>
        <v>#REF!</v>
      </c>
      <c r="AD28" s="501" t="e">
        <f t="shared" si="9"/>
        <v>#REF!</v>
      </c>
      <c r="AF28" s="322" t="e">
        <f t="shared" si="10"/>
        <v>#REF!</v>
      </c>
      <c r="AG28" s="322" t="e">
        <f t="shared" si="5"/>
        <v>#REF!</v>
      </c>
    </row>
    <row r="29" spans="1:33">
      <c r="A29" s="35" t="s">
        <v>63</v>
      </c>
      <c r="B29" s="517" t="e">
        <f t="shared" si="6"/>
        <v>#REF!</v>
      </c>
      <c r="C29" s="22" t="e">
        <f>#REF!</f>
        <v>#REF!</v>
      </c>
      <c r="D29" s="501" t="e">
        <f t="shared" si="11"/>
        <v>#REF!</v>
      </c>
      <c r="E29" s="524" t="e">
        <f>#REF!</f>
        <v>#REF!</v>
      </c>
      <c r="F29" s="22"/>
      <c r="G29" s="525" t="e">
        <f>Resid!#REF!</f>
        <v>#REF!</v>
      </c>
      <c r="H29" s="524">
        <f>CSMUR!C100</f>
        <v>0</v>
      </c>
      <c r="I29" s="22">
        <f>CSMUR!D100</f>
        <v>0</v>
      </c>
      <c r="J29" s="519"/>
      <c r="K29" s="657" t="e">
        <f t="shared" si="3"/>
        <v>#REF!</v>
      </c>
      <c r="L29" s="659">
        <f t="shared" si="4"/>
        <v>0</v>
      </c>
      <c r="M29" s="525" t="e">
        <f t="shared" si="7"/>
        <v>#DIV/0!</v>
      </c>
      <c r="N29" s="524" t="e">
        <f>#REF!</f>
        <v>#REF!</v>
      </c>
      <c r="O29" s="22"/>
      <c r="P29" s="501"/>
      <c r="Q29" s="524" t="e">
        <f>#REF!</f>
        <v>#REF!</v>
      </c>
      <c r="R29" s="22" t="e">
        <f>'GS 50-1000'!#REF!</f>
        <v>#REF!</v>
      </c>
      <c r="S29" s="501" t="e">
        <f t="shared" si="12"/>
        <v>#REF!</v>
      </c>
      <c r="T29" s="524" t="e">
        <f>#REF!</f>
        <v>#REF!</v>
      </c>
      <c r="U29" s="22" t="e">
        <f>'GS 1-5'!#REF!</f>
        <v>#REF!</v>
      </c>
      <c r="V29" s="501" t="e">
        <f t="shared" si="8"/>
        <v>#REF!</v>
      </c>
      <c r="W29" s="524" t="e">
        <f>#REF!</f>
        <v>#REF!</v>
      </c>
      <c r="X29" s="22" t="e">
        <f>LU!#REF!</f>
        <v>#REF!</v>
      </c>
      <c r="Y29" s="501" t="e">
        <f t="shared" si="13"/>
        <v>#REF!</v>
      </c>
      <c r="Z29" s="532" t="e">
        <f>'Street Light'!#REF!</f>
        <v>#REF!</v>
      </c>
      <c r="AA29" s="501" t="e">
        <f t="shared" si="13"/>
        <v>#REF!</v>
      </c>
      <c r="AB29" s="524" t="e">
        <f>#REF!</f>
        <v>#REF!</v>
      </c>
      <c r="AC29" s="22" t="e">
        <f>'Scttred Load'!#REF!</f>
        <v>#REF!</v>
      </c>
      <c r="AD29" s="501" t="e">
        <f t="shared" si="9"/>
        <v>#REF!</v>
      </c>
      <c r="AF29" s="322" t="e">
        <f t="shared" si="10"/>
        <v>#REF!</v>
      </c>
      <c r="AG29" s="322" t="e">
        <f t="shared" si="5"/>
        <v>#REF!</v>
      </c>
    </row>
    <row r="30" spans="1:33">
      <c r="A30" s="35" t="s">
        <v>25</v>
      </c>
      <c r="B30" s="517" t="e">
        <f t="shared" si="6"/>
        <v>#REF!</v>
      </c>
      <c r="C30" s="22" t="e">
        <f>#REF!</f>
        <v>#REF!</v>
      </c>
      <c r="D30" s="501" t="e">
        <f t="shared" si="11"/>
        <v>#REF!</v>
      </c>
      <c r="E30" s="524" t="e">
        <f>#REF!</f>
        <v>#REF!</v>
      </c>
      <c r="F30" s="22"/>
      <c r="G30" s="525" t="e">
        <f>Resid!#REF!</f>
        <v>#REF!</v>
      </c>
      <c r="H30" s="524">
        <f>CSMUR!C101</f>
        <v>0</v>
      </c>
      <c r="I30" s="22">
        <f>CSMUR!D101</f>
        <v>0</v>
      </c>
      <c r="J30" s="519" t="e">
        <f t="shared" ref="J30:J35" si="14">(I30-I29)/I29</f>
        <v>#DIV/0!</v>
      </c>
      <c r="K30" s="657" t="e">
        <f t="shared" si="3"/>
        <v>#REF!</v>
      </c>
      <c r="L30" s="659">
        <f t="shared" si="4"/>
        <v>0</v>
      </c>
      <c r="M30" s="525" t="e">
        <f t="shared" si="7"/>
        <v>#DIV/0!</v>
      </c>
      <c r="N30" s="524" t="e">
        <f>#REF!</f>
        <v>#REF!</v>
      </c>
      <c r="O30" s="22"/>
      <c r="P30" s="501"/>
      <c r="Q30" s="524" t="e">
        <f>#REF!</f>
        <v>#REF!</v>
      </c>
      <c r="R30" s="22" t="e">
        <f>'GS 50-1000'!#REF!</f>
        <v>#REF!</v>
      </c>
      <c r="S30" s="501" t="e">
        <f t="shared" si="12"/>
        <v>#REF!</v>
      </c>
      <c r="T30" s="524" t="e">
        <f>#REF!</f>
        <v>#REF!</v>
      </c>
      <c r="U30" s="22" t="e">
        <f>'GS 1-5'!#REF!</f>
        <v>#REF!</v>
      </c>
      <c r="V30" s="501" t="e">
        <f t="shared" si="8"/>
        <v>#REF!</v>
      </c>
      <c r="W30" s="524" t="e">
        <f>#REF!</f>
        <v>#REF!</v>
      </c>
      <c r="X30" s="22" t="e">
        <f>LU!#REF!</f>
        <v>#REF!</v>
      </c>
      <c r="Y30" s="501" t="e">
        <f t="shared" si="13"/>
        <v>#REF!</v>
      </c>
      <c r="Z30" s="532" t="e">
        <f>'Street Light'!#REF!</f>
        <v>#REF!</v>
      </c>
      <c r="AA30" s="501" t="e">
        <f t="shared" si="13"/>
        <v>#REF!</v>
      </c>
      <c r="AB30" s="524" t="e">
        <f>#REF!</f>
        <v>#REF!</v>
      </c>
      <c r="AC30" s="22" t="e">
        <f>'Scttred Load'!#REF!</f>
        <v>#REF!</v>
      </c>
      <c r="AD30" s="501" t="e">
        <f t="shared" si="9"/>
        <v>#REF!</v>
      </c>
      <c r="AF30" s="322" t="e">
        <f t="shared" si="10"/>
        <v>#REF!</v>
      </c>
      <c r="AG30" s="322" t="e">
        <f t="shared" si="5"/>
        <v>#REF!</v>
      </c>
    </row>
    <row r="31" spans="1:33">
      <c r="A31" s="35" t="s">
        <v>26</v>
      </c>
      <c r="B31" s="517" t="e">
        <f t="shared" si="6"/>
        <v>#REF!</v>
      </c>
      <c r="C31" s="22" t="e">
        <f>#REF!</f>
        <v>#REF!</v>
      </c>
      <c r="D31" s="501" t="e">
        <f t="shared" si="11"/>
        <v>#REF!</v>
      </c>
      <c r="E31" s="524" t="e">
        <f>#REF!</f>
        <v>#REF!</v>
      </c>
      <c r="F31" s="22"/>
      <c r="G31" s="525" t="e">
        <f>Resid!#REF!</f>
        <v>#REF!</v>
      </c>
      <c r="H31" s="524">
        <f>CSMUR!C102</f>
        <v>0</v>
      </c>
      <c r="I31" s="22">
        <f>CSMUR!D102</f>
        <v>0</v>
      </c>
      <c r="J31" s="519" t="e">
        <f t="shared" si="14"/>
        <v>#DIV/0!</v>
      </c>
      <c r="K31" s="657" t="e">
        <f t="shared" si="3"/>
        <v>#REF!</v>
      </c>
      <c r="L31" s="659">
        <f t="shared" si="4"/>
        <v>0</v>
      </c>
      <c r="M31" s="525" t="e">
        <f t="shared" si="7"/>
        <v>#DIV/0!</v>
      </c>
      <c r="N31" s="524" t="e">
        <f>#REF!</f>
        <v>#REF!</v>
      </c>
      <c r="O31" s="22"/>
      <c r="P31" s="501"/>
      <c r="Q31" s="524" t="e">
        <f>#REF!</f>
        <v>#REF!</v>
      </c>
      <c r="R31" s="22" t="e">
        <f>'GS 50-1000'!#REF!</f>
        <v>#REF!</v>
      </c>
      <c r="S31" s="501" t="e">
        <f t="shared" si="12"/>
        <v>#REF!</v>
      </c>
      <c r="T31" s="524" t="e">
        <f>#REF!</f>
        <v>#REF!</v>
      </c>
      <c r="U31" s="22" t="e">
        <f>'GS 1-5'!#REF!</f>
        <v>#REF!</v>
      </c>
      <c r="V31" s="501" t="e">
        <f t="shared" si="8"/>
        <v>#REF!</v>
      </c>
      <c r="W31" s="524" t="e">
        <f>#REF!</f>
        <v>#REF!</v>
      </c>
      <c r="X31" s="22" t="e">
        <f>LU!#REF!</f>
        <v>#REF!</v>
      </c>
      <c r="Y31" s="501" t="e">
        <f t="shared" si="13"/>
        <v>#REF!</v>
      </c>
      <c r="Z31" s="532" t="e">
        <f>'Street Light'!#REF!</f>
        <v>#REF!</v>
      </c>
      <c r="AA31" s="501" t="e">
        <f t="shared" si="13"/>
        <v>#REF!</v>
      </c>
      <c r="AB31" s="524" t="e">
        <f>#REF!</f>
        <v>#REF!</v>
      </c>
      <c r="AC31" s="22" t="e">
        <f>'Scttred Load'!#REF!</f>
        <v>#REF!</v>
      </c>
      <c r="AD31" s="501" t="e">
        <f t="shared" si="9"/>
        <v>#REF!</v>
      </c>
      <c r="AF31" s="322" t="e">
        <f t="shared" si="10"/>
        <v>#REF!</v>
      </c>
      <c r="AG31" s="322" t="e">
        <f t="shared" si="5"/>
        <v>#REF!</v>
      </c>
    </row>
    <row r="32" spans="1:33">
      <c r="A32" s="301" t="s">
        <v>138</v>
      </c>
      <c r="B32" s="517" t="e">
        <f t="shared" si="6"/>
        <v>#REF!</v>
      </c>
      <c r="C32" s="22" t="e">
        <f>#REF!</f>
        <v>#REF!</v>
      </c>
      <c r="D32" s="501" t="e">
        <f t="shared" si="11"/>
        <v>#REF!</v>
      </c>
      <c r="E32" s="524" t="e">
        <f>#REF!</f>
        <v>#REF!</v>
      </c>
      <c r="F32" s="22"/>
      <c r="G32" s="525" t="e">
        <f>Resid!#REF!</f>
        <v>#REF!</v>
      </c>
      <c r="H32" s="524">
        <f>CSMUR!C103</f>
        <v>0</v>
      </c>
      <c r="I32" s="22">
        <f>CSMUR!D103</f>
        <v>0</v>
      </c>
      <c r="J32" s="519" t="e">
        <f t="shared" si="14"/>
        <v>#DIV/0!</v>
      </c>
      <c r="K32" s="657" t="e">
        <f t="shared" si="3"/>
        <v>#REF!</v>
      </c>
      <c r="L32" s="659">
        <f t="shared" si="4"/>
        <v>0</v>
      </c>
      <c r="M32" s="525" t="e">
        <f t="shared" si="7"/>
        <v>#DIV/0!</v>
      </c>
      <c r="N32" s="524" t="e">
        <f>#REF!</f>
        <v>#REF!</v>
      </c>
      <c r="O32" s="22"/>
      <c r="P32" s="501"/>
      <c r="Q32" s="524" t="e">
        <f>#REF!</f>
        <v>#REF!</v>
      </c>
      <c r="R32" s="22" t="e">
        <f>'GS 50-1000'!#REF!</f>
        <v>#REF!</v>
      </c>
      <c r="S32" s="501" t="e">
        <f t="shared" si="12"/>
        <v>#REF!</v>
      </c>
      <c r="T32" s="524" t="e">
        <f>#REF!</f>
        <v>#REF!</v>
      </c>
      <c r="U32" s="22" t="e">
        <f>'GS 1-5'!#REF!</f>
        <v>#REF!</v>
      </c>
      <c r="V32" s="501" t="e">
        <f t="shared" si="8"/>
        <v>#REF!</v>
      </c>
      <c r="W32" s="524" t="e">
        <f>#REF!</f>
        <v>#REF!</v>
      </c>
      <c r="X32" s="22" t="e">
        <f>LU!#REF!</f>
        <v>#REF!</v>
      </c>
      <c r="Y32" s="501" t="e">
        <f t="shared" si="13"/>
        <v>#REF!</v>
      </c>
      <c r="Z32" s="532" t="e">
        <f>'Street Light'!#REF!</f>
        <v>#REF!</v>
      </c>
      <c r="AA32" s="501" t="e">
        <f t="shared" si="13"/>
        <v>#REF!</v>
      </c>
      <c r="AB32" s="524" t="e">
        <f>#REF!</f>
        <v>#REF!</v>
      </c>
      <c r="AC32" s="22" t="e">
        <f>'Scttred Load'!#REF!</f>
        <v>#REF!</v>
      </c>
      <c r="AD32" s="501" t="e">
        <f t="shared" si="9"/>
        <v>#REF!</v>
      </c>
      <c r="AF32" s="322" t="e">
        <f t="shared" si="10"/>
        <v>#REF!</v>
      </c>
      <c r="AG32" s="322" t="e">
        <f t="shared" si="5"/>
        <v>#REF!</v>
      </c>
    </row>
    <row r="33" spans="1:33">
      <c r="A33" s="301" t="s">
        <v>139</v>
      </c>
      <c r="B33" s="517" t="e">
        <f t="shared" si="6"/>
        <v>#REF!</v>
      </c>
      <c r="C33" s="22" t="e">
        <f>#REF!</f>
        <v>#REF!</v>
      </c>
      <c r="D33" s="501" t="e">
        <f t="shared" si="11"/>
        <v>#REF!</v>
      </c>
      <c r="E33" s="524" t="e">
        <f>#REF!</f>
        <v>#REF!</v>
      </c>
      <c r="F33" s="22"/>
      <c r="G33" s="525" t="e">
        <f>Resid!#REF!</f>
        <v>#REF!</v>
      </c>
      <c r="H33" s="524">
        <f>CSMUR!C104</f>
        <v>0</v>
      </c>
      <c r="I33" s="22">
        <f>CSMUR!D104</f>
        <v>0</v>
      </c>
      <c r="J33" s="519" t="e">
        <f t="shared" si="14"/>
        <v>#DIV/0!</v>
      </c>
      <c r="K33" s="657" t="e">
        <f t="shared" si="3"/>
        <v>#REF!</v>
      </c>
      <c r="L33" s="659">
        <f t="shared" si="4"/>
        <v>0</v>
      </c>
      <c r="M33" s="525" t="e">
        <f t="shared" si="7"/>
        <v>#DIV/0!</v>
      </c>
      <c r="N33" s="524" t="e">
        <f>#REF!</f>
        <v>#REF!</v>
      </c>
      <c r="O33" s="22"/>
      <c r="P33" s="501"/>
      <c r="Q33" s="524" t="e">
        <f>#REF!</f>
        <v>#REF!</v>
      </c>
      <c r="R33" s="22" t="e">
        <f>'GS 50-1000'!#REF!</f>
        <v>#REF!</v>
      </c>
      <c r="S33" s="501" t="e">
        <f t="shared" si="12"/>
        <v>#REF!</v>
      </c>
      <c r="T33" s="524" t="e">
        <f>#REF!</f>
        <v>#REF!</v>
      </c>
      <c r="U33" s="22" t="e">
        <f>'GS 1-5'!#REF!</f>
        <v>#REF!</v>
      </c>
      <c r="V33" s="501" t="e">
        <f t="shared" si="8"/>
        <v>#REF!</v>
      </c>
      <c r="W33" s="524" t="e">
        <f>#REF!</f>
        <v>#REF!</v>
      </c>
      <c r="X33" s="22" t="e">
        <f>LU!#REF!</f>
        <v>#REF!</v>
      </c>
      <c r="Y33" s="501" t="e">
        <f t="shared" si="13"/>
        <v>#REF!</v>
      </c>
      <c r="Z33" s="532" t="e">
        <f>'Street Light'!#REF!</f>
        <v>#REF!</v>
      </c>
      <c r="AA33" s="501" t="e">
        <f t="shared" si="13"/>
        <v>#REF!</v>
      </c>
      <c r="AB33" s="524" t="e">
        <f>#REF!</f>
        <v>#REF!</v>
      </c>
      <c r="AC33" s="22" t="e">
        <f>'Scttred Load'!#REF!</f>
        <v>#REF!</v>
      </c>
      <c r="AD33" s="501" t="e">
        <f t="shared" si="9"/>
        <v>#REF!</v>
      </c>
      <c r="AF33" s="322" t="e">
        <f t="shared" si="10"/>
        <v>#REF!</v>
      </c>
      <c r="AG33" s="322" t="e">
        <f t="shared" si="5"/>
        <v>#REF!</v>
      </c>
    </row>
    <row r="34" spans="1:33">
      <c r="A34" s="553" t="s">
        <v>143</v>
      </c>
      <c r="B34" s="555" t="e">
        <f t="shared" si="6"/>
        <v>#REF!</v>
      </c>
      <c r="C34" s="556" t="e">
        <f>#REF!</f>
        <v>#REF!</v>
      </c>
      <c r="D34" s="514" t="e">
        <f>(C34-C33)/C33</f>
        <v>#REF!</v>
      </c>
      <c r="E34" s="557" t="e">
        <f>#REF!</f>
        <v>#REF!</v>
      </c>
      <c r="F34" s="556"/>
      <c r="G34" s="558" t="e">
        <f>Resid!#REF!</f>
        <v>#REF!</v>
      </c>
      <c r="H34" s="557">
        <f>CSMUR!C105</f>
        <v>0</v>
      </c>
      <c r="I34" s="556">
        <f>CSMUR!E105</f>
        <v>0</v>
      </c>
      <c r="J34" s="558" t="e">
        <f t="shared" si="14"/>
        <v>#DIV/0!</v>
      </c>
      <c r="K34" s="658" t="e">
        <f t="shared" si="3"/>
        <v>#REF!</v>
      </c>
      <c r="L34" s="556">
        <f t="shared" si="4"/>
        <v>0</v>
      </c>
      <c r="M34" s="558" t="e">
        <f t="shared" si="7"/>
        <v>#DIV/0!</v>
      </c>
      <c r="N34" s="557" t="e">
        <f>#REF!</f>
        <v>#REF!</v>
      </c>
      <c r="O34" s="556"/>
      <c r="P34" s="559"/>
      <c r="Q34" s="557" t="e">
        <f>#REF!</f>
        <v>#REF!</v>
      </c>
      <c r="R34" s="556" t="e">
        <f>'GS 50-1000'!#REF!</f>
        <v>#REF!</v>
      </c>
      <c r="S34" s="559" t="e">
        <f t="shared" si="12"/>
        <v>#REF!</v>
      </c>
      <c r="T34" s="557" t="e">
        <f>#REF!</f>
        <v>#REF!</v>
      </c>
      <c r="U34" s="556" t="e">
        <f>'GS 1-5'!#REF!</f>
        <v>#REF!</v>
      </c>
      <c r="V34" s="559" t="e">
        <f t="shared" si="8"/>
        <v>#REF!</v>
      </c>
      <c r="W34" s="557" t="e">
        <f>#REF!</f>
        <v>#REF!</v>
      </c>
      <c r="X34" s="556" t="e">
        <f>LU!#REF!</f>
        <v>#REF!</v>
      </c>
      <c r="Y34" s="559" t="e">
        <f t="shared" si="13"/>
        <v>#REF!</v>
      </c>
      <c r="Z34" s="560" t="e">
        <f>'Street Light'!#REF!</f>
        <v>#REF!</v>
      </c>
      <c r="AA34" s="559" t="e">
        <f t="shared" si="13"/>
        <v>#REF!</v>
      </c>
      <c r="AB34" s="557" t="e">
        <f>#REF!</f>
        <v>#REF!</v>
      </c>
      <c r="AC34" s="556">
        <f>'Scttred Load'!E89</f>
        <v>0</v>
      </c>
      <c r="AD34" s="559" t="e">
        <f t="shared" si="9"/>
        <v>#REF!</v>
      </c>
      <c r="AE34" s="488"/>
      <c r="AF34" s="654" t="e">
        <f t="shared" ref="AF34:AF40" si="15">SUM(F34,O34,R34,U34,X34,Z34,AC34,I34)</f>
        <v>#REF!</v>
      </c>
      <c r="AG34" s="486" t="e">
        <f t="shared" si="5"/>
        <v>#REF!</v>
      </c>
    </row>
    <row r="35" spans="1:33">
      <c r="A35" s="251" t="s">
        <v>144</v>
      </c>
      <c r="B35" s="517" t="e">
        <f t="shared" si="6"/>
        <v>#REF!</v>
      </c>
      <c r="C35" s="518" t="e">
        <f>#REF!</f>
        <v>#REF!</v>
      </c>
      <c r="D35" s="519" t="e">
        <f t="shared" si="11"/>
        <v>#REF!</v>
      </c>
      <c r="E35" s="526" t="e">
        <f>#REF!</f>
        <v>#REF!</v>
      </c>
      <c r="F35" s="518" t="e">
        <f>Resid!#REF!</f>
        <v>#REF!</v>
      </c>
      <c r="G35" s="527" t="e">
        <f>Resid!#REF!</f>
        <v>#REF!</v>
      </c>
      <c r="H35" s="526">
        <f>CSMUR!C106</f>
        <v>0</v>
      </c>
      <c r="I35" s="518">
        <f>CSMUR!E106</f>
        <v>0</v>
      </c>
      <c r="J35" s="519" t="e">
        <f t="shared" si="14"/>
        <v>#DIV/0!</v>
      </c>
      <c r="K35" s="530" t="e">
        <f t="shared" ref="K35:L40" si="16">E35+H35</f>
        <v>#REF!</v>
      </c>
      <c r="L35" s="518" t="e">
        <f t="shared" si="16"/>
        <v>#REF!</v>
      </c>
      <c r="M35" s="519" t="e">
        <f t="shared" si="7"/>
        <v>#REF!</v>
      </c>
      <c r="N35" s="526" t="e">
        <f>#REF!</f>
        <v>#REF!</v>
      </c>
      <c r="O35" s="518"/>
      <c r="P35" s="519"/>
      <c r="Q35" s="526" t="e">
        <f>#REF!</f>
        <v>#REF!</v>
      </c>
      <c r="R35" s="518" t="e">
        <f>'GS 50-1000'!#REF!</f>
        <v>#REF!</v>
      </c>
      <c r="S35" s="519" t="e">
        <f t="shared" si="12"/>
        <v>#REF!</v>
      </c>
      <c r="T35" s="526" t="e">
        <f>#REF!</f>
        <v>#REF!</v>
      </c>
      <c r="U35" s="518" t="e">
        <f>'GS 1-5'!#REF!</f>
        <v>#REF!</v>
      </c>
      <c r="V35" s="519" t="e">
        <f t="shared" si="8"/>
        <v>#REF!</v>
      </c>
      <c r="W35" s="526" t="e">
        <f>#REF!</f>
        <v>#REF!</v>
      </c>
      <c r="X35" s="518" t="e">
        <f>LU!#REF!</f>
        <v>#REF!</v>
      </c>
      <c r="Y35" s="519" t="e">
        <f t="shared" si="13"/>
        <v>#REF!</v>
      </c>
      <c r="Z35" s="533" t="e">
        <f>'Street Light'!#REF!</f>
        <v>#REF!</v>
      </c>
      <c r="AA35" s="519" t="e">
        <f t="shared" si="13"/>
        <v>#REF!</v>
      </c>
      <c r="AB35" s="526" t="e">
        <f>#REF!</f>
        <v>#REF!</v>
      </c>
      <c r="AC35" s="518">
        <f>'Scttred Load'!E90</f>
        <v>42678930.553979546</v>
      </c>
      <c r="AD35" s="519" t="e">
        <f t="shared" si="9"/>
        <v>#DIV/0!</v>
      </c>
      <c r="AE35" s="484"/>
      <c r="AF35" s="485" t="e">
        <f t="shared" si="15"/>
        <v>#REF!</v>
      </c>
      <c r="AG35" s="485" t="e">
        <f>AF35-C35</f>
        <v>#REF!</v>
      </c>
    </row>
    <row r="36" spans="1:33">
      <c r="A36" s="251" t="s">
        <v>247</v>
      </c>
      <c r="B36" s="517" t="e">
        <f t="shared" si="6"/>
        <v>#REF!</v>
      </c>
      <c r="C36" s="518" t="e">
        <f>#REF!</f>
        <v>#REF!</v>
      </c>
      <c r="D36" s="519" t="e">
        <f t="shared" si="11"/>
        <v>#REF!</v>
      </c>
      <c r="E36" s="526" t="e">
        <f>#REF!</f>
        <v>#REF!</v>
      </c>
      <c r="F36" s="518" t="e">
        <f>Resid!#REF!</f>
        <v>#REF!</v>
      </c>
      <c r="G36" s="527" t="e">
        <f>Resid!#REF!</f>
        <v>#REF!</v>
      </c>
      <c r="H36" s="526">
        <f>CSMUR!C107</f>
        <v>0</v>
      </c>
      <c r="I36" s="518">
        <f>CSMUR!E107</f>
        <v>0</v>
      </c>
      <c r="J36" s="519" t="e">
        <f>(I36-I35)/I35</f>
        <v>#DIV/0!</v>
      </c>
      <c r="K36" s="530" t="e">
        <f t="shared" si="16"/>
        <v>#REF!</v>
      </c>
      <c r="L36" s="518" t="e">
        <f t="shared" si="16"/>
        <v>#REF!</v>
      </c>
      <c r="M36" s="519" t="e">
        <f>(L36-L35)/L35</f>
        <v>#REF!</v>
      </c>
      <c r="N36" s="526" t="e">
        <f>#REF!</f>
        <v>#REF!</v>
      </c>
      <c r="O36" s="518"/>
      <c r="P36" s="519"/>
      <c r="Q36" s="526" t="e">
        <f>#REF!</f>
        <v>#REF!</v>
      </c>
      <c r="R36" s="518" t="e">
        <f>'GS 50-1000'!#REF!</f>
        <v>#REF!</v>
      </c>
      <c r="S36" s="519" t="e">
        <f t="shared" si="12"/>
        <v>#REF!</v>
      </c>
      <c r="T36" s="526" t="e">
        <f>#REF!</f>
        <v>#REF!</v>
      </c>
      <c r="U36" s="518" t="e">
        <f>'GS 1-5'!#REF!</f>
        <v>#REF!</v>
      </c>
      <c r="V36" s="519" t="e">
        <f t="shared" si="8"/>
        <v>#REF!</v>
      </c>
      <c r="W36" s="526" t="e">
        <f>#REF!</f>
        <v>#REF!</v>
      </c>
      <c r="X36" s="518" t="e">
        <f>LU!#REF!</f>
        <v>#REF!</v>
      </c>
      <c r="Y36" s="519" t="e">
        <f t="shared" si="13"/>
        <v>#REF!</v>
      </c>
      <c r="Z36" s="533" t="e">
        <f>'Street Light'!#REF!</f>
        <v>#REF!</v>
      </c>
      <c r="AA36" s="519" t="e">
        <f t="shared" si="13"/>
        <v>#REF!</v>
      </c>
      <c r="AB36" s="526" t="e">
        <f>#REF!</f>
        <v>#REF!</v>
      </c>
      <c r="AC36" s="518">
        <f>'Scttred Load'!E91</f>
        <v>42678930.553979546</v>
      </c>
      <c r="AD36" s="519">
        <f t="shared" si="9"/>
        <v>0</v>
      </c>
      <c r="AE36" s="484"/>
      <c r="AF36" s="485" t="e">
        <f t="shared" si="15"/>
        <v>#REF!</v>
      </c>
      <c r="AG36" s="485" t="e">
        <f t="shared" si="5"/>
        <v>#REF!</v>
      </c>
    </row>
    <row r="37" spans="1:33">
      <c r="A37" s="251" t="s">
        <v>248</v>
      </c>
      <c r="B37" s="517" t="e">
        <f t="shared" si="6"/>
        <v>#REF!</v>
      </c>
      <c r="C37" s="518" t="e">
        <f>#REF!</f>
        <v>#REF!</v>
      </c>
      <c r="D37" s="519" t="e">
        <f t="shared" si="11"/>
        <v>#REF!</v>
      </c>
      <c r="E37" s="526" t="e">
        <f>#REF!</f>
        <v>#REF!</v>
      </c>
      <c r="F37" s="518" t="e">
        <f>Resid!#REF!</f>
        <v>#REF!</v>
      </c>
      <c r="G37" s="527" t="e">
        <f>Resid!#REF!</f>
        <v>#REF!</v>
      </c>
      <c r="H37" s="526">
        <f>CSMUR!C108</f>
        <v>0</v>
      </c>
      <c r="I37" s="518">
        <f>CSMUR!E108</f>
        <v>0</v>
      </c>
      <c r="J37" s="519" t="e">
        <f>(I37-I36)/I36</f>
        <v>#DIV/0!</v>
      </c>
      <c r="K37" s="530" t="e">
        <f t="shared" si="16"/>
        <v>#REF!</v>
      </c>
      <c r="L37" s="518" t="e">
        <f t="shared" si="16"/>
        <v>#REF!</v>
      </c>
      <c r="M37" s="519" t="e">
        <f>(L37-L36)/L36</f>
        <v>#REF!</v>
      </c>
      <c r="N37" s="526" t="e">
        <f>#REF!</f>
        <v>#REF!</v>
      </c>
      <c r="O37" s="518"/>
      <c r="P37" s="519"/>
      <c r="Q37" s="526" t="e">
        <f>#REF!</f>
        <v>#REF!</v>
      </c>
      <c r="R37" s="518" t="e">
        <f>'GS 50-1000'!#REF!</f>
        <v>#REF!</v>
      </c>
      <c r="S37" s="519" t="e">
        <f t="shared" si="12"/>
        <v>#REF!</v>
      </c>
      <c r="T37" s="526" t="e">
        <f>#REF!</f>
        <v>#REF!</v>
      </c>
      <c r="U37" s="518" t="e">
        <f>'GS 1-5'!#REF!</f>
        <v>#REF!</v>
      </c>
      <c r="V37" s="519" t="e">
        <f t="shared" si="8"/>
        <v>#REF!</v>
      </c>
      <c r="W37" s="526" t="e">
        <f>#REF!</f>
        <v>#REF!</v>
      </c>
      <c r="X37" s="518" t="e">
        <f>LU!#REF!</f>
        <v>#REF!</v>
      </c>
      <c r="Y37" s="519" t="e">
        <f t="shared" si="13"/>
        <v>#REF!</v>
      </c>
      <c r="Z37" s="533" t="e">
        <f>'Street Light'!#REF!</f>
        <v>#REF!</v>
      </c>
      <c r="AA37" s="519" t="e">
        <f t="shared" si="13"/>
        <v>#REF!</v>
      </c>
      <c r="AB37" s="526" t="e">
        <f>#REF!</f>
        <v>#REF!</v>
      </c>
      <c r="AC37" s="518">
        <f>'Scttred Load'!E92</f>
        <v>42795859.130839765</v>
      </c>
      <c r="AD37" s="519">
        <f t="shared" si="9"/>
        <v>2.7397260273972911E-3</v>
      </c>
      <c r="AE37" s="484"/>
      <c r="AF37" s="485" t="e">
        <f t="shared" si="15"/>
        <v>#REF!</v>
      </c>
      <c r="AG37" s="485" t="e">
        <f t="shared" si="5"/>
        <v>#REF!</v>
      </c>
    </row>
    <row r="38" spans="1:33">
      <c r="A38" s="251" t="s">
        <v>249</v>
      </c>
      <c r="B38" s="517" t="e">
        <f t="shared" si="6"/>
        <v>#REF!</v>
      </c>
      <c r="C38" s="518" t="e">
        <f>#REF!</f>
        <v>#REF!</v>
      </c>
      <c r="D38" s="519" t="e">
        <f t="shared" si="11"/>
        <v>#REF!</v>
      </c>
      <c r="E38" s="526" t="e">
        <f>#REF!</f>
        <v>#REF!</v>
      </c>
      <c r="F38" s="518" t="e">
        <f>Resid!#REF!</f>
        <v>#REF!</v>
      </c>
      <c r="G38" s="527" t="e">
        <f>Resid!#REF!</f>
        <v>#REF!</v>
      </c>
      <c r="H38" s="526">
        <f>CSMUR!C109</f>
        <v>0</v>
      </c>
      <c r="I38" s="518">
        <f>CSMUR!E109</f>
        <v>0</v>
      </c>
      <c r="J38" s="519" t="e">
        <f>(I38-I37)/I37</f>
        <v>#DIV/0!</v>
      </c>
      <c r="K38" s="530" t="e">
        <f t="shared" si="16"/>
        <v>#REF!</v>
      </c>
      <c r="L38" s="518" t="e">
        <f t="shared" si="16"/>
        <v>#REF!</v>
      </c>
      <c r="M38" s="519" t="e">
        <f>(L38-L37)/L37</f>
        <v>#REF!</v>
      </c>
      <c r="N38" s="526" t="e">
        <f>#REF!</f>
        <v>#REF!</v>
      </c>
      <c r="O38" s="518"/>
      <c r="P38" s="519"/>
      <c r="Q38" s="526" t="e">
        <f>#REF!</f>
        <v>#REF!</v>
      </c>
      <c r="R38" s="518" t="e">
        <f>'GS 50-1000'!#REF!</f>
        <v>#REF!</v>
      </c>
      <c r="S38" s="519" t="e">
        <f t="shared" si="12"/>
        <v>#REF!</v>
      </c>
      <c r="T38" s="526" t="e">
        <f>#REF!</f>
        <v>#REF!</v>
      </c>
      <c r="U38" s="518" t="e">
        <f>'GS 1-5'!#REF!</f>
        <v>#REF!</v>
      </c>
      <c r="V38" s="519" t="e">
        <f t="shared" si="8"/>
        <v>#REF!</v>
      </c>
      <c r="W38" s="526" t="e">
        <f>#REF!</f>
        <v>#REF!</v>
      </c>
      <c r="X38" s="518" t="e">
        <f>LU!#REF!</f>
        <v>#REF!</v>
      </c>
      <c r="Y38" s="519" t="e">
        <f t="shared" si="13"/>
        <v>#REF!</v>
      </c>
      <c r="Z38" s="533" t="e">
        <f>'Street Light'!#REF!</f>
        <v>#REF!</v>
      </c>
      <c r="AA38" s="519" t="e">
        <f t="shared" si="13"/>
        <v>#REF!</v>
      </c>
      <c r="AB38" s="526" t="e">
        <f>#REF!</f>
        <v>#REF!</v>
      </c>
      <c r="AC38" s="518">
        <f>'Scttred Load'!E93</f>
        <v>42678930.553979546</v>
      </c>
      <c r="AD38" s="519">
        <f t="shared" si="9"/>
        <v>-2.7322404371585003E-3</v>
      </c>
      <c r="AE38" s="484"/>
      <c r="AF38" s="485" t="e">
        <f t="shared" si="15"/>
        <v>#REF!</v>
      </c>
      <c r="AG38" s="485" t="e">
        <f t="shared" si="5"/>
        <v>#REF!</v>
      </c>
    </row>
    <row r="39" spans="1:33">
      <c r="A39" s="251" t="s">
        <v>256</v>
      </c>
      <c r="B39" s="517" t="e">
        <f t="shared" si="6"/>
        <v>#REF!</v>
      </c>
      <c r="C39" s="518" t="e">
        <f>#REF!</f>
        <v>#REF!</v>
      </c>
      <c r="D39" s="519" t="e">
        <f t="shared" si="11"/>
        <v>#REF!</v>
      </c>
      <c r="E39" s="526" t="e">
        <f>#REF!</f>
        <v>#REF!</v>
      </c>
      <c r="F39" s="518" t="e">
        <f>Resid!#REF!</f>
        <v>#REF!</v>
      </c>
      <c r="G39" s="527" t="e">
        <f>Resid!#REF!</f>
        <v>#REF!</v>
      </c>
      <c r="H39" s="526">
        <f>CSMUR!C110</f>
        <v>0</v>
      </c>
      <c r="I39" s="518">
        <f>CSMUR!E110</f>
        <v>0</v>
      </c>
      <c r="J39" s="519" t="e">
        <f>(I39-I38)/I38</f>
        <v>#DIV/0!</v>
      </c>
      <c r="K39" s="530" t="e">
        <f t="shared" si="16"/>
        <v>#REF!</v>
      </c>
      <c r="L39" s="518" t="e">
        <f t="shared" si="16"/>
        <v>#REF!</v>
      </c>
      <c r="M39" s="519" t="e">
        <f>(L39-L38)/L38</f>
        <v>#REF!</v>
      </c>
      <c r="N39" s="526" t="e">
        <f>#REF!</f>
        <v>#REF!</v>
      </c>
      <c r="O39" s="518"/>
      <c r="P39" s="519"/>
      <c r="Q39" s="526" t="e">
        <f>#REF!</f>
        <v>#REF!</v>
      </c>
      <c r="R39" s="518" t="e">
        <f>'GS 50-1000'!#REF!</f>
        <v>#REF!</v>
      </c>
      <c r="S39" s="519" t="e">
        <f t="shared" si="12"/>
        <v>#REF!</v>
      </c>
      <c r="T39" s="526" t="e">
        <f>#REF!</f>
        <v>#REF!</v>
      </c>
      <c r="U39" s="518" t="e">
        <f>'GS 1-5'!#REF!</f>
        <v>#REF!</v>
      </c>
      <c r="V39" s="519" t="e">
        <f t="shared" si="8"/>
        <v>#REF!</v>
      </c>
      <c r="W39" s="526" t="e">
        <f>#REF!</f>
        <v>#REF!</v>
      </c>
      <c r="X39" s="518" t="e">
        <f>LU!#REF!</f>
        <v>#REF!</v>
      </c>
      <c r="Y39" s="519" t="e">
        <f t="shared" si="13"/>
        <v>#REF!</v>
      </c>
      <c r="Z39" s="533" t="e">
        <f>'Street Light'!#REF!</f>
        <v>#REF!</v>
      </c>
      <c r="AA39" s="519" t="e">
        <f t="shared" si="13"/>
        <v>#REF!</v>
      </c>
      <c r="AB39" s="526" t="e">
        <f>#REF!</f>
        <v>#REF!</v>
      </c>
      <c r="AC39" s="518">
        <f>'Scttred Load'!E94</f>
        <v>42678930.553979546</v>
      </c>
      <c r="AD39" s="519">
        <f t="shared" si="9"/>
        <v>0</v>
      </c>
      <c r="AE39" s="484"/>
      <c r="AF39" s="485" t="e">
        <f t="shared" si="15"/>
        <v>#REF!</v>
      </c>
      <c r="AG39" s="485" t="e">
        <f t="shared" si="5"/>
        <v>#REF!</v>
      </c>
    </row>
    <row r="40" spans="1:33" ht="13.5" thickBot="1">
      <c r="A40" s="251" t="s">
        <v>275</v>
      </c>
      <c r="B40" s="520" t="e">
        <f t="shared" si="6"/>
        <v>#REF!</v>
      </c>
      <c r="C40" s="521" t="e">
        <f>#REF!</f>
        <v>#REF!</v>
      </c>
      <c r="D40" s="522" t="e">
        <f t="shared" si="11"/>
        <v>#REF!</v>
      </c>
      <c r="E40" s="528" t="e">
        <f>(#REF!)</f>
        <v>#REF!</v>
      </c>
      <c r="F40" s="518" t="e">
        <f>Resid!#REF!</f>
        <v>#REF!</v>
      </c>
      <c r="G40" s="529" t="e">
        <f>Resid!#REF!</f>
        <v>#REF!</v>
      </c>
      <c r="H40" s="528">
        <f>CSMUR!C111</f>
        <v>0</v>
      </c>
      <c r="I40" s="521">
        <f>CSMUR!E111</f>
        <v>0</v>
      </c>
      <c r="J40" s="522" t="e">
        <f>(I40-I39)/I39</f>
        <v>#DIV/0!</v>
      </c>
      <c r="K40" s="531" t="e">
        <f t="shared" si="16"/>
        <v>#REF!</v>
      </c>
      <c r="L40" s="521" t="e">
        <f t="shared" si="16"/>
        <v>#REF!</v>
      </c>
      <c r="M40" s="522" t="e">
        <f>(L40-L39)/L39</f>
        <v>#REF!</v>
      </c>
      <c r="N40" s="528" t="e">
        <f>#REF!</f>
        <v>#REF!</v>
      </c>
      <c r="O40" s="521"/>
      <c r="P40" s="522"/>
      <c r="Q40" s="528" t="e">
        <f>#REF!</f>
        <v>#REF!</v>
      </c>
      <c r="R40" s="521" t="e">
        <f>'GS 50-1000'!#REF!</f>
        <v>#REF!</v>
      </c>
      <c r="S40" s="522" t="e">
        <f t="shared" si="12"/>
        <v>#REF!</v>
      </c>
      <c r="T40" s="528" t="e">
        <f>#REF!</f>
        <v>#REF!</v>
      </c>
      <c r="U40" s="521" t="e">
        <f>'GS 1-5'!#REF!</f>
        <v>#REF!</v>
      </c>
      <c r="V40" s="522" t="e">
        <f t="shared" si="8"/>
        <v>#REF!</v>
      </c>
      <c r="W40" s="528" t="e">
        <f>#REF!</f>
        <v>#REF!</v>
      </c>
      <c r="X40" s="521" t="e">
        <f>LU!#REF!</f>
        <v>#REF!</v>
      </c>
      <c r="Y40" s="522" t="e">
        <f t="shared" si="13"/>
        <v>#REF!</v>
      </c>
      <c r="Z40" s="534" t="e">
        <f>'Street Light'!#REF!</f>
        <v>#REF!</v>
      </c>
      <c r="AA40" s="522" t="e">
        <f t="shared" si="13"/>
        <v>#REF!</v>
      </c>
      <c r="AB40" s="528" t="e">
        <f>#REF!</f>
        <v>#REF!</v>
      </c>
      <c r="AC40" s="521">
        <f>'Scttred Load'!E95</f>
        <v>42678930.553979546</v>
      </c>
      <c r="AD40" s="522">
        <f t="shared" si="9"/>
        <v>0</v>
      </c>
      <c r="AE40" s="484"/>
      <c r="AF40" s="485" t="e">
        <f t="shared" si="15"/>
        <v>#REF!</v>
      </c>
      <c r="AG40" s="485" t="e">
        <f t="shared" si="5"/>
        <v>#REF!</v>
      </c>
    </row>
    <row r="42" spans="1:33" s="3" customFormat="1">
      <c r="A42" s="561" t="s">
        <v>298</v>
      </c>
    </row>
    <row r="43" spans="1:33">
      <c r="V43" s="305"/>
      <c r="W43" s="305"/>
      <c r="X43" s="305"/>
      <c r="Y43" s="305"/>
    </row>
    <row r="44" spans="1:33" ht="25.5">
      <c r="A44" s="309" t="s">
        <v>187</v>
      </c>
      <c r="B44" s="310" t="s">
        <v>301</v>
      </c>
      <c r="C44" s="310" t="s">
        <v>243</v>
      </c>
      <c r="D44" s="311" t="s">
        <v>134</v>
      </c>
      <c r="E44" s="311" t="s">
        <v>146</v>
      </c>
      <c r="V44" s="673" t="str">
        <f>A44</f>
        <v>Year</v>
      </c>
      <c r="W44" s="674" t="str">
        <f>C44</f>
        <v>Normalized kWh</v>
      </c>
      <c r="X44" s="674" t="str">
        <f>D44</f>
        <v>Purchased kWh Forecast</v>
      </c>
      <c r="Y44" s="675" t="s">
        <v>312</v>
      </c>
    </row>
    <row r="45" spans="1:33">
      <c r="A45" s="35" t="s">
        <v>58</v>
      </c>
      <c r="B45" s="40" t="e">
        <f>#REF!</f>
        <v>#REF!</v>
      </c>
      <c r="C45" s="40" t="e">
        <f>#REF!</f>
        <v>#REF!</v>
      </c>
      <c r="E45" s="308"/>
      <c r="V45" s="661" t="str">
        <f t="shared" ref="V45:V60" si="17">A46</f>
        <v>2004</v>
      </c>
      <c r="W45" s="667" t="e">
        <f t="shared" ref="W45:W54" si="18">C46</f>
        <v>#REF!</v>
      </c>
      <c r="X45" s="667" t="e">
        <f>B46</f>
        <v>#REF!</v>
      </c>
      <c r="Y45" s="662" t="e">
        <f t="shared" ref="Y45:Y60" si="19">B25</f>
        <v>#REF!</v>
      </c>
    </row>
    <row r="46" spans="1:33">
      <c r="A46" s="35" t="s">
        <v>59</v>
      </c>
      <c r="B46" s="40" t="e">
        <f>#REF!</f>
        <v>#REF!</v>
      </c>
      <c r="C46" s="40" t="e">
        <f>#REF!</f>
        <v>#REF!</v>
      </c>
      <c r="E46" s="312" t="e">
        <f t="shared" ref="E46:E55" si="20">(C46-C45)/C45</f>
        <v>#REF!</v>
      </c>
      <c r="V46" s="663" t="str">
        <f t="shared" si="17"/>
        <v>2005</v>
      </c>
      <c r="W46" s="668" t="e">
        <f t="shared" si="18"/>
        <v>#REF!</v>
      </c>
      <c r="X46" s="668" t="e">
        <f t="shared" ref="X46:X53" si="21">B47</f>
        <v>#REF!</v>
      </c>
      <c r="Y46" s="664" t="e">
        <f t="shared" si="19"/>
        <v>#REF!</v>
      </c>
    </row>
    <row r="47" spans="1:33">
      <c r="A47" s="35" t="s">
        <v>60</v>
      </c>
      <c r="B47" s="40" t="e">
        <f>#REF!</f>
        <v>#REF!</v>
      </c>
      <c r="C47" s="40" t="e">
        <f>#REF!</f>
        <v>#REF!</v>
      </c>
      <c r="E47" s="312" t="e">
        <f t="shared" si="20"/>
        <v>#REF!</v>
      </c>
      <c r="V47" s="663" t="str">
        <f t="shared" si="17"/>
        <v>2006</v>
      </c>
      <c r="W47" s="668" t="e">
        <f t="shared" si="18"/>
        <v>#REF!</v>
      </c>
      <c r="X47" s="668" t="e">
        <f t="shared" si="21"/>
        <v>#REF!</v>
      </c>
      <c r="Y47" s="664" t="e">
        <f t="shared" si="19"/>
        <v>#REF!</v>
      </c>
    </row>
    <row r="48" spans="1:33">
      <c r="A48" s="35" t="s">
        <v>61</v>
      </c>
      <c r="B48" s="40" t="e">
        <f>#REF!</f>
        <v>#REF!</v>
      </c>
      <c r="C48" s="40" t="e">
        <f>#REF!</f>
        <v>#REF!</v>
      </c>
      <c r="E48" s="312" t="e">
        <f t="shared" si="20"/>
        <v>#REF!</v>
      </c>
      <c r="V48" s="663" t="str">
        <f t="shared" si="17"/>
        <v>2007</v>
      </c>
      <c r="W48" s="668" t="e">
        <f t="shared" si="18"/>
        <v>#REF!</v>
      </c>
      <c r="X48" s="668" t="e">
        <f t="shared" si="21"/>
        <v>#REF!</v>
      </c>
      <c r="Y48" s="664" t="e">
        <f t="shared" si="19"/>
        <v>#REF!</v>
      </c>
    </row>
    <row r="49" spans="1:34">
      <c r="A49" s="35" t="s">
        <v>62</v>
      </c>
      <c r="B49" s="40" t="e">
        <f>#REF!</f>
        <v>#REF!</v>
      </c>
      <c r="C49" s="40" t="e">
        <f>#REF!</f>
        <v>#REF!</v>
      </c>
      <c r="E49" s="312" t="e">
        <f t="shared" si="20"/>
        <v>#REF!</v>
      </c>
      <c r="V49" s="663" t="str">
        <f t="shared" si="17"/>
        <v>2008</v>
      </c>
      <c r="W49" s="668" t="e">
        <f t="shared" si="18"/>
        <v>#REF!</v>
      </c>
      <c r="X49" s="668" t="e">
        <f t="shared" si="21"/>
        <v>#REF!</v>
      </c>
      <c r="Y49" s="664" t="e">
        <f t="shared" si="19"/>
        <v>#REF!</v>
      </c>
    </row>
    <row r="50" spans="1:34">
      <c r="A50" s="35" t="s">
        <v>63</v>
      </c>
      <c r="B50" s="40" t="e">
        <f>#REF!</f>
        <v>#REF!</v>
      </c>
      <c r="C50" s="40" t="e">
        <f>#REF!</f>
        <v>#REF!</v>
      </c>
      <c r="E50" s="312" t="e">
        <f t="shared" si="20"/>
        <v>#REF!</v>
      </c>
      <c r="V50" s="663" t="str">
        <f t="shared" si="17"/>
        <v>2009</v>
      </c>
      <c r="W50" s="668" t="e">
        <f t="shared" si="18"/>
        <v>#REF!</v>
      </c>
      <c r="X50" s="668" t="e">
        <f t="shared" si="21"/>
        <v>#REF!</v>
      </c>
      <c r="Y50" s="664" t="e">
        <f t="shared" si="19"/>
        <v>#REF!</v>
      </c>
    </row>
    <row r="51" spans="1:34">
      <c r="A51" s="35" t="s">
        <v>25</v>
      </c>
      <c r="B51" s="40" t="e">
        <f>#REF!</f>
        <v>#REF!</v>
      </c>
      <c r="C51" s="40" t="e">
        <f>#REF!</f>
        <v>#REF!</v>
      </c>
      <c r="E51" s="312" t="e">
        <f t="shared" si="20"/>
        <v>#REF!</v>
      </c>
      <c r="V51" s="663" t="str">
        <f t="shared" si="17"/>
        <v>2010</v>
      </c>
      <c r="W51" s="668" t="e">
        <f t="shared" si="18"/>
        <v>#REF!</v>
      </c>
      <c r="X51" s="668" t="e">
        <f t="shared" si="21"/>
        <v>#REF!</v>
      </c>
      <c r="Y51" s="664" t="e">
        <f t="shared" si="19"/>
        <v>#REF!</v>
      </c>
    </row>
    <row r="52" spans="1:34">
      <c r="A52" s="35" t="s">
        <v>26</v>
      </c>
      <c r="B52" s="40" t="e">
        <f>#REF!</f>
        <v>#REF!</v>
      </c>
      <c r="C52" s="40" t="e">
        <f>#REF!</f>
        <v>#REF!</v>
      </c>
      <c r="E52" s="312" t="e">
        <f t="shared" si="20"/>
        <v>#REF!</v>
      </c>
      <c r="V52" s="663" t="str">
        <f t="shared" si="17"/>
        <v>2011</v>
      </c>
      <c r="W52" s="668" t="e">
        <f t="shared" si="18"/>
        <v>#REF!</v>
      </c>
      <c r="X52" s="668" t="e">
        <f t="shared" si="21"/>
        <v>#REF!</v>
      </c>
      <c r="Y52" s="664" t="e">
        <f t="shared" si="19"/>
        <v>#REF!</v>
      </c>
    </row>
    <row r="53" spans="1:34">
      <c r="A53" s="301" t="s">
        <v>138</v>
      </c>
      <c r="B53" s="40" t="e">
        <f>#REF!</f>
        <v>#REF!</v>
      </c>
      <c r="C53" s="40" t="e">
        <f>#REF!</f>
        <v>#REF!</v>
      </c>
      <c r="E53" s="312" t="e">
        <f t="shared" si="20"/>
        <v>#REF!</v>
      </c>
      <c r="V53" s="665" t="str">
        <f t="shared" si="17"/>
        <v>2012</v>
      </c>
      <c r="W53" s="669" t="e">
        <f t="shared" si="18"/>
        <v>#REF!</v>
      </c>
      <c r="X53" s="669" t="e">
        <f t="shared" si="21"/>
        <v>#REF!</v>
      </c>
      <c r="Y53" s="666" t="e">
        <f t="shared" si="19"/>
        <v>#REF!</v>
      </c>
      <c r="AH53" s="488"/>
    </row>
    <row r="54" spans="1:34" ht="13.5" thickBot="1">
      <c r="A54" s="301" t="s">
        <v>139</v>
      </c>
      <c r="B54" s="40" t="e">
        <f>#REF!</f>
        <v>#REF!</v>
      </c>
      <c r="C54" s="40" t="e">
        <f>#REF!</f>
        <v>#REF!</v>
      </c>
      <c r="E54" s="312" t="e">
        <f t="shared" si="20"/>
        <v>#REF!</v>
      </c>
      <c r="V54" s="670" t="str">
        <f t="shared" si="17"/>
        <v>2013</v>
      </c>
      <c r="W54" s="672" t="e">
        <f t="shared" si="18"/>
        <v>#REF!</v>
      </c>
      <c r="X54" s="672" t="e">
        <f>D55</f>
        <v>#REF!</v>
      </c>
      <c r="Y54" s="671" t="e">
        <f t="shared" si="19"/>
        <v>#REF!</v>
      </c>
      <c r="AH54" s="484"/>
    </row>
    <row r="55" spans="1:34" ht="13.5" thickTop="1">
      <c r="A55" s="553" t="s">
        <v>143</v>
      </c>
      <c r="B55" s="562"/>
      <c r="C55" s="513" t="e">
        <f>#REF!</f>
        <v>#REF!</v>
      </c>
      <c r="D55" s="513" t="e">
        <f>#REF!</f>
        <v>#REF!</v>
      </c>
      <c r="E55" s="554" t="e">
        <f t="shared" si="20"/>
        <v>#REF!</v>
      </c>
      <c r="F55" s="353"/>
      <c r="V55" s="663" t="str">
        <f t="shared" si="17"/>
        <v>2014</v>
      </c>
      <c r="W55" s="668" t="e">
        <f t="shared" ref="W55:W60" si="22">D56</f>
        <v>#REF!</v>
      </c>
      <c r="X55" s="668"/>
      <c r="Y55" s="664" t="e">
        <f t="shared" si="19"/>
        <v>#REF!</v>
      </c>
      <c r="AH55" s="484"/>
    </row>
    <row r="56" spans="1:34">
      <c r="A56" s="551" t="s">
        <v>144</v>
      </c>
      <c r="C56" s="552"/>
      <c r="D56" s="242" t="e">
        <f>#REF!</f>
        <v>#REF!</v>
      </c>
      <c r="E56" s="313" t="e">
        <f>(D56-C55)/C55</f>
        <v>#REF!</v>
      </c>
      <c r="F56" s="353" t="e">
        <f>#REF!</f>
        <v>#REF!</v>
      </c>
      <c r="V56" s="663" t="str">
        <f t="shared" si="17"/>
        <v>2015</v>
      </c>
      <c r="W56" s="668" t="e">
        <f t="shared" si="22"/>
        <v>#REF!</v>
      </c>
      <c r="X56" s="668"/>
      <c r="Y56" s="664" t="e">
        <f t="shared" si="19"/>
        <v>#REF!</v>
      </c>
      <c r="AH56" s="484"/>
    </row>
    <row r="57" spans="1:34">
      <c r="A57" s="251" t="s">
        <v>247</v>
      </c>
      <c r="C57" s="40"/>
      <c r="D57" s="549" t="e">
        <f>#REF!</f>
        <v>#REF!</v>
      </c>
      <c r="E57" s="550" t="e">
        <f>(D57-D56)/D56</f>
        <v>#REF!</v>
      </c>
      <c r="F57" s="353" t="e">
        <f>#REF!</f>
        <v>#REF!</v>
      </c>
      <c r="V57" s="663" t="str">
        <f t="shared" si="17"/>
        <v>2016</v>
      </c>
      <c r="W57" s="668" t="e">
        <f t="shared" si="22"/>
        <v>#REF!</v>
      </c>
      <c r="X57" s="668"/>
      <c r="Y57" s="664" t="e">
        <f t="shared" si="19"/>
        <v>#REF!</v>
      </c>
      <c r="AH57" s="484"/>
    </row>
    <row r="58" spans="1:34">
      <c r="A58" s="251" t="s">
        <v>248</v>
      </c>
      <c r="C58" s="40"/>
      <c r="D58" s="549" t="e">
        <f>#REF!</f>
        <v>#REF!</v>
      </c>
      <c r="E58" s="550" t="e">
        <f>(D58-D57)/D57</f>
        <v>#REF!</v>
      </c>
      <c r="F58" s="353" t="e">
        <f>#REF!</f>
        <v>#REF!</v>
      </c>
      <c r="V58" s="663" t="str">
        <f t="shared" si="17"/>
        <v>2017</v>
      </c>
      <c r="W58" s="668" t="e">
        <f t="shared" si="22"/>
        <v>#REF!</v>
      </c>
      <c r="X58" s="668"/>
      <c r="Y58" s="664" t="e">
        <f t="shared" si="19"/>
        <v>#REF!</v>
      </c>
      <c r="AH58" s="484"/>
    </row>
    <row r="59" spans="1:34">
      <c r="A59" s="251" t="s">
        <v>249</v>
      </c>
      <c r="C59" s="40"/>
      <c r="D59" s="549" t="e">
        <f>#REF!</f>
        <v>#REF!</v>
      </c>
      <c r="E59" s="550" t="e">
        <f>(D59-D58)/D58</f>
        <v>#REF!</v>
      </c>
      <c r="F59" s="353" t="e">
        <f>#REF!</f>
        <v>#REF!</v>
      </c>
      <c r="V59" s="663" t="str">
        <f t="shared" si="17"/>
        <v>2018</v>
      </c>
      <c r="W59" s="668" t="e">
        <f t="shared" si="22"/>
        <v>#REF!</v>
      </c>
      <c r="X59" s="668"/>
      <c r="Y59" s="664" t="e">
        <f t="shared" si="19"/>
        <v>#REF!</v>
      </c>
      <c r="AH59" s="484"/>
    </row>
    <row r="60" spans="1:34">
      <c r="A60" s="251" t="s">
        <v>256</v>
      </c>
      <c r="C60" s="40"/>
      <c r="D60" s="549" t="e">
        <f>#REF!</f>
        <v>#REF!</v>
      </c>
      <c r="E60" s="550" t="e">
        <f>(D60-D59)/D59</f>
        <v>#REF!</v>
      </c>
      <c r="F60" s="353" t="e">
        <f>#REF!</f>
        <v>#REF!</v>
      </c>
      <c r="V60" s="665" t="str">
        <f t="shared" si="17"/>
        <v>2019</v>
      </c>
      <c r="W60" s="669" t="e">
        <f t="shared" si="22"/>
        <v>#REF!</v>
      </c>
      <c r="X60" s="669"/>
      <c r="Y60" s="666" t="e">
        <f t="shared" si="19"/>
        <v>#REF!</v>
      </c>
    </row>
    <row r="61" spans="1:34">
      <c r="A61" s="251" t="s">
        <v>275</v>
      </c>
      <c r="C61" s="40"/>
      <c r="D61" s="549" t="e">
        <f>#REF!</f>
        <v>#REF!</v>
      </c>
      <c r="E61" s="550" t="e">
        <f>(D61-D60)/D60</f>
        <v>#REF!</v>
      </c>
      <c r="F61" s="353" t="e">
        <f>#REF!</f>
        <v>#REF!</v>
      </c>
    </row>
    <row r="62" spans="1:34">
      <c r="A62" s="23"/>
      <c r="B62" s="23"/>
      <c r="C62" s="23"/>
      <c r="D62" s="23"/>
      <c r="E62" s="345"/>
      <c r="F62" s="322"/>
    </row>
    <row r="63" spans="1:34">
      <c r="V63" s="660"/>
    </row>
    <row r="64" spans="1:34" ht="13.5" thickBot="1">
      <c r="V64" s="660"/>
    </row>
    <row r="65" spans="1:22">
      <c r="A65" s="480" t="s">
        <v>309</v>
      </c>
      <c r="P65" s="590" t="s">
        <v>305</v>
      </c>
      <c r="Q65" s="591"/>
      <c r="R65" s="591"/>
      <c r="S65" s="591"/>
      <c r="T65" s="592"/>
      <c r="V65" s="660"/>
    </row>
    <row r="66" spans="1:22">
      <c r="P66" s="612" t="s">
        <v>2</v>
      </c>
      <c r="Q66" s="613"/>
      <c r="R66" s="613"/>
      <c r="S66" s="613"/>
      <c r="T66" s="614"/>
    </row>
    <row r="67" spans="1:22" ht="25.5">
      <c r="A67" s="309" t="s">
        <v>187</v>
      </c>
      <c r="B67" s="310" t="s">
        <v>301</v>
      </c>
      <c r="C67" s="310" t="s">
        <v>243</v>
      </c>
      <c r="D67" s="311" t="s">
        <v>134</v>
      </c>
      <c r="E67" s="311" t="s">
        <v>146</v>
      </c>
      <c r="F67" s="13"/>
      <c r="G67" s="13"/>
      <c r="P67" s="612" t="s">
        <v>306</v>
      </c>
      <c r="Q67" s="613"/>
      <c r="R67" s="613"/>
      <c r="S67" s="613"/>
      <c r="T67" s="614"/>
    </row>
    <row r="68" spans="1:22">
      <c r="A68" s="35"/>
      <c r="B68" s="40"/>
      <c r="C68" s="40"/>
      <c r="D68" s="479"/>
      <c r="E68" s="308"/>
      <c r="P68" s="612" t="s">
        <v>281</v>
      </c>
      <c r="Q68" s="613"/>
      <c r="R68" s="613"/>
      <c r="S68" s="613"/>
      <c r="T68" s="614"/>
    </row>
    <row r="69" spans="1:22">
      <c r="A69" s="35">
        <f>Resid!A84</f>
        <v>0</v>
      </c>
      <c r="B69" s="40" t="e">
        <f>Resid!#REF!</f>
        <v>#REF!</v>
      </c>
      <c r="C69" s="40"/>
      <c r="D69" s="479"/>
      <c r="E69" s="312" t="e">
        <f>Resid!#REF!</f>
        <v>#REF!</v>
      </c>
      <c r="F69" s="15"/>
      <c r="G69" s="15"/>
      <c r="H69" s="32"/>
      <c r="I69" s="1"/>
      <c r="P69" s="612" t="s">
        <v>282</v>
      </c>
      <c r="Q69" s="613"/>
      <c r="R69" s="613"/>
      <c r="S69" s="613"/>
      <c r="T69" s="614"/>
    </row>
    <row r="70" spans="1:22">
      <c r="A70" s="35">
        <f>Resid!A85</f>
        <v>0</v>
      </c>
      <c r="B70" s="40" t="e">
        <f>Resid!#REF!</f>
        <v>#REF!</v>
      </c>
      <c r="C70" s="40"/>
      <c r="D70" s="479"/>
      <c r="E70" s="312" t="e">
        <f>(C70-C69)/C69</f>
        <v>#DIV/0!</v>
      </c>
      <c r="F70" s="24"/>
      <c r="G70" s="24"/>
      <c r="H70" s="5"/>
      <c r="I70" s="1"/>
      <c r="P70" s="612" t="s">
        <v>3</v>
      </c>
      <c r="Q70" s="613"/>
      <c r="R70" s="613"/>
      <c r="S70" s="613"/>
      <c r="T70" s="614"/>
    </row>
    <row r="71" spans="1:22">
      <c r="A71" s="35">
        <f>Resid!A86</f>
        <v>0</v>
      </c>
      <c r="B71" s="40" t="e">
        <f>Resid!#REF!</f>
        <v>#REF!</v>
      </c>
      <c r="C71" s="40"/>
      <c r="D71" s="479"/>
      <c r="E71" s="312" t="e">
        <f t="shared" ref="E71:E79" si="23">(C71-C70)/C70</f>
        <v>#DIV/0!</v>
      </c>
      <c r="F71" s="24"/>
      <c r="G71" s="24"/>
      <c r="H71" s="5"/>
      <c r="I71" s="1"/>
      <c r="P71" s="616"/>
      <c r="Q71" s="617"/>
      <c r="R71" s="617"/>
      <c r="S71" s="617"/>
      <c r="T71" s="618"/>
    </row>
    <row r="72" spans="1:22">
      <c r="A72" s="35">
        <f>Resid!A87</f>
        <v>0</v>
      </c>
      <c r="B72" s="40" t="e">
        <f>Resid!#REF!</f>
        <v>#REF!</v>
      </c>
      <c r="C72" s="40"/>
      <c r="D72" s="479"/>
      <c r="E72" s="312" t="e">
        <f t="shared" si="23"/>
        <v>#DIV/0!</v>
      </c>
      <c r="F72" s="24"/>
      <c r="G72" s="24"/>
      <c r="H72" s="5"/>
      <c r="I72" s="1"/>
      <c r="P72" s="612" t="s">
        <v>4</v>
      </c>
      <c r="Q72" s="613" t="s">
        <v>5</v>
      </c>
      <c r="R72" s="613" t="s">
        <v>6</v>
      </c>
      <c r="S72" s="613" t="s">
        <v>7</v>
      </c>
      <c r="T72" s="614" t="s">
        <v>8</v>
      </c>
    </row>
    <row r="73" spans="1:22">
      <c r="A73" s="35">
        <f>Resid!A88</f>
        <v>0</v>
      </c>
      <c r="B73" s="40" t="e">
        <f>Resid!#REF!</f>
        <v>#REF!</v>
      </c>
      <c r="C73" s="40"/>
      <c r="D73" s="479"/>
      <c r="E73" s="312" t="e">
        <f t="shared" si="23"/>
        <v>#DIV/0!</v>
      </c>
      <c r="F73" s="24"/>
      <c r="G73" s="24"/>
      <c r="H73" s="5"/>
      <c r="I73" s="1"/>
      <c r="P73" s="612"/>
      <c r="Q73" s="613"/>
      <c r="R73" s="613"/>
      <c r="S73" s="613"/>
      <c r="T73" s="614"/>
    </row>
    <row r="74" spans="1:22">
      <c r="A74" s="35">
        <f>Resid!A89</f>
        <v>0</v>
      </c>
      <c r="B74" s="40" t="e">
        <f>Resid!#REF!</f>
        <v>#REF!</v>
      </c>
      <c r="C74" s="40"/>
      <c r="D74" s="479"/>
      <c r="E74" s="312" t="e">
        <f t="shared" si="23"/>
        <v>#DIV/0!</v>
      </c>
      <c r="F74" s="24"/>
      <c r="G74" s="24"/>
      <c r="H74" s="5"/>
      <c r="I74" s="1"/>
      <c r="P74" s="597" t="s">
        <v>33</v>
      </c>
      <c r="Q74" s="589">
        <v>263117.3</v>
      </c>
      <c r="R74" s="589">
        <v>15114.46</v>
      </c>
      <c r="S74" s="589">
        <v>17.40832</v>
      </c>
      <c r="T74" s="598">
        <v>0</v>
      </c>
    </row>
    <row r="75" spans="1:22">
      <c r="A75" s="35">
        <f>Resid!A90</f>
        <v>0</v>
      </c>
      <c r="B75" s="40" t="e">
        <f>Resid!#REF!</f>
        <v>#REF!</v>
      </c>
      <c r="C75" s="40"/>
      <c r="D75" s="479"/>
      <c r="E75" s="312" t="e">
        <f t="shared" si="23"/>
        <v>#DIV/0!</v>
      </c>
      <c r="F75" s="24"/>
      <c r="G75" s="24"/>
      <c r="H75" s="5"/>
      <c r="I75" s="1"/>
      <c r="P75" s="597" t="s">
        <v>31</v>
      </c>
      <c r="Q75" s="589">
        <v>865835.6</v>
      </c>
      <c r="R75" s="589">
        <v>50970.99</v>
      </c>
      <c r="S75" s="589">
        <v>16.986830000000001</v>
      </c>
      <c r="T75" s="598">
        <v>0</v>
      </c>
    </row>
    <row r="76" spans="1:22">
      <c r="A76" s="301">
        <f>Resid!A91</f>
        <v>0</v>
      </c>
      <c r="B76" s="40" t="e">
        <f>Resid!#REF!</f>
        <v>#REF!</v>
      </c>
      <c r="C76" s="40"/>
      <c r="D76" s="479"/>
      <c r="E76" s="312" t="e">
        <f t="shared" si="23"/>
        <v>#DIV/0!</v>
      </c>
      <c r="F76" s="24"/>
      <c r="G76" s="24"/>
      <c r="H76" s="5"/>
      <c r="I76" s="1"/>
      <c r="P76" s="597" t="s">
        <v>37</v>
      </c>
      <c r="Q76" s="589">
        <v>-11401.78</v>
      </c>
      <c r="R76" s="589">
        <v>3127.6729999999998</v>
      </c>
      <c r="S76" s="589">
        <v>-3.6454520000000001</v>
      </c>
      <c r="T76" s="598">
        <v>4.0000000000000002E-4</v>
      </c>
    </row>
    <row r="77" spans="1:22">
      <c r="A77" s="301">
        <f>Resid!A92</f>
        <v>0</v>
      </c>
      <c r="B77" s="40" t="e">
        <f>Resid!#REF!</f>
        <v>#REF!</v>
      </c>
      <c r="C77" s="40"/>
      <c r="D77" s="479"/>
      <c r="E77" s="312" t="e">
        <f t="shared" si="23"/>
        <v>#DIV/0!</v>
      </c>
      <c r="F77" s="24"/>
      <c r="G77" s="24"/>
      <c r="H77" s="5"/>
      <c r="I77" s="1"/>
      <c r="P77" s="597" t="s">
        <v>9</v>
      </c>
      <c r="Q77" s="589">
        <v>-1442434</v>
      </c>
      <c r="R77" s="589">
        <v>160596.29999999999</v>
      </c>
      <c r="S77" s="589">
        <v>-8.9817420000000006</v>
      </c>
      <c r="T77" s="598">
        <v>0</v>
      </c>
    </row>
    <row r="78" spans="1:22">
      <c r="A78" s="301">
        <f>Resid!A93</f>
        <v>0</v>
      </c>
      <c r="B78" s="40" t="e">
        <f>Resid!#REF!</f>
        <v>#REF!</v>
      </c>
      <c r="C78" s="40"/>
      <c r="D78" s="479"/>
      <c r="E78" s="312" t="e">
        <f t="shared" si="23"/>
        <v>#DIV/0!</v>
      </c>
      <c r="F78" s="24"/>
      <c r="G78" s="24"/>
      <c r="H78" s="5"/>
      <c r="I78" s="1"/>
      <c r="P78" s="597" t="s">
        <v>36</v>
      </c>
      <c r="Q78" s="589">
        <v>2402.1590000000001</v>
      </c>
      <c r="R78" s="589">
        <v>2960.06</v>
      </c>
      <c r="S78" s="589">
        <v>0.81152400000000002</v>
      </c>
      <c r="T78" s="598">
        <v>0.41870000000000002</v>
      </c>
    </row>
    <row r="79" spans="1:22">
      <c r="A79" s="553">
        <f>Resid!A94</f>
        <v>0</v>
      </c>
      <c r="B79" s="562"/>
      <c r="C79" s="513"/>
      <c r="D79" s="513" t="e">
        <f>Resid!#REF!</f>
        <v>#REF!</v>
      </c>
      <c r="E79" s="554" t="e">
        <f t="shared" si="23"/>
        <v>#DIV/0!</v>
      </c>
      <c r="F79" s="24"/>
      <c r="G79" s="24"/>
      <c r="H79" s="5"/>
      <c r="I79" s="1"/>
      <c r="P79" s="597" t="s">
        <v>10</v>
      </c>
      <c r="Q79" s="589">
        <v>6607083</v>
      </c>
      <c r="R79" s="589">
        <v>5926445</v>
      </c>
      <c r="S79" s="589">
        <v>1.1148480000000001</v>
      </c>
      <c r="T79" s="598">
        <v>0.26719999999999999</v>
      </c>
    </row>
    <row r="80" spans="1:22">
      <c r="A80" s="251">
        <f>Resid!A95</f>
        <v>0</v>
      </c>
      <c r="C80" s="40"/>
      <c r="D80" s="549" t="e">
        <f>Resid!#REF!</f>
        <v>#REF!</v>
      </c>
      <c r="E80" s="550" t="e">
        <f>(D80-C79)/C79</f>
        <v>#REF!</v>
      </c>
      <c r="F80" s="148"/>
      <c r="G80" s="565"/>
      <c r="H80" s="5"/>
      <c r="I80" s="1"/>
      <c r="P80" s="597" t="s">
        <v>307</v>
      </c>
      <c r="Q80" s="589">
        <v>0.11824800000000001</v>
      </c>
      <c r="R80" s="589">
        <v>5.0652000000000003E-2</v>
      </c>
      <c r="S80" s="589">
        <v>2.334527</v>
      </c>
      <c r="T80" s="598">
        <v>2.1299999999999999E-2</v>
      </c>
    </row>
    <row r="81" spans="1:20">
      <c r="A81" s="251">
        <f>Resid!A96</f>
        <v>0</v>
      </c>
      <c r="C81" s="40"/>
      <c r="D81" s="549" t="e">
        <f>Resid!#REF!</f>
        <v>#REF!</v>
      </c>
      <c r="E81" s="550" t="e">
        <f>(D81-D80)/D80</f>
        <v>#REF!</v>
      </c>
      <c r="F81" s="24"/>
      <c r="G81" s="24"/>
      <c r="H81" s="5"/>
      <c r="I81" s="1"/>
      <c r="P81" s="612" t="s">
        <v>11</v>
      </c>
      <c r="Q81" s="596">
        <v>0.94087100000000001</v>
      </c>
      <c r="R81" s="613" t="s">
        <v>12</v>
      </c>
      <c r="S81" s="613"/>
      <c r="T81" s="614">
        <v>14850803</v>
      </c>
    </row>
    <row r="82" spans="1:20">
      <c r="A82" s="251">
        <f>Resid!A97</f>
        <v>0</v>
      </c>
      <c r="C82" s="40"/>
      <c r="D82" s="549" t="e">
        <f>Resid!#REF!</f>
        <v>#REF!</v>
      </c>
      <c r="E82" s="550" t="e">
        <f>(D82-D81)/D81</f>
        <v>#REF!</v>
      </c>
      <c r="F82" s="565"/>
      <c r="G82" s="565"/>
      <c r="H82" s="5"/>
      <c r="I82" s="1"/>
      <c r="P82" s="612" t="s">
        <v>13</v>
      </c>
      <c r="Q82" s="596">
        <v>0.93778600000000001</v>
      </c>
      <c r="R82" s="613" t="s">
        <v>14</v>
      </c>
      <c r="S82" s="613"/>
      <c r="T82" s="614">
        <v>1655560</v>
      </c>
    </row>
    <row r="83" spans="1:20">
      <c r="A83" s="251">
        <f>Resid!A98</f>
        <v>0</v>
      </c>
      <c r="C83" s="40"/>
      <c r="D83" s="549" t="e">
        <f>Resid!#REF!</f>
        <v>#REF!</v>
      </c>
      <c r="E83" s="550" t="e">
        <f>(D83-D82)/D82</f>
        <v>#REF!</v>
      </c>
      <c r="F83" s="565"/>
      <c r="G83" s="565"/>
      <c r="H83" s="5"/>
      <c r="I83" s="1"/>
      <c r="P83" s="616" t="s">
        <v>15</v>
      </c>
      <c r="Q83" s="617">
        <v>412943.5</v>
      </c>
      <c r="R83" s="617" t="s">
        <v>16</v>
      </c>
      <c r="S83" s="617"/>
      <c r="T83" s="618">
        <v>28.755669999999999</v>
      </c>
    </row>
    <row r="84" spans="1:20">
      <c r="A84" s="251">
        <f>Resid!A99</f>
        <v>0</v>
      </c>
      <c r="C84" s="40"/>
      <c r="D84" s="549" t="e">
        <f>Resid!#REF!</f>
        <v>#REF!</v>
      </c>
      <c r="E84" s="550" t="e">
        <f>(D84-D83)/D83</f>
        <v>#REF!</v>
      </c>
      <c r="F84" s="565"/>
      <c r="G84" s="565"/>
      <c r="H84" s="148"/>
      <c r="I84" s="563"/>
      <c r="P84" s="612" t="s">
        <v>17</v>
      </c>
      <c r="Q84" s="613">
        <v>19600000000000</v>
      </c>
      <c r="R84" s="613" t="s">
        <v>18</v>
      </c>
      <c r="S84" s="613"/>
      <c r="T84" s="614">
        <v>28.91656</v>
      </c>
    </row>
    <row r="85" spans="1:20">
      <c r="A85" s="251">
        <f>Resid!A100</f>
        <v>0</v>
      </c>
      <c r="B85" s="209"/>
      <c r="D85" s="549" t="e">
        <f>Resid!#REF!</f>
        <v>#REF!</v>
      </c>
      <c r="E85" s="550" t="e">
        <f>(D85-D84)/D84</f>
        <v>#REF!</v>
      </c>
      <c r="F85" s="565"/>
      <c r="G85" s="565"/>
      <c r="H85" s="148"/>
      <c r="I85" s="563"/>
      <c r="P85" s="612" t="s">
        <v>19</v>
      </c>
      <c r="Q85" s="613">
        <v>-1747.096</v>
      </c>
      <c r="R85" s="613" t="s">
        <v>20</v>
      </c>
      <c r="S85" s="613"/>
      <c r="T85" s="614">
        <v>28.821020000000001</v>
      </c>
    </row>
    <row r="86" spans="1:20">
      <c r="A86" s="23"/>
      <c r="B86" s="23"/>
      <c r="C86" s="23"/>
      <c r="D86" s="23"/>
      <c r="E86" s="345"/>
      <c r="F86" s="535"/>
      <c r="G86" s="535"/>
      <c r="H86" s="148"/>
      <c r="I86" s="564"/>
      <c r="P86" s="612" t="s">
        <v>21</v>
      </c>
      <c r="Q86" s="613">
        <v>304.98099999999999</v>
      </c>
      <c r="R86" s="613" t="s">
        <v>22</v>
      </c>
      <c r="S86" s="613"/>
      <c r="T86" s="614">
        <v>1.2389889999999999</v>
      </c>
    </row>
    <row r="87" spans="1:20">
      <c r="F87" s="5"/>
      <c r="G87" s="5"/>
      <c r="H87" s="5"/>
      <c r="I87" s="1"/>
      <c r="P87" s="612" t="s">
        <v>23</v>
      </c>
      <c r="Q87" s="613">
        <v>0</v>
      </c>
      <c r="R87" s="613"/>
      <c r="S87" s="613"/>
      <c r="T87" s="614"/>
    </row>
    <row r="88" spans="1:20" ht="13.5" thickBot="1">
      <c r="P88" s="593"/>
      <c r="Q88" s="594"/>
      <c r="R88" s="594"/>
      <c r="S88" s="594"/>
      <c r="T88" s="595"/>
    </row>
    <row r="89" spans="1:20">
      <c r="P89" s="583"/>
      <c r="Q89" s="478"/>
      <c r="R89" s="478"/>
      <c r="S89" s="478"/>
      <c r="T89" s="584"/>
    </row>
    <row r="91" spans="1:20">
      <c r="A91" s="480" t="s">
        <v>299</v>
      </c>
      <c r="P91" s="619" t="s">
        <v>38</v>
      </c>
      <c r="Q91" s="627"/>
      <c r="R91" s="627"/>
      <c r="S91" s="627"/>
      <c r="T91" s="628"/>
    </row>
    <row r="92" spans="1:20">
      <c r="P92" s="629" t="s">
        <v>2</v>
      </c>
      <c r="Q92" s="315"/>
      <c r="R92" s="315"/>
      <c r="S92" s="315"/>
      <c r="T92" s="630"/>
    </row>
    <row r="93" spans="1:20" ht="25.5">
      <c r="A93" s="309" t="s">
        <v>187</v>
      </c>
      <c r="B93" s="310" t="s">
        <v>301</v>
      </c>
      <c r="C93" s="310" t="s">
        <v>243</v>
      </c>
      <c r="D93" s="311" t="s">
        <v>134</v>
      </c>
      <c r="E93" s="311" t="s">
        <v>146</v>
      </c>
      <c r="P93" s="629" t="s">
        <v>304</v>
      </c>
      <c r="Q93" s="315"/>
      <c r="R93" s="315"/>
      <c r="S93" s="315"/>
      <c r="T93" s="630"/>
    </row>
    <row r="94" spans="1:20">
      <c r="A94" s="35"/>
      <c r="B94" s="40"/>
      <c r="C94" s="40"/>
      <c r="D94" s="479"/>
      <c r="E94" s="308"/>
      <c r="P94" s="629" t="s">
        <v>281</v>
      </c>
      <c r="Q94" s="315"/>
      <c r="R94" s="315"/>
      <c r="S94" s="315"/>
      <c r="T94" s="630"/>
    </row>
    <row r="95" spans="1:20">
      <c r="A95" s="566"/>
      <c r="B95" s="40"/>
      <c r="C95" s="40"/>
      <c r="D95" s="479"/>
      <c r="E95" s="312"/>
      <c r="P95" s="629" t="s">
        <v>282</v>
      </c>
      <c r="Q95" s="315"/>
      <c r="R95" s="315"/>
      <c r="S95" s="315"/>
      <c r="T95" s="630"/>
    </row>
    <row r="96" spans="1:20">
      <c r="A96" s="566"/>
      <c r="B96" s="40"/>
      <c r="C96" s="40"/>
      <c r="D96" s="479"/>
      <c r="E96" s="312"/>
      <c r="P96" s="631" t="s">
        <v>3</v>
      </c>
      <c r="Q96" s="621"/>
      <c r="R96" s="621"/>
      <c r="S96" s="621"/>
      <c r="T96" s="632"/>
    </row>
    <row r="97" spans="1:20">
      <c r="A97" s="566"/>
      <c r="B97" s="40"/>
      <c r="C97" s="40"/>
      <c r="D97" s="479"/>
      <c r="E97" s="312"/>
      <c r="P97" s="629"/>
      <c r="Q97" s="316"/>
      <c r="R97" s="315"/>
      <c r="S97" s="315"/>
      <c r="T97" s="633"/>
    </row>
    <row r="98" spans="1:20">
      <c r="A98" s="566"/>
      <c r="B98" s="40"/>
      <c r="C98" s="40"/>
      <c r="D98" s="479"/>
      <c r="E98" s="312"/>
      <c r="P98" s="629" t="s">
        <v>4</v>
      </c>
      <c r="Q98" s="316" t="s">
        <v>5</v>
      </c>
      <c r="R98" s="315" t="s">
        <v>6</v>
      </c>
      <c r="S98" s="315" t="s">
        <v>7</v>
      </c>
      <c r="T98" s="633" t="s">
        <v>8</v>
      </c>
    </row>
    <row r="99" spans="1:20">
      <c r="A99" s="566"/>
      <c r="B99" s="40"/>
      <c r="C99" s="40"/>
      <c r="D99" s="479"/>
      <c r="E99" s="312"/>
      <c r="P99" s="629"/>
      <c r="Q99" s="316"/>
      <c r="R99" s="315"/>
      <c r="S99" s="315"/>
      <c r="T99" s="633"/>
    </row>
    <row r="100" spans="1:20">
      <c r="A100" s="566"/>
      <c r="B100" s="40"/>
      <c r="C100" s="40"/>
      <c r="D100" s="479"/>
      <c r="E100" s="312"/>
      <c r="P100" s="629" t="s">
        <v>32</v>
      </c>
      <c r="Q100" s="603">
        <v>5468.8559999999998</v>
      </c>
      <c r="R100" s="606">
        <v>3521.33</v>
      </c>
      <c r="S100" s="607">
        <v>1.5530649999999999</v>
      </c>
      <c r="T100" s="634">
        <v>0.1232</v>
      </c>
    </row>
    <row r="101" spans="1:20">
      <c r="A101" s="566"/>
      <c r="B101" s="40"/>
      <c r="C101" s="40"/>
      <c r="D101" s="479"/>
      <c r="E101" s="312"/>
      <c r="P101" s="629" t="s">
        <v>31</v>
      </c>
      <c r="Q101" s="603">
        <v>233120.5</v>
      </c>
      <c r="R101" s="606">
        <v>13736.36</v>
      </c>
      <c r="S101" s="607">
        <v>16.971060000000001</v>
      </c>
      <c r="T101" s="634">
        <v>0</v>
      </c>
    </row>
    <row r="102" spans="1:20">
      <c r="A102" s="566"/>
      <c r="B102" s="40"/>
      <c r="C102" s="40"/>
      <c r="D102" s="479"/>
      <c r="E102" s="312"/>
      <c r="P102" s="629" t="s">
        <v>33</v>
      </c>
      <c r="Q102" s="603">
        <v>65395.68</v>
      </c>
      <c r="R102" s="606">
        <v>3595.5010000000002</v>
      </c>
      <c r="S102" s="607">
        <v>18.188199999999998</v>
      </c>
      <c r="T102" s="634">
        <v>0</v>
      </c>
    </row>
    <row r="103" spans="1:20">
      <c r="A103" s="566"/>
      <c r="B103" s="40"/>
      <c r="C103" s="40"/>
      <c r="D103" s="479"/>
      <c r="E103" s="312"/>
      <c r="P103" s="645" t="s">
        <v>37</v>
      </c>
      <c r="Q103" s="603">
        <v>-16703.990000000002</v>
      </c>
      <c r="R103" s="606">
        <v>1117.9690000000001</v>
      </c>
      <c r="S103" s="607">
        <v>-14.941369999999999</v>
      </c>
      <c r="T103" s="634">
        <v>0</v>
      </c>
    </row>
    <row r="104" spans="1:20">
      <c r="A104" s="566"/>
      <c r="B104" s="40"/>
      <c r="C104" s="40"/>
      <c r="D104" s="479"/>
      <c r="E104" s="312"/>
      <c r="P104" s="629" t="s">
        <v>36</v>
      </c>
      <c r="Q104" s="603"/>
      <c r="R104" s="606"/>
      <c r="S104" s="607"/>
      <c r="T104" s="634"/>
    </row>
    <row r="105" spans="1:20">
      <c r="A105" s="553"/>
      <c r="B105" s="562"/>
      <c r="C105" s="513"/>
      <c r="D105" s="513"/>
      <c r="E105" s="554"/>
      <c r="P105" s="629" t="s">
        <v>9</v>
      </c>
      <c r="Q105" s="603">
        <v>-357765</v>
      </c>
      <c r="R105" s="606">
        <v>49750.47</v>
      </c>
      <c r="S105" s="607">
        <v>-7.1911889999999996</v>
      </c>
      <c r="T105" s="634">
        <v>0</v>
      </c>
    </row>
    <row r="106" spans="1:20">
      <c r="A106" s="251"/>
      <c r="C106" s="40"/>
      <c r="D106" s="549"/>
      <c r="E106" s="550"/>
      <c r="P106" s="629" t="s">
        <v>182</v>
      </c>
      <c r="Q106" s="625">
        <v>13.611000000000001</v>
      </c>
      <c r="R106" s="606">
        <v>2.9025069999999999</v>
      </c>
      <c r="S106" s="607">
        <v>4.6893940000000001</v>
      </c>
      <c r="T106" s="634">
        <v>0</v>
      </c>
    </row>
    <row r="107" spans="1:20">
      <c r="A107" s="251"/>
      <c r="C107" s="40"/>
      <c r="D107" s="549"/>
      <c r="E107" s="550"/>
      <c r="P107" s="635" t="s">
        <v>40</v>
      </c>
      <c r="Q107" s="626">
        <v>128.57839999999999</v>
      </c>
      <c r="R107" s="609">
        <v>19.495899999999999</v>
      </c>
      <c r="S107" s="610">
        <v>6.5951500000000003</v>
      </c>
      <c r="T107" s="636">
        <v>0</v>
      </c>
    </row>
    <row r="108" spans="1:20">
      <c r="A108" s="251"/>
      <c r="C108" s="40"/>
      <c r="D108" s="549"/>
      <c r="E108" s="550"/>
      <c r="P108" s="631" t="s">
        <v>10</v>
      </c>
      <c r="Q108" s="622">
        <v>-6539465</v>
      </c>
      <c r="R108" s="623">
        <v>1315107</v>
      </c>
      <c r="S108" s="624">
        <v>-4.9725739999999998</v>
      </c>
      <c r="T108" s="637">
        <v>0</v>
      </c>
    </row>
    <row r="109" spans="1:20">
      <c r="A109" s="251"/>
      <c r="C109" s="40"/>
      <c r="D109" s="549"/>
      <c r="E109" s="550"/>
      <c r="P109" s="629" t="s">
        <v>283</v>
      </c>
      <c r="Q109" s="611">
        <v>0.17388600000000001</v>
      </c>
      <c r="R109" s="606">
        <v>3.0197999999999999E-2</v>
      </c>
      <c r="S109" s="607">
        <v>5.7582519999999997</v>
      </c>
      <c r="T109" s="634">
        <v>0</v>
      </c>
    </row>
    <row r="110" spans="1:20">
      <c r="A110" s="251"/>
      <c r="C110" s="40"/>
      <c r="D110" s="549"/>
      <c r="E110" s="550"/>
      <c r="P110" s="638"/>
      <c r="Q110" s="9"/>
      <c r="R110" s="9"/>
      <c r="S110" s="9"/>
      <c r="T110" s="639"/>
    </row>
    <row r="111" spans="1:20">
      <c r="A111" s="251"/>
      <c r="B111" s="209"/>
      <c r="C111" s="479"/>
      <c r="D111" s="549"/>
      <c r="E111" s="550"/>
      <c r="P111" s="629" t="s">
        <v>11</v>
      </c>
      <c r="Q111" s="605">
        <v>0.97021900000000005</v>
      </c>
      <c r="R111" s="315" t="s">
        <v>12</v>
      </c>
      <c r="S111" s="315"/>
      <c r="T111" s="640">
        <v>6571825</v>
      </c>
    </row>
    <row r="112" spans="1:20">
      <c r="A112" s="23"/>
      <c r="B112" s="23"/>
      <c r="C112" s="23"/>
      <c r="D112" s="23"/>
      <c r="E112" s="345"/>
      <c r="P112" s="629" t="s">
        <v>13</v>
      </c>
      <c r="Q112" s="605">
        <v>0.96811000000000003</v>
      </c>
      <c r="R112" s="315" t="s">
        <v>14</v>
      </c>
      <c r="S112" s="315"/>
      <c r="T112" s="640">
        <v>691349.6</v>
      </c>
    </row>
    <row r="113" spans="1:20">
      <c r="P113" s="629" t="s">
        <v>15</v>
      </c>
      <c r="Q113" s="606">
        <v>123459.4</v>
      </c>
      <c r="R113" s="315" t="s">
        <v>16</v>
      </c>
      <c r="S113" s="315"/>
      <c r="T113" s="640">
        <v>26.356120000000001</v>
      </c>
    </row>
    <row r="114" spans="1:20">
      <c r="P114" s="629" t="s">
        <v>17</v>
      </c>
      <c r="Q114" s="608">
        <v>1720000000000</v>
      </c>
      <c r="R114" s="315" t="s">
        <v>18</v>
      </c>
      <c r="S114" s="315"/>
      <c r="T114" s="640">
        <v>26.56297</v>
      </c>
    </row>
    <row r="115" spans="1:20">
      <c r="P115" s="629" t="s">
        <v>19</v>
      </c>
      <c r="Q115" s="606">
        <v>-1598.723</v>
      </c>
      <c r="R115" s="315" t="s">
        <v>20</v>
      </c>
      <c r="S115" s="315"/>
      <c r="T115" s="641">
        <v>26.44014</v>
      </c>
    </row>
    <row r="116" spans="1:20">
      <c r="P116" s="629" t="s">
        <v>21</v>
      </c>
      <c r="Q116" s="315">
        <v>460.1635</v>
      </c>
      <c r="R116" s="315" t="s">
        <v>22</v>
      </c>
      <c r="S116" s="315"/>
      <c r="T116" s="640">
        <v>0.94834399999999996</v>
      </c>
    </row>
    <row r="117" spans="1:20">
      <c r="P117" s="629" t="s">
        <v>23</v>
      </c>
      <c r="Q117" s="604">
        <v>0</v>
      </c>
      <c r="R117" s="315"/>
      <c r="S117" s="315"/>
      <c r="T117" s="642"/>
    </row>
    <row r="118" spans="1:20">
      <c r="A118" s="480" t="s">
        <v>291</v>
      </c>
      <c r="P118" s="643"/>
      <c r="Q118" s="451"/>
      <c r="R118" s="451"/>
      <c r="S118" s="451"/>
      <c r="T118" s="644"/>
    </row>
    <row r="120" spans="1:20" ht="25.5">
      <c r="A120" s="309" t="s">
        <v>187</v>
      </c>
      <c r="B120" s="310" t="s">
        <v>301</v>
      </c>
      <c r="C120" s="310" t="s">
        <v>243</v>
      </c>
      <c r="D120" s="311" t="s">
        <v>134</v>
      </c>
      <c r="E120" s="311" t="s">
        <v>146</v>
      </c>
      <c r="P120" s="567" t="s">
        <v>273</v>
      </c>
      <c r="Q120" s="568"/>
      <c r="R120" s="568"/>
      <c r="S120" s="568"/>
      <c r="T120" s="569"/>
    </row>
    <row r="121" spans="1:20">
      <c r="A121" s="35"/>
      <c r="B121" s="40"/>
      <c r="C121" s="40"/>
      <c r="D121" s="479"/>
      <c r="E121" s="308"/>
      <c r="P121" s="570" t="s">
        <v>2</v>
      </c>
      <c r="Q121" s="276"/>
      <c r="R121" s="276"/>
      <c r="S121" s="276"/>
      <c r="T121" s="571"/>
    </row>
    <row r="122" spans="1:20">
      <c r="A122" s="566">
        <f>'GS 50-1000'!A81</f>
        <v>0</v>
      </c>
      <c r="B122" s="40" t="e">
        <f>'GS 50-1000'!#REF!</f>
        <v>#REF!</v>
      </c>
      <c r="C122" s="40" t="e">
        <f>'GS 50-1000'!#REF!</f>
        <v>#REF!</v>
      </c>
      <c r="D122" s="479"/>
      <c r="E122" s="312"/>
      <c r="P122" s="570" t="s">
        <v>296</v>
      </c>
      <c r="Q122" s="276"/>
      <c r="R122" s="276"/>
      <c r="S122" s="276"/>
      <c r="T122" s="571"/>
    </row>
    <row r="123" spans="1:20">
      <c r="A123" s="566">
        <f>'GS 50-1000'!A82</f>
        <v>0</v>
      </c>
      <c r="B123" s="40" t="e">
        <f>'GS 50-1000'!#REF!</f>
        <v>#REF!</v>
      </c>
      <c r="C123" s="40" t="e">
        <f>'GS 50-1000'!#REF!</f>
        <v>#REF!</v>
      </c>
      <c r="D123" s="479"/>
      <c r="E123" s="312"/>
      <c r="P123" s="646" t="s">
        <v>271</v>
      </c>
      <c r="Q123" s="647"/>
      <c r="R123" s="647"/>
      <c r="S123" s="647"/>
      <c r="T123" s="648"/>
    </row>
    <row r="124" spans="1:20">
      <c r="A124" s="566">
        <f>'GS 50-1000'!A83</f>
        <v>0</v>
      </c>
      <c r="B124" s="40" t="e">
        <f>'GS 50-1000'!#REF!</f>
        <v>#REF!</v>
      </c>
      <c r="C124" s="40" t="e">
        <f>'GS 50-1000'!#REF!</f>
        <v>#REF!</v>
      </c>
      <c r="D124" s="479"/>
      <c r="E124" s="312" t="e">
        <f t="shared" ref="E124:E132" si="24">(C124-C123)/C123</f>
        <v>#REF!</v>
      </c>
      <c r="P124" s="570" t="s">
        <v>272</v>
      </c>
      <c r="Q124" s="276"/>
      <c r="R124" s="276"/>
      <c r="S124" s="276"/>
      <c r="T124" s="571"/>
    </row>
    <row r="125" spans="1:20">
      <c r="A125" s="566">
        <f>'GS 50-1000'!A84</f>
        <v>0</v>
      </c>
      <c r="B125" s="40" t="e">
        <f>'GS 50-1000'!#REF!</f>
        <v>#REF!</v>
      </c>
      <c r="C125" s="40" t="e">
        <f>'GS 50-1000'!#REF!</f>
        <v>#REF!</v>
      </c>
      <c r="D125" s="479"/>
      <c r="E125" s="312" t="e">
        <f t="shared" si="24"/>
        <v>#REF!</v>
      </c>
      <c r="P125" s="570" t="s">
        <v>3</v>
      </c>
      <c r="Q125" s="277"/>
      <c r="R125" s="276"/>
      <c r="S125" s="276"/>
      <c r="T125" s="572"/>
    </row>
    <row r="126" spans="1:20">
      <c r="A126" s="566">
        <f>'GS 50-1000'!A85</f>
        <v>0</v>
      </c>
      <c r="B126" s="40" t="e">
        <f>'GS 50-1000'!#REF!</f>
        <v>#REF!</v>
      </c>
      <c r="C126" s="40" t="e">
        <f>'GS 50-1000'!#REF!</f>
        <v>#REF!</v>
      </c>
      <c r="D126" s="479"/>
      <c r="E126" s="312" t="e">
        <f t="shared" si="24"/>
        <v>#REF!</v>
      </c>
      <c r="P126" s="573"/>
      <c r="Q126" s="253"/>
      <c r="R126" s="253"/>
      <c r="S126" s="253"/>
      <c r="T126" s="574"/>
    </row>
    <row r="127" spans="1:20">
      <c r="A127" s="566">
        <f>'GS 50-1000'!A86</f>
        <v>0</v>
      </c>
      <c r="B127" s="40" t="e">
        <f>'GS 50-1000'!#REF!</f>
        <v>#REF!</v>
      </c>
      <c r="C127" s="40" t="e">
        <f>'GS 50-1000'!#REF!</f>
        <v>#REF!</v>
      </c>
      <c r="D127" s="479"/>
      <c r="E127" s="312" t="e">
        <f t="shared" si="24"/>
        <v>#REF!</v>
      </c>
      <c r="P127" s="570" t="s">
        <v>4</v>
      </c>
      <c r="Q127" s="277" t="s">
        <v>5</v>
      </c>
      <c r="R127" s="276" t="s">
        <v>6</v>
      </c>
      <c r="S127" s="276" t="s">
        <v>7</v>
      </c>
      <c r="T127" s="572" t="s">
        <v>8</v>
      </c>
    </row>
    <row r="128" spans="1:20">
      <c r="A128" s="566">
        <f>'GS 50-1000'!A87</f>
        <v>0</v>
      </c>
      <c r="B128" s="40" t="e">
        <f>'GS 50-1000'!#REF!</f>
        <v>#REF!</v>
      </c>
      <c r="C128" s="40" t="e">
        <f>'GS 50-1000'!#REF!</f>
        <v>#REF!</v>
      </c>
      <c r="D128" s="479"/>
      <c r="E128" s="312" t="e">
        <f t="shared" si="24"/>
        <v>#REF!</v>
      </c>
      <c r="P128" s="454"/>
      <c r="Q128" s="316"/>
      <c r="R128" s="315"/>
      <c r="S128" s="315"/>
      <c r="T128" s="456"/>
    </row>
    <row r="129" spans="1:20">
      <c r="A129" s="566">
        <f>'GS 50-1000'!A88</f>
        <v>0</v>
      </c>
      <c r="B129" s="40" t="e">
        <f>'GS 50-1000'!#REF!</f>
        <v>#REF!</v>
      </c>
      <c r="C129" s="40" t="e">
        <f>'GS 50-1000'!#REF!</f>
        <v>#REF!</v>
      </c>
      <c r="D129" s="479"/>
      <c r="E129" s="312" t="e">
        <f t="shared" si="24"/>
        <v>#REF!</v>
      </c>
      <c r="P129" s="575" t="s">
        <v>33</v>
      </c>
      <c r="Q129" s="252">
        <v>420735.4</v>
      </c>
      <c r="R129" s="252">
        <v>18417.61</v>
      </c>
      <c r="S129" s="252">
        <v>22.844190000000001</v>
      </c>
      <c r="T129" s="576">
        <v>0</v>
      </c>
    </row>
    <row r="130" spans="1:20">
      <c r="A130" s="566">
        <f>'GS 50-1000'!A89</f>
        <v>0</v>
      </c>
      <c r="B130" s="40" t="e">
        <f>'GS 50-1000'!#REF!</f>
        <v>#REF!</v>
      </c>
      <c r="C130" s="40" t="e">
        <f>'GS 50-1000'!#REF!</f>
        <v>#REF!</v>
      </c>
      <c r="D130" s="479"/>
      <c r="E130" s="312" t="e">
        <f t="shared" si="24"/>
        <v>#REF!</v>
      </c>
      <c r="P130" s="575" t="s">
        <v>31</v>
      </c>
      <c r="Q130" s="252">
        <v>940944.5</v>
      </c>
      <c r="R130" s="252">
        <v>31038.34</v>
      </c>
      <c r="S130" s="252">
        <v>30.315550000000002</v>
      </c>
      <c r="T130" s="576">
        <v>0</v>
      </c>
    </row>
    <row r="131" spans="1:20">
      <c r="A131" s="566">
        <f>'GS 50-1000'!A90</f>
        <v>0</v>
      </c>
      <c r="B131" s="40" t="e">
        <f>'GS 50-1000'!#REF!</f>
        <v>#REF!</v>
      </c>
      <c r="C131" s="40" t="e">
        <f>'GS 50-1000'!#REF!</f>
        <v>#REF!</v>
      </c>
      <c r="D131" s="479"/>
      <c r="E131" s="312" t="e">
        <f t="shared" si="24"/>
        <v>#REF!</v>
      </c>
      <c r="P131" s="575" t="s">
        <v>27</v>
      </c>
      <c r="Q131" s="252">
        <v>96595.25</v>
      </c>
      <c r="R131" s="252">
        <v>15655.62</v>
      </c>
      <c r="S131" s="252">
        <v>6.1700039999999996</v>
      </c>
      <c r="T131" s="576">
        <v>0</v>
      </c>
    </row>
    <row r="132" spans="1:20">
      <c r="A132" s="553">
        <f>'GS 50-1000'!A91</f>
        <v>0</v>
      </c>
      <c r="B132" s="562"/>
      <c r="C132" s="513" t="e">
        <f>'GS 50-1000'!#REF!</f>
        <v>#REF!</v>
      </c>
      <c r="D132" s="513" t="e">
        <f>'GS 50-1000'!#REF!</f>
        <v>#REF!</v>
      </c>
      <c r="E132" s="554" t="e">
        <f t="shared" si="24"/>
        <v>#REF!</v>
      </c>
      <c r="P132" s="575" t="s">
        <v>32</v>
      </c>
      <c r="Q132" s="252">
        <v>37170.720000000001</v>
      </c>
      <c r="R132" s="252">
        <v>8770.0349999999999</v>
      </c>
      <c r="S132" s="252">
        <v>4.2383769999999998</v>
      </c>
      <c r="T132" s="576">
        <v>0</v>
      </c>
    </row>
    <row r="133" spans="1:20">
      <c r="A133" s="251">
        <f>'GS 50-1000'!A92</f>
        <v>0</v>
      </c>
      <c r="C133" s="40"/>
      <c r="D133" s="549" t="e">
        <f>'GS 50-1000'!#REF!</f>
        <v>#REF!</v>
      </c>
      <c r="E133" s="550" t="e">
        <f>(D133-C132)/C132</f>
        <v>#REF!</v>
      </c>
      <c r="P133" s="575" t="s">
        <v>9</v>
      </c>
      <c r="Q133" s="252">
        <v>-1737433</v>
      </c>
      <c r="R133" s="252">
        <v>101862</v>
      </c>
      <c r="S133" s="252">
        <v>-17.056730000000002</v>
      </c>
      <c r="T133" s="576">
        <v>0</v>
      </c>
    </row>
    <row r="134" spans="1:20">
      <c r="A134" s="251">
        <f>'GS 50-1000'!A93</f>
        <v>0</v>
      </c>
      <c r="C134" s="40"/>
      <c r="D134" s="549" t="e">
        <f>'GS 50-1000'!#REF!</f>
        <v>#REF!</v>
      </c>
      <c r="E134" s="550"/>
      <c r="P134" s="577" t="s">
        <v>181</v>
      </c>
      <c r="Q134" s="481">
        <v>-79473.87</v>
      </c>
      <c r="R134" s="482">
        <v>28836.720000000001</v>
      </c>
      <c r="S134" s="483">
        <v>-2.755995</v>
      </c>
      <c r="T134" s="578">
        <v>6.7000000000000002E-3</v>
      </c>
    </row>
    <row r="135" spans="1:20">
      <c r="A135" s="251">
        <f>'GS 50-1000'!A94</f>
        <v>0</v>
      </c>
      <c r="C135" s="40"/>
      <c r="D135" s="549" t="e">
        <f>'GS 50-1000'!#REF!</f>
        <v>#REF!</v>
      </c>
      <c r="E135" s="550"/>
      <c r="P135" s="646" t="s">
        <v>40</v>
      </c>
      <c r="Q135" s="649">
        <v>818.98860000000002</v>
      </c>
      <c r="R135" s="650">
        <v>104.28189999999999</v>
      </c>
      <c r="S135" s="651">
        <v>7.8536029999999997</v>
      </c>
      <c r="T135" s="652">
        <v>0</v>
      </c>
    </row>
    <row r="136" spans="1:20">
      <c r="A136" s="251">
        <f>'GS 50-1000'!A95</f>
        <v>0</v>
      </c>
      <c r="C136" s="40"/>
      <c r="D136" s="549" t="e">
        <f>'GS 50-1000'!#REF!</f>
        <v>#REF!</v>
      </c>
      <c r="E136" s="550"/>
      <c r="P136" s="580" t="s">
        <v>37</v>
      </c>
      <c r="Q136" s="581">
        <v>-4631.1769999999997</v>
      </c>
      <c r="R136" s="280">
        <v>2032.45</v>
      </c>
      <c r="S136" s="281">
        <v>-2.2786179999999998</v>
      </c>
      <c r="T136" s="579">
        <v>2.4400000000000002E-2</v>
      </c>
    </row>
    <row r="137" spans="1:20">
      <c r="A137" s="251">
        <f>'GS 50-1000'!A96</f>
        <v>0</v>
      </c>
      <c r="C137" s="40"/>
      <c r="D137" s="549" t="e">
        <f>'GS 50-1000'!#REF!</f>
        <v>#REF!</v>
      </c>
      <c r="E137" s="550"/>
      <c r="P137" s="575" t="s">
        <v>10</v>
      </c>
      <c r="Q137" s="252">
        <v>13655313</v>
      </c>
      <c r="R137" s="252">
        <v>1127409</v>
      </c>
      <c r="S137" s="252">
        <v>12.112120000000001</v>
      </c>
      <c r="T137" s="576">
        <v>0</v>
      </c>
    </row>
    <row r="138" spans="1:20">
      <c r="A138" s="251">
        <f>'GS 50-1000'!A97</f>
        <v>0</v>
      </c>
      <c r="B138" s="209"/>
      <c r="C138" s="479"/>
      <c r="D138" s="549" t="e">
        <f>'GS 50-1000'!#REF!</f>
        <v>#REF!</v>
      </c>
      <c r="E138" s="550"/>
      <c r="P138" s="575"/>
      <c r="Q138" s="252"/>
      <c r="R138" s="252"/>
      <c r="S138" s="252"/>
      <c r="T138" s="576"/>
    </row>
    <row r="139" spans="1:20">
      <c r="A139" s="23"/>
      <c r="B139" s="23"/>
      <c r="C139" s="23"/>
      <c r="D139" s="23"/>
      <c r="E139" s="345"/>
      <c r="P139" s="453"/>
      <c r="Q139" s="9"/>
      <c r="R139" s="9"/>
      <c r="S139" s="9"/>
      <c r="T139" s="319"/>
    </row>
    <row r="140" spans="1:20">
      <c r="P140" s="575" t="s">
        <v>11</v>
      </c>
      <c r="Q140" s="252">
        <v>0.96838000000000002</v>
      </c>
      <c r="R140" s="252" t="s">
        <v>12</v>
      </c>
      <c r="S140" s="252"/>
      <c r="T140" s="576">
        <v>28347723</v>
      </c>
    </row>
    <row r="141" spans="1:20">
      <c r="P141" s="575" t="s">
        <v>13</v>
      </c>
      <c r="Q141" s="252">
        <v>0.96635700000000002</v>
      </c>
      <c r="R141" s="252" t="s">
        <v>14</v>
      </c>
      <c r="S141" s="252"/>
      <c r="T141" s="576">
        <v>1849701</v>
      </c>
    </row>
    <row r="142" spans="1:20">
      <c r="P142" s="575" t="s">
        <v>15</v>
      </c>
      <c r="Q142" s="252">
        <v>339274.7</v>
      </c>
      <c r="R142" s="252" t="s">
        <v>16</v>
      </c>
      <c r="S142" s="252"/>
      <c r="T142" s="576">
        <v>28.37181</v>
      </c>
    </row>
    <row r="143" spans="1:20">
      <c r="P143" s="575" t="s">
        <v>17</v>
      </c>
      <c r="Q143" s="582">
        <v>14400000000000</v>
      </c>
      <c r="R143" s="252" t="s">
        <v>18</v>
      </c>
      <c r="S143" s="252"/>
      <c r="T143" s="576">
        <v>28.56644</v>
      </c>
    </row>
    <row r="144" spans="1:20">
      <c r="P144" s="575" t="s">
        <v>19</v>
      </c>
      <c r="Q144" s="252">
        <v>-1891.9110000000001</v>
      </c>
      <c r="R144" s="252" t="s">
        <v>20</v>
      </c>
      <c r="S144" s="252"/>
      <c r="T144" s="576">
        <v>28.450900000000001</v>
      </c>
    </row>
    <row r="145" spans="1:20">
      <c r="P145" s="575" t="s">
        <v>21</v>
      </c>
      <c r="Q145" s="252">
        <v>478.5283</v>
      </c>
      <c r="R145" s="252" t="s">
        <v>22</v>
      </c>
      <c r="S145" s="252"/>
      <c r="T145" s="576">
        <v>1.3609659999999999</v>
      </c>
    </row>
    <row r="146" spans="1:20">
      <c r="P146" s="583" t="s">
        <v>23</v>
      </c>
      <c r="Q146" s="478">
        <v>0</v>
      </c>
      <c r="R146" s="478"/>
      <c r="S146" s="478"/>
      <c r="T146" s="584"/>
    </row>
    <row r="148" spans="1:20">
      <c r="A148" s="480" t="s">
        <v>292</v>
      </c>
      <c r="C148" s="479"/>
      <c r="D148" s="479"/>
      <c r="E148" s="479"/>
    </row>
    <row r="149" spans="1:20">
      <c r="A149" s="479"/>
      <c r="C149" s="479"/>
      <c r="D149" s="479"/>
      <c r="E149" s="479"/>
      <c r="P149" s="473" t="s">
        <v>274</v>
      </c>
      <c r="Q149" s="462"/>
      <c r="R149" s="462"/>
      <c r="S149" s="462"/>
      <c r="T149" s="463"/>
    </row>
    <row r="150" spans="1:20" ht="25.5">
      <c r="A150" s="309" t="s">
        <v>187</v>
      </c>
      <c r="B150" s="310" t="s">
        <v>301</v>
      </c>
      <c r="C150" s="310" t="s">
        <v>243</v>
      </c>
      <c r="D150" s="311" t="s">
        <v>134</v>
      </c>
      <c r="E150" s="311" t="s">
        <v>146</v>
      </c>
      <c r="P150" s="315" t="s">
        <v>2</v>
      </c>
      <c r="Q150" s="315"/>
      <c r="R150" s="315"/>
      <c r="S150" s="315"/>
      <c r="T150" s="455"/>
    </row>
    <row r="151" spans="1:20">
      <c r="A151" s="35"/>
      <c r="B151" s="40"/>
      <c r="C151" s="40"/>
      <c r="D151" s="479"/>
      <c r="E151" s="308"/>
      <c r="P151" s="16" t="s">
        <v>297</v>
      </c>
      <c r="Q151" s="16"/>
      <c r="R151" s="315"/>
      <c r="S151" s="315"/>
      <c r="T151" s="455"/>
    </row>
    <row r="152" spans="1:20">
      <c r="A152" s="566">
        <f>'GS 1-5'!A85</f>
        <v>0</v>
      </c>
      <c r="B152" s="40" t="e">
        <f>'GS 1-5'!#REF!</f>
        <v>#REF!</v>
      </c>
      <c r="C152" s="40" t="e">
        <f>'GS 1-5'!#REF!</f>
        <v>#REF!</v>
      </c>
      <c r="D152" s="479"/>
      <c r="E152" s="312"/>
      <c r="P152" s="315" t="s">
        <v>281</v>
      </c>
      <c r="Q152" s="315"/>
      <c r="R152" s="315"/>
      <c r="S152" s="315"/>
      <c r="T152" s="455"/>
    </row>
    <row r="153" spans="1:20">
      <c r="A153" s="566">
        <f>'GS 1-5'!A86</f>
        <v>0</v>
      </c>
      <c r="B153" s="40" t="e">
        <f>'GS 1-5'!#REF!</f>
        <v>#REF!</v>
      </c>
      <c r="C153" s="40" t="e">
        <f>'GS 1-5'!#REF!</f>
        <v>#REF!</v>
      </c>
      <c r="D153" s="479"/>
      <c r="E153" s="312" t="e">
        <f>(C153-C152)/C152</f>
        <v>#REF!</v>
      </c>
      <c r="P153" s="315" t="s">
        <v>282</v>
      </c>
      <c r="Q153" s="315"/>
      <c r="R153" s="315"/>
      <c r="S153" s="315"/>
      <c r="T153" s="455"/>
    </row>
    <row r="154" spans="1:20">
      <c r="A154" s="566">
        <f>'GS 1-5'!A87</f>
        <v>0</v>
      </c>
      <c r="B154" s="40" t="e">
        <f>'GS 1-5'!#REF!</f>
        <v>#REF!</v>
      </c>
      <c r="C154" s="40" t="e">
        <f>'GS 1-5'!#REF!</f>
        <v>#REF!</v>
      </c>
      <c r="D154" s="479"/>
      <c r="E154" s="312" t="e">
        <f t="shared" ref="E154:E162" si="25">(C154-C153)/C153</f>
        <v>#REF!</v>
      </c>
      <c r="P154" s="315" t="s">
        <v>3</v>
      </c>
      <c r="Q154" s="316"/>
      <c r="R154" s="315"/>
      <c r="S154" s="315"/>
      <c r="T154" s="456"/>
    </row>
    <row r="155" spans="1:20">
      <c r="A155" s="566">
        <f>'GS 1-5'!A88</f>
        <v>0</v>
      </c>
      <c r="B155" s="40" t="e">
        <f>'GS 1-5'!#REF!</f>
        <v>#REF!</v>
      </c>
      <c r="C155" s="40" t="e">
        <f>'GS 1-5'!#REF!</f>
        <v>#REF!</v>
      </c>
      <c r="D155" s="479"/>
      <c r="E155" s="312" t="e">
        <f t="shared" si="25"/>
        <v>#REF!</v>
      </c>
      <c r="P155" s="315"/>
      <c r="Q155" s="316"/>
      <c r="R155" s="315"/>
      <c r="S155" s="315"/>
      <c r="T155" s="456"/>
    </row>
    <row r="156" spans="1:20">
      <c r="A156" s="566">
        <f>'GS 1-5'!A89</f>
        <v>0</v>
      </c>
      <c r="B156" s="40" t="e">
        <f>'GS 1-5'!#REF!</f>
        <v>#REF!</v>
      </c>
      <c r="C156" s="40" t="e">
        <f>'GS 1-5'!#REF!</f>
        <v>#REF!</v>
      </c>
      <c r="D156" s="479"/>
      <c r="E156" s="312" t="e">
        <f t="shared" si="25"/>
        <v>#REF!</v>
      </c>
      <c r="P156" s="315" t="s">
        <v>4</v>
      </c>
      <c r="Q156" s="316" t="s">
        <v>5</v>
      </c>
      <c r="R156" s="315" t="s">
        <v>6</v>
      </c>
      <c r="S156" s="315" t="s">
        <v>7</v>
      </c>
      <c r="T156" s="456" t="s">
        <v>8</v>
      </c>
    </row>
    <row r="157" spans="1:20">
      <c r="A157" s="566">
        <f>'GS 1-5'!A90</f>
        <v>0</v>
      </c>
      <c r="B157" s="40" t="e">
        <f>'GS 1-5'!#REF!</f>
        <v>#REF!</v>
      </c>
      <c r="C157" s="40" t="e">
        <f>'GS 1-5'!#REF!</f>
        <v>#REF!</v>
      </c>
      <c r="D157" s="479"/>
      <c r="E157" s="312" t="e">
        <f t="shared" si="25"/>
        <v>#REF!</v>
      </c>
      <c r="P157" s="315"/>
      <c r="Q157" s="316"/>
      <c r="R157" s="315"/>
      <c r="S157" s="315"/>
      <c r="T157" s="456"/>
    </row>
    <row r="158" spans="1:20">
      <c r="A158" s="566">
        <f>'GS 1-5'!A91</f>
        <v>0</v>
      </c>
      <c r="B158" s="40" t="e">
        <f>'GS 1-5'!#REF!</f>
        <v>#REF!</v>
      </c>
      <c r="C158" s="40" t="e">
        <f>'GS 1-5'!#REF!</f>
        <v>#REF!</v>
      </c>
      <c r="D158" s="479"/>
      <c r="E158" s="312" t="e">
        <f t="shared" si="25"/>
        <v>#REF!</v>
      </c>
      <c r="P158" s="315" t="s">
        <v>33</v>
      </c>
      <c r="Q158" s="603">
        <v>128850.5</v>
      </c>
      <c r="R158" s="606">
        <v>18422.48</v>
      </c>
      <c r="S158" s="607">
        <v>6.9941990000000001</v>
      </c>
      <c r="T158" s="471">
        <v>0</v>
      </c>
    </row>
    <row r="159" spans="1:20">
      <c r="A159" s="566">
        <f>'GS 1-5'!A92</f>
        <v>0</v>
      </c>
      <c r="B159" s="40" t="e">
        <f>'GS 1-5'!#REF!</f>
        <v>#REF!</v>
      </c>
      <c r="C159" s="40" t="e">
        <f>'GS 1-5'!#REF!</f>
        <v>#REF!</v>
      </c>
      <c r="D159" s="479"/>
      <c r="E159" s="312" t="e">
        <f t="shared" si="25"/>
        <v>#REF!</v>
      </c>
      <c r="P159" s="315" t="s">
        <v>31</v>
      </c>
      <c r="Q159" s="603">
        <v>255183.5</v>
      </c>
      <c r="R159" s="606">
        <v>41445.230000000003</v>
      </c>
      <c r="S159" s="607">
        <v>6.1571259999999999</v>
      </c>
      <c r="T159" s="471">
        <v>0</v>
      </c>
    </row>
    <row r="160" spans="1:20">
      <c r="A160" s="566">
        <f>'GS 1-5'!A93</f>
        <v>0</v>
      </c>
      <c r="B160" s="40" t="e">
        <f>'GS 1-5'!#REF!</f>
        <v>#REF!</v>
      </c>
      <c r="C160" s="40" t="e">
        <f>'GS 1-5'!#REF!</f>
        <v>#REF!</v>
      </c>
      <c r="D160" s="479"/>
      <c r="E160" s="312" t="e">
        <f t="shared" si="25"/>
        <v>#REF!</v>
      </c>
      <c r="P160" s="315" t="s">
        <v>27</v>
      </c>
      <c r="Q160" s="603">
        <v>73479.149999999994</v>
      </c>
      <c r="R160" s="606">
        <v>16138.37</v>
      </c>
      <c r="S160" s="607">
        <v>4.5530720000000002</v>
      </c>
      <c r="T160" s="471">
        <v>0</v>
      </c>
    </row>
    <row r="161" spans="1:20">
      <c r="A161" s="566">
        <f>'GS 1-5'!A94</f>
        <v>0</v>
      </c>
      <c r="B161" s="40" t="e">
        <f>'GS 1-5'!#REF!</f>
        <v>#REF!</v>
      </c>
      <c r="C161" s="40" t="e">
        <f>'GS 1-5'!#REF!</f>
        <v>#REF!</v>
      </c>
      <c r="D161" s="479"/>
      <c r="E161" s="312" t="e">
        <f t="shared" si="25"/>
        <v>#REF!</v>
      </c>
      <c r="P161" s="315" t="s">
        <v>32</v>
      </c>
      <c r="Q161" s="603">
        <v>49029.64</v>
      </c>
      <c r="R161" s="606">
        <v>8400.9120000000003</v>
      </c>
      <c r="S161" s="607">
        <v>5.8362290000000003</v>
      </c>
      <c r="T161" s="471">
        <v>0</v>
      </c>
    </row>
    <row r="162" spans="1:20">
      <c r="A162" s="553">
        <f>'GS 1-5'!A95</f>
        <v>0</v>
      </c>
      <c r="B162" s="562"/>
      <c r="C162" s="513" t="e">
        <f>'GS 1-5'!#REF!</f>
        <v>#REF!</v>
      </c>
      <c r="D162" s="513" t="e">
        <f>'GS 1-5'!#REF!</f>
        <v>#REF!</v>
      </c>
      <c r="E162" s="554" t="e">
        <f t="shared" si="25"/>
        <v>#REF!</v>
      </c>
      <c r="P162" s="315" t="s">
        <v>9</v>
      </c>
      <c r="Q162" s="603">
        <v>-1080443</v>
      </c>
      <c r="R162" s="606">
        <v>111710.7</v>
      </c>
      <c r="S162" s="607">
        <v>-9.671799</v>
      </c>
      <c r="T162" s="471">
        <v>0</v>
      </c>
    </row>
    <row r="163" spans="1:20">
      <c r="A163" s="251">
        <f>'GS 1-5'!A96</f>
        <v>0</v>
      </c>
      <c r="C163" s="40"/>
      <c r="D163" s="549" t="e">
        <f>'GS 1-5'!#REF!</f>
        <v>#REF!</v>
      </c>
      <c r="E163" s="550" t="e">
        <f>(D163-C162)/C162</f>
        <v>#REF!</v>
      </c>
      <c r="P163" s="16" t="s">
        <v>37</v>
      </c>
      <c r="Q163" s="153">
        <v>-26758.39</v>
      </c>
      <c r="R163" s="153">
        <v>2204.4459999999999</v>
      </c>
      <c r="S163" s="154">
        <v>-12.13837</v>
      </c>
      <c r="T163" s="472">
        <v>0</v>
      </c>
    </row>
    <row r="164" spans="1:20">
      <c r="A164" s="251">
        <f>'GS 1-5'!A97</f>
        <v>0</v>
      </c>
      <c r="C164" s="40"/>
      <c r="D164" s="549" t="e">
        <f>'GS 1-5'!#REF!</f>
        <v>#REF!</v>
      </c>
      <c r="E164" s="550" t="e">
        <f>(D164-D163)/D163</f>
        <v>#REF!</v>
      </c>
      <c r="P164" s="315" t="s">
        <v>182</v>
      </c>
      <c r="Q164" s="29">
        <v>47.051830000000002</v>
      </c>
      <c r="R164" s="606">
        <v>5.7562379999999997</v>
      </c>
      <c r="S164" s="607">
        <v>8.1740600000000008</v>
      </c>
      <c r="T164" s="471">
        <v>0</v>
      </c>
    </row>
    <row r="165" spans="1:20">
      <c r="A165" s="251">
        <f>'GS 1-5'!A98</f>
        <v>0</v>
      </c>
      <c r="C165" s="40"/>
      <c r="D165" s="549" t="e">
        <f>'GS 1-5'!#REF!</f>
        <v>#REF!</v>
      </c>
      <c r="E165" s="550" t="e">
        <f>(D165-D164)/D164</f>
        <v>#REF!</v>
      </c>
      <c r="P165" s="315" t="s">
        <v>10</v>
      </c>
      <c r="Q165" s="603">
        <v>-2652964</v>
      </c>
      <c r="R165" s="606">
        <v>1564577</v>
      </c>
      <c r="S165" s="607">
        <v>-1.695643</v>
      </c>
      <c r="T165" s="471">
        <v>9.2700000000000005E-2</v>
      </c>
    </row>
    <row r="166" spans="1:20">
      <c r="A166" s="251">
        <f>'GS 1-5'!A99</f>
        <v>0</v>
      </c>
      <c r="C166" s="40"/>
      <c r="D166" s="549" t="e">
        <f>'GS 1-5'!#REF!</f>
        <v>#REF!</v>
      </c>
      <c r="E166" s="550" t="e">
        <f>(D166-D165)/D165</f>
        <v>#REF!</v>
      </c>
      <c r="P166" s="315" t="s">
        <v>285</v>
      </c>
      <c r="Q166" s="611">
        <v>0.112238</v>
      </c>
      <c r="R166" s="606">
        <v>4.5426000000000001E-2</v>
      </c>
      <c r="S166" s="607">
        <v>2.4707590000000001</v>
      </c>
      <c r="T166" s="457">
        <v>1.4999999999999999E-2</v>
      </c>
    </row>
    <row r="167" spans="1:20">
      <c r="A167" s="251">
        <f>'GS 1-5'!A100</f>
        <v>0</v>
      </c>
      <c r="C167" s="40"/>
      <c r="D167" s="549" t="e">
        <f>'GS 1-5'!#REF!</f>
        <v>#REF!</v>
      </c>
      <c r="E167" s="550" t="e">
        <f>(D167-D166)/D166</f>
        <v>#REF!</v>
      </c>
      <c r="P167" s="2"/>
      <c r="Q167" s="2"/>
      <c r="R167" s="2"/>
      <c r="S167" s="2"/>
      <c r="T167" s="2"/>
    </row>
    <row r="168" spans="1:20">
      <c r="A168" s="251">
        <f>'GS 1-5'!A101</f>
        <v>0</v>
      </c>
      <c r="B168" s="209"/>
      <c r="C168" s="479"/>
      <c r="D168" s="549" t="e">
        <f>'GS 1-5'!#REF!</f>
        <v>#REF!</v>
      </c>
      <c r="E168" s="550" t="e">
        <f>(D168-D167)/D167</f>
        <v>#REF!</v>
      </c>
      <c r="P168" s="315" t="s">
        <v>11</v>
      </c>
      <c r="Q168" s="605">
        <v>0.89819000000000004</v>
      </c>
      <c r="R168" s="315" t="s">
        <v>12</v>
      </c>
      <c r="S168" s="315"/>
      <c r="T168" s="458">
        <v>14121764</v>
      </c>
    </row>
    <row r="169" spans="1:20">
      <c r="A169" s="23"/>
      <c r="B169" s="23"/>
      <c r="C169" s="23"/>
      <c r="D169" s="23"/>
      <c r="E169" s="345"/>
      <c r="P169" s="315" t="s">
        <v>13</v>
      </c>
      <c r="Q169" s="605">
        <v>0.89098200000000005</v>
      </c>
      <c r="R169" s="315" t="s">
        <v>14</v>
      </c>
      <c r="S169" s="315"/>
      <c r="T169" s="458">
        <v>884272.7</v>
      </c>
    </row>
    <row r="170" spans="1:20">
      <c r="P170" s="315" t="s">
        <v>15</v>
      </c>
      <c r="Q170" s="315">
        <v>291967.40000000002</v>
      </c>
      <c r="R170" s="315" t="s">
        <v>16</v>
      </c>
      <c r="S170" s="315"/>
      <c r="T170" s="458">
        <v>28.077580000000001</v>
      </c>
    </row>
    <row r="171" spans="1:20">
      <c r="P171" s="315" t="s">
        <v>17</v>
      </c>
      <c r="Q171" s="467">
        <v>9630000000000</v>
      </c>
      <c r="R171" s="315" t="s">
        <v>18</v>
      </c>
      <c r="S171" s="315"/>
      <c r="T171" s="458">
        <v>28.28443</v>
      </c>
    </row>
    <row r="172" spans="1:20">
      <c r="P172" s="315" t="s">
        <v>19</v>
      </c>
      <c r="Q172" s="315">
        <v>-1703.732</v>
      </c>
      <c r="R172" s="315" t="s">
        <v>20</v>
      </c>
      <c r="S172" s="315"/>
      <c r="T172" s="459">
        <v>28.1616</v>
      </c>
    </row>
    <row r="173" spans="1:20">
      <c r="P173" s="315" t="s">
        <v>21</v>
      </c>
      <c r="Q173" s="315">
        <v>124.6142</v>
      </c>
      <c r="R173" s="315" t="s">
        <v>22</v>
      </c>
      <c r="S173" s="315"/>
      <c r="T173" s="458">
        <v>1.15822</v>
      </c>
    </row>
    <row r="174" spans="1:20">
      <c r="P174" s="469" t="s">
        <v>23</v>
      </c>
      <c r="Q174" s="468">
        <v>0</v>
      </c>
      <c r="R174" s="469"/>
      <c r="S174" s="469"/>
      <c r="T174" s="470"/>
    </row>
    <row r="175" spans="1:20">
      <c r="A175" s="480" t="s">
        <v>244</v>
      </c>
      <c r="C175" s="479"/>
      <c r="D175" s="479"/>
      <c r="E175" s="479"/>
    </row>
    <row r="176" spans="1:20">
      <c r="A176" s="479"/>
      <c r="C176" s="479"/>
      <c r="D176" s="479"/>
      <c r="E176" s="479"/>
    </row>
    <row r="177" spans="1:20" ht="25.5">
      <c r="A177" s="309" t="s">
        <v>187</v>
      </c>
      <c r="B177" s="310" t="s">
        <v>301</v>
      </c>
      <c r="C177" s="310" t="s">
        <v>243</v>
      </c>
      <c r="D177" s="311" t="s">
        <v>134</v>
      </c>
      <c r="E177" s="311" t="s">
        <v>146</v>
      </c>
      <c r="P177" s="585" t="s">
        <v>42</v>
      </c>
      <c r="Q177" s="586"/>
      <c r="R177" s="586"/>
      <c r="S177" s="586"/>
      <c r="T177" s="587"/>
    </row>
    <row r="178" spans="1:20">
      <c r="A178" s="35"/>
      <c r="B178" s="40"/>
      <c r="C178" s="40"/>
      <c r="D178" s="479"/>
      <c r="E178" s="308"/>
      <c r="P178" s="254" t="s">
        <v>2</v>
      </c>
      <c r="Q178" s="254"/>
      <c r="R178" s="254"/>
      <c r="S178" s="254"/>
      <c r="T178" s="254"/>
    </row>
    <row r="179" spans="1:20">
      <c r="A179" s="566" t="e">
        <f>LU!#REF!</f>
        <v>#REF!</v>
      </c>
      <c r="B179" s="40" t="e">
        <f>LU!#REF!</f>
        <v>#REF!</v>
      </c>
      <c r="C179" s="40" t="e">
        <f>LU!#REF!</f>
        <v>#REF!</v>
      </c>
      <c r="D179" s="479"/>
      <c r="E179" s="312"/>
      <c r="P179" s="540" t="s">
        <v>303</v>
      </c>
      <c r="Q179" s="540"/>
      <c r="R179" s="540"/>
      <c r="S179" s="540"/>
      <c r="T179" s="540"/>
    </row>
    <row r="180" spans="1:20">
      <c r="A180" s="566" t="e">
        <f>LU!#REF!</f>
        <v>#REF!</v>
      </c>
      <c r="B180" s="40" t="e">
        <f>LU!#REF!</f>
        <v>#REF!</v>
      </c>
      <c r="C180" s="40" t="e">
        <f>LU!#REF!</f>
        <v>#REF!</v>
      </c>
      <c r="D180" s="479"/>
      <c r="E180" s="312" t="e">
        <f>(C180-C179)/C179</f>
        <v>#REF!</v>
      </c>
      <c r="P180" s="540" t="s">
        <v>281</v>
      </c>
      <c r="Q180" s="540"/>
      <c r="R180" s="540"/>
      <c r="S180" s="540"/>
      <c r="T180" s="540"/>
    </row>
    <row r="181" spans="1:20">
      <c r="A181" s="566" t="e">
        <f>LU!#REF!</f>
        <v>#REF!</v>
      </c>
      <c r="B181" s="40" t="e">
        <f>LU!#REF!</f>
        <v>#REF!</v>
      </c>
      <c r="C181" s="40" t="e">
        <f>LU!#REF!</f>
        <v>#REF!</v>
      </c>
      <c r="D181" s="479"/>
      <c r="E181" s="312" t="e">
        <f t="shared" ref="E181:E189" si="26">(C181-C180)/C180</f>
        <v>#REF!</v>
      </c>
      <c r="P181" s="540" t="s">
        <v>282</v>
      </c>
      <c r="Q181" s="540"/>
      <c r="R181" s="540"/>
      <c r="S181" s="540"/>
      <c r="T181" s="540"/>
    </row>
    <row r="182" spans="1:20">
      <c r="A182" s="566" t="e">
        <f>LU!#REF!</f>
        <v>#REF!</v>
      </c>
      <c r="B182" s="40" t="e">
        <f>LU!#REF!</f>
        <v>#REF!</v>
      </c>
      <c r="C182" s="40" t="e">
        <f>LU!#REF!</f>
        <v>#REF!</v>
      </c>
      <c r="D182" s="479"/>
      <c r="E182" s="312" t="e">
        <f t="shared" si="26"/>
        <v>#REF!</v>
      </c>
      <c r="P182" s="540" t="s">
        <v>3</v>
      </c>
      <c r="Q182" s="540"/>
      <c r="R182" s="540"/>
      <c r="S182" s="540"/>
      <c r="T182" s="540"/>
    </row>
    <row r="183" spans="1:20">
      <c r="A183" s="566" t="e">
        <f>LU!#REF!</f>
        <v>#REF!</v>
      </c>
      <c r="B183" s="40" t="e">
        <f>LU!#REF!</f>
        <v>#REF!</v>
      </c>
      <c r="C183" s="40" t="e">
        <f>LU!#REF!</f>
        <v>#REF!</v>
      </c>
      <c r="D183" s="479"/>
      <c r="E183" s="312" t="e">
        <f t="shared" si="26"/>
        <v>#REF!</v>
      </c>
      <c r="P183" s="540"/>
      <c r="Q183" s="540"/>
      <c r="R183" s="540"/>
      <c r="S183" s="540"/>
      <c r="T183" s="540"/>
    </row>
    <row r="184" spans="1:20">
      <c r="A184" s="566" t="e">
        <f>LU!#REF!</f>
        <v>#REF!</v>
      </c>
      <c r="B184" s="40" t="e">
        <f>LU!#REF!</f>
        <v>#REF!</v>
      </c>
      <c r="C184" s="40" t="e">
        <f>LU!#REF!</f>
        <v>#REF!</v>
      </c>
      <c r="D184" s="479"/>
      <c r="E184" s="312" t="e">
        <f t="shared" si="26"/>
        <v>#REF!</v>
      </c>
      <c r="P184" s="540" t="s">
        <v>4</v>
      </c>
      <c r="Q184" s="540" t="s">
        <v>5</v>
      </c>
      <c r="R184" s="540" t="s">
        <v>6</v>
      </c>
      <c r="S184" s="540" t="s">
        <v>7</v>
      </c>
      <c r="T184" s="540" t="s">
        <v>8</v>
      </c>
    </row>
    <row r="185" spans="1:20">
      <c r="A185" s="566" t="e">
        <f>LU!#REF!</f>
        <v>#REF!</v>
      </c>
      <c r="B185" s="40" t="e">
        <f>LU!#REF!</f>
        <v>#REF!</v>
      </c>
      <c r="C185" s="40" t="e">
        <f>LU!#REF!</f>
        <v>#REF!</v>
      </c>
      <c r="D185" s="479"/>
      <c r="E185" s="312" t="e">
        <f t="shared" si="26"/>
        <v>#REF!</v>
      </c>
      <c r="P185" s="540"/>
      <c r="Q185" s="540"/>
      <c r="R185" s="540"/>
      <c r="S185" s="540"/>
      <c r="T185" s="540"/>
    </row>
    <row r="186" spans="1:20">
      <c r="A186" s="566" t="e">
        <f>LU!#REF!</f>
        <v>#REF!</v>
      </c>
      <c r="B186" s="40" t="e">
        <f>LU!#REF!</f>
        <v>#REF!</v>
      </c>
      <c r="C186" s="40" t="e">
        <f>LU!#REF!</f>
        <v>#REF!</v>
      </c>
      <c r="D186" s="479"/>
      <c r="E186" s="312" t="e">
        <f t="shared" si="26"/>
        <v>#REF!</v>
      </c>
      <c r="P186" s="540"/>
      <c r="Q186" s="540"/>
      <c r="R186" s="540"/>
      <c r="S186" s="540"/>
      <c r="T186" s="540"/>
    </row>
    <row r="187" spans="1:20">
      <c r="A187" s="566" t="e">
        <f>LU!#REF!</f>
        <v>#REF!</v>
      </c>
      <c r="B187" s="40" t="e">
        <f>LU!#REF!</f>
        <v>#REF!</v>
      </c>
      <c r="C187" s="40" t="e">
        <f>LU!#REF!</f>
        <v>#REF!</v>
      </c>
      <c r="D187" s="479"/>
      <c r="E187" s="312" t="e">
        <f t="shared" si="26"/>
        <v>#REF!</v>
      </c>
      <c r="P187" s="540" t="s">
        <v>33</v>
      </c>
      <c r="Q187" s="540">
        <v>57169.97</v>
      </c>
      <c r="R187" s="540">
        <v>12715.86</v>
      </c>
      <c r="S187" s="540">
        <v>4.4959579999999999</v>
      </c>
      <c r="T187" s="540">
        <v>0</v>
      </c>
    </row>
    <row r="188" spans="1:20">
      <c r="A188" s="566" t="e">
        <f>LU!#REF!</f>
        <v>#REF!</v>
      </c>
      <c r="B188" s="40" t="e">
        <f>LU!#REF!</f>
        <v>#REF!</v>
      </c>
      <c r="C188" s="40" t="e">
        <f>LU!#REF!</f>
        <v>#REF!</v>
      </c>
      <c r="D188" s="479"/>
      <c r="E188" s="312" t="e">
        <f t="shared" si="26"/>
        <v>#REF!</v>
      </c>
      <c r="P188" s="540" t="s">
        <v>31</v>
      </c>
      <c r="Q188" s="540">
        <v>117236.2</v>
      </c>
      <c r="R188" s="540">
        <v>27017.11</v>
      </c>
      <c r="S188" s="540">
        <v>4.3393319999999997</v>
      </c>
      <c r="T188" s="540">
        <v>0</v>
      </c>
    </row>
    <row r="189" spans="1:20">
      <c r="A189" s="553" t="e">
        <f>LU!#REF!</f>
        <v>#REF!</v>
      </c>
      <c r="B189" s="562"/>
      <c r="C189" s="513" t="e">
        <f>LU!#REF!</f>
        <v>#REF!</v>
      </c>
      <c r="D189" s="513" t="e">
        <f>LU!#REF!</f>
        <v>#REF!</v>
      </c>
      <c r="E189" s="554" t="e">
        <f t="shared" si="26"/>
        <v>#REF!</v>
      </c>
      <c r="P189" s="540" t="s">
        <v>27</v>
      </c>
      <c r="Q189" s="540">
        <v>32942.33</v>
      </c>
      <c r="R189" s="540">
        <v>10242.200000000001</v>
      </c>
      <c r="S189" s="540">
        <v>3.2163339999999998</v>
      </c>
      <c r="T189" s="540">
        <v>1.6999999999999999E-3</v>
      </c>
    </row>
    <row r="190" spans="1:20">
      <c r="A190" s="251" t="e">
        <f>LU!#REF!</f>
        <v>#REF!</v>
      </c>
      <c r="C190" s="40"/>
      <c r="D190" s="549" t="e">
        <f>LU!#REF!</f>
        <v>#REF!</v>
      </c>
      <c r="E190" s="550" t="e">
        <f>(D190-C189)/C189</f>
        <v>#REF!</v>
      </c>
      <c r="P190" s="540" t="s">
        <v>32</v>
      </c>
      <c r="Q190" s="540">
        <v>17493.52</v>
      </c>
      <c r="R190" s="540">
        <v>7477.018</v>
      </c>
      <c r="S190" s="540">
        <v>2.339639</v>
      </c>
      <c r="T190" s="540">
        <v>2.1100000000000001E-2</v>
      </c>
    </row>
    <row r="191" spans="1:20">
      <c r="A191" s="251" t="e">
        <f>LU!#REF!</f>
        <v>#REF!</v>
      </c>
      <c r="C191" s="40"/>
      <c r="D191" s="549" t="e">
        <f>LU!#REF!</f>
        <v>#REF!</v>
      </c>
      <c r="E191" s="550" t="e">
        <f>(D191-D190)/D190</f>
        <v>#REF!</v>
      </c>
      <c r="P191" s="541" t="s">
        <v>9</v>
      </c>
      <c r="Q191" s="536">
        <v>-312402.3</v>
      </c>
      <c r="R191" s="536">
        <v>85275.69</v>
      </c>
      <c r="S191" s="542">
        <v>-3.6634389999999999</v>
      </c>
      <c r="T191" s="537">
        <v>4.0000000000000002E-4</v>
      </c>
    </row>
    <row r="192" spans="1:20">
      <c r="A192" s="251" t="e">
        <f>LU!#REF!</f>
        <v>#REF!</v>
      </c>
      <c r="C192" s="40"/>
      <c r="D192" s="549" t="e">
        <f>LU!#REF!</f>
        <v>#REF!</v>
      </c>
      <c r="E192" s="550" t="e">
        <f>(D192-D191)/D191</f>
        <v>#REF!</v>
      </c>
      <c r="P192" s="540" t="s">
        <v>37</v>
      </c>
      <c r="Q192" s="540">
        <v>-16443.580000000002</v>
      </c>
      <c r="R192" s="540">
        <v>1561.4459999999999</v>
      </c>
      <c r="S192" s="540">
        <v>-10.530989999999999</v>
      </c>
      <c r="T192" s="540">
        <v>0</v>
      </c>
    </row>
    <row r="193" spans="1:20">
      <c r="A193" s="251" t="e">
        <f>LU!#REF!</f>
        <v>#REF!</v>
      </c>
      <c r="C193" s="40"/>
      <c r="D193" s="549" t="e">
        <f>LU!#REF!</f>
        <v>#REF!</v>
      </c>
      <c r="E193" s="550" t="e">
        <f>(D193-D192)/D192</f>
        <v>#REF!</v>
      </c>
      <c r="P193" s="540" t="s">
        <v>182</v>
      </c>
      <c r="Q193" s="540">
        <v>20.02431</v>
      </c>
      <c r="R193" s="540">
        <v>4.0046629999999999</v>
      </c>
      <c r="S193" s="540">
        <v>5.0002490000000002</v>
      </c>
      <c r="T193" s="540">
        <v>0</v>
      </c>
    </row>
    <row r="194" spans="1:20">
      <c r="A194" s="251" t="e">
        <f>LU!#REF!</f>
        <v>#REF!</v>
      </c>
      <c r="C194" s="40"/>
      <c r="D194" s="549" t="e">
        <f>LU!#REF!</f>
        <v>#REF!</v>
      </c>
      <c r="E194" s="550" t="e">
        <f>(D194-D193)/D193</f>
        <v>#REF!</v>
      </c>
      <c r="P194" s="543" t="s">
        <v>278</v>
      </c>
      <c r="Q194" s="538">
        <v>0</v>
      </c>
      <c r="R194" s="538"/>
      <c r="S194" s="544"/>
      <c r="T194" s="539"/>
    </row>
    <row r="195" spans="1:20">
      <c r="A195" s="251" t="e">
        <f>LU!#REF!</f>
        <v>#REF!</v>
      </c>
      <c r="B195" s="209"/>
      <c r="C195" s="479"/>
      <c r="D195" s="549" t="e">
        <f>LU!#REF!</f>
        <v>#REF!</v>
      </c>
      <c r="E195" s="550" t="e">
        <f>(D195-D194)/D194</f>
        <v>#REF!</v>
      </c>
      <c r="P195" s="540" t="s">
        <v>10</v>
      </c>
      <c r="Q195" s="540">
        <v>678846.6</v>
      </c>
      <c r="R195" s="540">
        <v>1148741</v>
      </c>
      <c r="S195" s="540">
        <v>0.59094800000000003</v>
      </c>
      <c r="T195" s="540">
        <v>0.55569999999999997</v>
      </c>
    </row>
    <row r="196" spans="1:20">
      <c r="A196" s="23"/>
      <c r="B196" s="23"/>
      <c r="C196" s="23"/>
      <c r="D196" s="23"/>
      <c r="E196" s="345"/>
      <c r="P196" s="540" t="s">
        <v>286</v>
      </c>
      <c r="Q196" s="540">
        <v>4.2657E-2</v>
      </c>
      <c r="R196" s="540">
        <v>7.3187000000000002E-2</v>
      </c>
      <c r="S196" s="540">
        <v>0.58284999999999998</v>
      </c>
      <c r="T196" s="540">
        <v>0.56120000000000003</v>
      </c>
    </row>
    <row r="197" spans="1:20">
      <c r="A197" s="479"/>
      <c r="C197" s="479"/>
      <c r="D197" s="479"/>
      <c r="E197" s="479"/>
      <c r="P197" s="540"/>
      <c r="Q197" s="540"/>
      <c r="R197" s="540"/>
      <c r="S197" s="540"/>
      <c r="T197" s="540"/>
    </row>
    <row r="198" spans="1:20">
      <c r="P198" s="540" t="s">
        <v>11</v>
      </c>
      <c r="Q198" s="540">
        <v>0.79896299999999998</v>
      </c>
      <c r="R198" s="540" t="s">
        <v>12</v>
      </c>
      <c r="S198" s="540"/>
      <c r="T198" s="540">
        <v>6861823</v>
      </c>
    </row>
    <row r="199" spans="1:20">
      <c r="P199" s="540" t="s">
        <v>13</v>
      </c>
      <c r="Q199" s="540">
        <v>0.78473000000000004</v>
      </c>
      <c r="R199" s="540" t="s">
        <v>14</v>
      </c>
      <c r="S199" s="540"/>
      <c r="T199" s="540">
        <v>526825.9</v>
      </c>
    </row>
    <row r="200" spans="1:20">
      <c r="P200" s="540" t="s">
        <v>15</v>
      </c>
      <c r="Q200" s="540">
        <v>244432.5</v>
      </c>
      <c r="R200" s="540" t="s">
        <v>16</v>
      </c>
      <c r="S200" s="540"/>
      <c r="T200" s="540">
        <v>27.722169999999998</v>
      </c>
    </row>
    <row r="201" spans="1:20">
      <c r="P201" s="540" t="s">
        <v>17</v>
      </c>
      <c r="Q201" s="545">
        <v>6750000000000</v>
      </c>
      <c r="R201" s="540" t="s">
        <v>18</v>
      </c>
      <c r="S201" s="540"/>
      <c r="T201" s="540">
        <v>27.929030000000001</v>
      </c>
    </row>
    <row r="202" spans="1:20">
      <c r="P202" s="540" t="s">
        <v>19</v>
      </c>
      <c r="Q202" s="540">
        <v>-1682.0530000000001</v>
      </c>
      <c r="R202" s="540" t="s">
        <v>20</v>
      </c>
      <c r="S202" s="540"/>
      <c r="T202" s="540">
        <v>27.806190000000001</v>
      </c>
    </row>
    <row r="203" spans="1:20">
      <c r="A203" s="480" t="s">
        <v>24</v>
      </c>
      <c r="C203" s="479"/>
      <c r="D203" s="479"/>
      <c r="E203" s="479"/>
      <c r="P203" s="540" t="s">
        <v>21</v>
      </c>
      <c r="Q203" s="540">
        <v>56.135579999999997</v>
      </c>
      <c r="R203" s="540" t="s">
        <v>22</v>
      </c>
      <c r="S203" s="540"/>
      <c r="T203" s="540">
        <v>1.233795</v>
      </c>
    </row>
    <row r="204" spans="1:20">
      <c r="A204" s="479"/>
      <c r="C204" s="479"/>
      <c r="D204" s="479"/>
      <c r="E204" s="479"/>
      <c r="P204" s="540" t="s">
        <v>23</v>
      </c>
      <c r="Q204" s="540">
        <v>0</v>
      </c>
      <c r="R204" s="540"/>
      <c r="S204" s="540"/>
      <c r="T204" s="540"/>
    </row>
    <row r="205" spans="1:20" ht="25.5">
      <c r="A205" s="309" t="s">
        <v>187</v>
      </c>
      <c r="B205" s="310" t="s">
        <v>301</v>
      </c>
      <c r="C205" s="310"/>
      <c r="D205" s="311" t="s">
        <v>134</v>
      </c>
      <c r="E205" s="311" t="s">
        <v>300</v>
      </c>
      <c r="P205" s="461" t="s">
        <v>43</v>
      </c>
      <c r="Q205" s="462"/>
      <c r="R205" s="462"/>
      <c r="S205" s="462"/>
      <c r="T205" s="463"/>
    </row>
    <row r="206" spans="1:20">
      <c r="A206" s="35"/>
      <c r="B206" s="40"/>
      <c r="C206" s="40"/>
      <c r="D206" s="479"/>
      <c r="E206" s="308"/>
      <c r="P206" s="454" t="s">
        <v>2</v>
      </c>
      <c r="Q206" s="315"/>
      <c r="R206" s="315"/>
      <c r="S206" s="315"/>
      <c r="T206" s="455"/>
    </row>
    <row r="207" spans="1:20">
      <c r="A207" s="566" t="e">
        <f>'Street Light'!#REF!</f>
        <v>#REF!</v>
      </c>
      <c r="B207" s="40" t="e">
        <f>'Street Light'!#REF!</f>
        <v>#REF!</v>
      </c>
      <c r="C207" s="40"/>
      <c r="D207" s="479"/>
      <c r="E207" s="312"/>
      <c r="P207" s="466" t="s">
        <v>302</v>
      </c>
      <c r="Q207" s="465"/>
      <c r="R207" s="315"/>
      <c r="S207" s="315"/>
      <c r="T207" s="455"/>
    </row>
    <row r="208" spans="1:20">
      <c r="A208" s="566" t="e">
        <f>'Street Light'!#REF!</f>
        <v>#REF!</v>
      </c>
      <c r="B208" s="40" t="e">
        <f>'Street Light'!#REF!</f>
        <v>#REF!</v>
      </c>
      <c r="C208" s="40"/>
      <c r="D208" s="479"/>
      <c r="E208" s="312"/>
      <c r="P208" s="454" t="s">
        <v>271</v>
      </c>
      <c r="Q208" s="315"/>
      <c r="R208" s="315"/>
      <c r="S208" s="315"/>
      <c r="T208" s="455"/>
    </row>
    <row r="209" spans="1:20">
      <c r="A209" s="566" t="e">
        <f>'Street Light'!#REF!</f>
        <v>#REF!</v>
      </c>
      <c r="B209" s="40" t="e">
        <f>'Street Light'!#REF!</f>
        <v>#REF!</v>
      </c>
      <c r="C209" s="40"/>
      <c r="D209" s="479"/>
      <c r="E209" s="312"/>
      <c r="P209" s="454" t="s">
        <v>272</v>
      </c>
      <c r="Q209" s="315"/>
      <c r="R209" s="315"/>
      <c r="S209" s="315"/>
      <c r="T209" s="455"/>
    </row>
    <row r="210" spans="1:20">
      <c r="A210" s="566" t="e">
        <f>'Street Light'!#REF!</f>
        <v>#REF!</v>
      </c>
      <c r="B210" s="40" t="e">
        <f>'Street Light'!#REF!</f>
        <v>#REF!</v>
      </c>
      <c r="C210" s="40"/>
      <c r="D210" s="479"/>
      <c r="E210" s="312"/>
      <c r="P210" s="454" t="s">
        <v>3</v>
      </c>
      <c r="Q210" s="315"/>
      <c r="R210" s="315"/>
      <c r="S210" s="315"/>
      <c r="T210" s="455"/>
    </row>
    <row r="211" spans="1:20">
      <c r="A211" s="566" t="e">
        <f>'Street Light'!#REF!</f>
        <v>#REF!</v>
      </c>
      <c r="B211" s="40" t="e">
        <f>'Street Light'!#REF!</f>
        <v>#REF!</v>
      </c>
      <c r="C211" s="40"/>
      <c r="D211" s="479"/>
      <c r="E211" s="312"/>
      <c r="P211" s="454"/>
      <c r="Q211" s="315"/>
      <c r="R211" s="315"/>
      <c r="S211" s="315"/>
      <c r="T211" s="455"/>
    </row>
    <row r="212" spans="1:20">
      <c r="A212" s="566" t="e">
        <f>'Street Light'!#REF!</f>
        <v>#REF!</v>
      </c>
      <c r="B212" s="40" t="e">
        <f>'Street Light'!#REF!</f>
        <v>#REF!</v>
      </c>
      <c r="C212" s="40"/>
      <c r="D212" s="479"/>
      <c r="E212" s="312"/>
      <c r="P212" s="454" t="s">
        <v>4</v>
      </c>
      <c r="Q212" s="315" t="s">
        <v>5</v>
      </c>
      <c r="R212" s="315" t="s">
        <v>6</v>
      </c>
      <c r="S212" s="315" t="s">
        <v>7</v>
      </c>
      <c r="T212" s="455" t="s">
        <v>8</v>
      </c>
    </row>
    <row r="213" spans="1:20">
      <c r="A213" s="566" t="e">
        <f>'Street Light'!#REF!</f>
        <v>#REF!</v>
      </c>
      <c r="B213" s="40" t="e">
        <f>'Street Light'!#REF!</f>
        <v>#REF!</v>
      </c>
      <c r="C213" s="40"/>
      <c r="D213" s="479"/>
      <c r="E213" s="312"/>
      <c r="P213" s="454"/>
      <c r="Q213" s="315"/>
      <c r="R213" s="315"/>
      <c r="S213" s="315"/>
      <c r="T213" s="455"/>
    </row>
    <row r="214" spans="1:20">
      <c r="A214" s="566" t="e">
        <f>'Street Light'!#REF!</f>
        <v>#REF!</v>
      </c>
      <c r="B214" s="40" t="e">
        <f>'Street Light'!#REF!</f>
        <v>#REF!</v>
      </c>
      <c r="C214" s="40"/>
      <c r="D214" s="479"/>
      <c r="E214" s="312"/>
      <c r="P214" s="454" t="s">
        <v>44</v>
      </c>
      <c r="Q214" s="603">
        <v>-54448.91</v>
      </c>
      <c r="R214" s="315">
        <v>4276.9290000000001</v>
      </c>
      <c r="S214" s="315">
        <v>-12.730840000000001</v>
      </c>
      <c r="T214" s="457">
        <v>0</v>
      </c>
    </row>
    <row r="215" spans="1:20">
      <c r="A215" s="566" t="e">
        <f>'Street Light'!#REF!</f>
        <v>#REF!</v>
      </c>
      <c r="B215" s="40" t="e">
        <f>'Street Light'!#REF!</f>
        <v>#REF!</v>
      </c>
      <c r="C215" s="40"/>
      <c r="D215" s="479"/>
      <c r="E215" s="312"/>
      <c r="P215" s="454" t="s">
        <v>45</v>
      </c>
      <c r="Q215" s="603">
        <v>-118192.4</v>
      </c>
      <c r="R215" s="315">
        <v>2697.76</v>
      </c>
      <c r="S215" s="315">
        <v>-43.811300000000003</v>
      </c>
      <c r="T215" s="457">
        <v>0</v>
      </c>
    </row>
    <row r="216" spans="1:20">
      <c r="A216" s="566" t="e">
        <f>'Street Light'!#REF!</f>
        <v>#REF!</v>
      </c>
      <c r="B216" s="40" t="e">
        <f>'Street Light'!#REF!</f>
        <v>#REF!</v>
      </c>
      <c r="C216" s="40"/>
      <c r="D216" s="479"/>
      <c r="E216" s="312"/>
      <c r="P216" s="454" t="s">
        <v>46</v>
      </c>
      <c r="Q216" s="603">
        <v>-121564.1</v>
      </c>
      <c r="R216" s="315">
        <v>2740.087</v>
      </c>
      <c r="S216" s="315">
        <v>-44.365049999999997</v>
      </c>
      <c r="T216" s="457">
        <v>0</v>
      </c>
    </row>
    <row r="217" spans="1:20">
      <c r="A217" s="553" t="e">
        <f>'Street Light'!#REF!</f>
        <v>#REF!</v>
      </c>
      <c r="B217" s="562"/>
      <c r="C217" s="513"/>
      <c r="D217" s="513" t="e">
        <f>'Street Light'!#REF!</f>
        <v>#REF!</v>
      </c>
      <c r="E217" s="554"/>
      <c r="P217" s="454" t="s">
        <v>50</v>
      </c>
      <c r="Q217" s="603">
        <v>-106260</v>
      </c>
      <c r="R217" s="315">
        <v>2861.5430000000001</v>
      </c>
      <c r="S217" s="315">
        <v>-37.133830000000003</v>
      </c>
      <c r="T217" s="457">
        <v>0</v>
      </c>
    </row>
    <row r="218" spans="1:20">
      <c r="A218" s="251" t="e">
        <f>'Street Light'!#REF!</f>
        <v>#REF!</v>
      </c>
      <c r="C218" s="40"/>
      <c r="D218" s="549" t="e">
        <f>'Street Light'!#REF!</f>
        <v>#REF!</v>
      </c>
      <c r="E218" s="550" t="e">
        <f t="shared" ref="E218:E223" si="27">(D218-D217)/D217</f>
        <v>#REF!</v>
      </c>
      <c r="P218" s="454" t="s">
        <v>47</v>
      </c>
      <c r="Q218" s="603">
        <v>-109903.2</v>
      </c>
      <c r="R218" s="315">
        <v>2962.3209999999999</v>
      </c>
      <c r="S218" s="315">
        <v>-37.100369999999998</v>
      </c>
      <c r="T218" s="457">
        <v>0</v>
      </c>
    </row>
    <row r="219" spans="1:20">
      <c r="A219" s="251" t="e">
        <f>'Street Light'!#REF!</f>
        <v>#REF!</v>
      </c>
      <c r="C219" s="40"/>
      <c r="D219" s="549" t="e">
        <f>'Street Light'!#REF!</f>
        <v>#REF!</v>
      </c>
      <c r="E219" s="550" t="e">
        <f t="shared" si="27"/>
        <v>#REF!</v>
      </c>
      <c r="P219" s="454" t="s">
        <v>51</v>
      </c>
      <c r="Q219" s="603">
        <v>-72928</v>
      </c>
      <c r="R219" s="315">
        <v>2977.6880000000001</v>
      </c>
      <c r="S219" s="315">
        <v>-24.491489999999999</v>
      </c>
      <c r="T219" s="457">
        <v>0</v>
      </c>
    </row>
    <row r="220" spans="1:20">
      <c r="A220" s="251" t="e">
        <f>'Street Light'!#REF!</f>
        <v>#REF!</v>
      </c>
      <c r="C220" s="40"/>
      <c r="D220" s="549" t="e">
        <f>'Street Light'!#REF!</f>
        <v>#REF!</v>
      </c>
      <c r="E220" s="550" t="e">
        <f t="shared" si="27"/>
        <v>#REF!</v>
      </c>
      <c r="P220" s="454" t="s">
        <v>53</v>
      </c>
      <c r="Q220" s="603">
        <v>-28561</v>
      </c>
      <c r="R220" s="315">
        <v>3465.5630000000001</v>
      </c>
      <c r="S220" s="315">
        <v>-8.2413740000000004</v>
      </c>
      <c r="T220" s="457">
        <v>0</v>
      </c>
    </row>
    <row r="221" spans="1:20">
      <c r="A221" s="251" t="e">
        <f>'Street Light'!#REF!</f>
        <v>#REF!</v>
      </c>
      <c r="C221" s="40"/>
      <c r="D221" s="549" t="e">
        <f>'Street Light'!#REF!</f>
        <v>#REF!</v>
      </c>
      <c r="E221" s="550" t="e">
        <f t="shared" si="27"/>
        <v>#REF!</v>
      </c>
      <c r="P221" s="454" t="s">
        <v>48</v>
      </c>
      <c r="Q221" s="603">
        <v>28485.09</v>
      </c>
      <c r="R221" s="315">
        <v>3288.3359999999998</v>
      </c>
      <c r="S221" s="315">
        <v>8.6624639999999999</v>
      </c>
      <c r="T221" s="457">
        <v>0</v>
      </c>
    </row>
    <row r="222" spans="1:20">
      <c r="A222" s="251" t="e">
        <f>'Street Light'!#REF!</f>
        <v>#REF!</v>
      </c>
      <c r="C222" s="40"/>
      <c r="D222" s="549" t="e">
        <f>'Street Light'!#REF!</f>
        <v>#REF!</v>
      </c>
      <c r="E222" s="550" t="e">
        <f t="shared" si="27"/>
        <v>#REF!</v>
      </c>
      <c r="P222" s="454" t="s">
        <v>49</v>
      </c>
      <c r="Q222" s="603">
        <v>35001.550000000003</v>
      </c>
      <c r="R222" s="315">
        <v>3425.0349999999999</v>
      </c>
      <c r="S222" s="315">
        <v>10.21932</v>
      </c>
      <c r="T222" s="457">
        <v>0</v>
      </c>
    </row>
    <row r="223" spans="1:20">
      <c r="A223" s="251" t="e">
        <f>'Street Light'!#REF!</f>
        <v>#REF!</v>
      </c>
      <c r="B223" s="209"/>
      <c r="C223" s="479"/>
      <c r="D223" s="549" t="e">
        <f>'Street Light'!#REF!</f>
        <v>#REF!</v>
      </c>
      <c r="E223" s="550" t="e">
        <f t="shared" si="27"/>
        <v>#REF!</v>
      </c>
      <c r="P223" s="454" t="s">
        <v>54</v>
      </c>
      <c r="Q223" s="603">
        <v>58421.27</v>
      </c>
      <c r="R223" s="315">
        <v>3042.5129999999999</v>
      </c>
      <c r="S223" s="315">
        <v>19.201650000000001</v>
      </c>
      <c r="T223" s="457">
        <v>0</v>
      </c>
    </row>
    <row r="224" spans="1:20">
      <c r="A224" s="23"/>
      <c r="B224" s="23"/>
      <c r="C224" s="23"/>
      <c r="D224" s="23"/>
      <c r="E224" s="345"/>
      <c r="P224" s="454" t="s">
        <v>55</v>
      </c>
      <c r="Q224" s="603">
        <v>27235.64</v>
      </c>
      <c r="R224" s="315">
        <v>3889.4609999999998</v>
      </c>
      <c r="S224" s="315">
        <v>7.0024189999999997</v>
      </c>
      <c r="T224" s="457">
        <v>0</v>
      </c>
    </row>
    <row r="225" spans="1:20">
      <c r="A225" s="479"/>
      <c r="C225" s="479"/>
      <c r="D225" s="479"/>
      <c r="E225" s="479"/>
      <c r="P225" s="454" t="s">
        <v>10</v>
      </c>
      <c r="Q225" s="603">
        <v>355050.5</v>
      </c>
      <c r="R225" s="315">
        <v>2396.7429999999999</v>
      </c>
      <c r="S225" s="315">
        <v>148.1388</v>
      </c>
      <c r="T225" s="457">
        <v>0</v>
      </c>
    </row>
    <row r="226" spans="1:20">
      <c r="P226" s="452"/>
      <c r="Q226" s="4"/>
      <c r="R226" s="1"/>
      <c r="S226" s="1"/>
      <c r="T226" s="206"/>
    </row>
    <row r="227" spans="1:20">
      <c r="P227" s="454" t="s">
        <v>11</v>
      </c>
      <c r="Q227" s="317">
        <v>0.98783900000000002</v>
      </c>
      <c r="R227" s="315" t="s">
        <v>12</v>
      </c>
      <c r="S227" s="315"/>
      <c r="T227" s="458">
        <v>315424.2</v>
      </c>
    </row>
    <row r="228" spans="1:20">
      <c r="P228" s="454" t="s">
        <v>13</v>
      </c>
      <c r="Q228" s="317">
        <v>0.98674300000000004</v>
      </c>
      <c r="R228" s="315" t="s">
        <v>14</v>
      </c>
      <c r="S228" s="315"/>
      <c r="T228" s="458">
        <v>65011.27</v>
      </c>
    </row>
    <row r="229" spans="1:20">
      <c r="P229" s="454" t="s">
        <v>15</v>
      </c>
      <c r="Q229" s="315">
        <v>7485.4719999999998</v>
      </c>
      <c r="R229" s="315" t="s">
        <v>16</v>
      </c>
      <c r="S229" s="315"/>
      <c r="T229" s="458">
        <v>20.764600000000002</v>
      </c>
    </row>
    <row r="230" spans="1:20">
      <c r="P230" s="454" t="s">
        <v>17</v>
      </c>
      <c r="Q230" s="467">
        <v>6840000000</v>
      </c>
      <c r="R230" s="315" t="s">
        <v>18</v>
      </c>
      <c r="S230" s="315"/>
      <c r="T230" s="474">
        <v>21.02411</v>
      </c>
    </row>
    <row r="231" spans="1:20">
      <c r="P231" s="454" t="s">
        <v>19</v>
      </c>
      <c r="Q231" s="315">
        <v>-1379.2280000000001</v>
      </c>
      <c r="R231" s="315" t="s">
        <v>20</v>
      </c>
      <c r="S231" s="315"/>
      <c r="T231" s="458">
        <v>20.870059999999999</v>
      </c>
    </row>
    <row r="232" spans="1:20">
      <c r="P232" s="454" t="s">
        <v>21</v>
      </c>
      <c r="Q232" s="315">
        <v>900.91539999999998</v>
      </c>
      <c r="R232" s="315" t="s">
        <v>22</v>
      </c>
      <c r="S232" s="315"/>
      <c r="T232" s="459">
        <v>0.93476199999999998</v>
      </c>
    </row>
    <row r="233" spans="1:20">
      <c r="P233" s="475" t="s">
        <v>23</v>
      </c>
      <c r="Q233" s="476">
        <v>0</v>
      </c>
      <c r="R233" s="469"/>
      <c r="S233" s="469"/>
      <c r="T233" s="477"/>
    </row>
    <row r="234" spans="1:20">
      <c r="A234" s="480" t="s">
        <v>294</v>
      </c>
    </row>
    <row r="236" spans="1:20" ht="25.5">
      <c r="A236" s="309" t="s">
        <v>187</v>
      </c>
      <c r="B236" s="310" t="s">
        <v>301</v>
      </c>
      <c r="C236" s="310"/>
      <c r="D236" s="311" t="s">
        <v>134</v>
      </c>
      <c r="E236" s="311" t="s">
        <v>300</v>
      </c>
    </row>
    <row r="237" spans="1:20">
      <c r="A237" s="35"/>
      <c r="B237" s="40"/>
      <c r="C237" s="40"/>
      <c r="D237" s="479"/>
      <c r="E237" s="308"/>
    </row>
    <row r="238" spans="1:20">
      <c r="A238" s="566" t="e">
        <f>'Scttred Load'!#REF!</f>
        <v>#REF!</v>
      </c>
      <c r="B238" s="40" t="e">
        <f>'Scttred Load'!#REF!</f>
        <v>#REF!</v>
      </c>
      <c r="C238" s="40"/>
      <c r="D238" s="479"/>
      <c r="E238" s="312"/>
    </row>
    <row r="239" spans="1:20">
      <c r="A239" s="566" t="e">
        <f>'Scttred Load'!#REF!</f>
        <v>#REF!</v>
      </c>
      <c r="B239" s="40" t="e">
        <f>'Scttred Load'!#REF!</f>
        <v>#REF!</v>
      </c>
      <c r="C239" s="40"/>
      <c r="D239" s="479"/>
      <c r="E239" s="312"/>
    </row>
    <row r="240" spans="1:20">
      <c r="A240" s="566" t="e">
        <f>'Scttred Load'!#REF!</f>
        <v>#REF!</v>
      </c>
      <c r="B240" s="40" t="e">
        <f>'Scttred Load'!#REF!</f>
        <v>#REF!</v>
      </c>
      <c r="C240" s="40"/>
      <c r="D240" s="479"/>
      <c r="E240" s="312"/>
    </row>
    <row r="241" spans="1:5">
      <c r="A241" s="566" t="e">
        <f>'Scttred Load'!#REF!</f>
        <v>#REF!</v>
      </c>
      <c r="B241" s="40" t="e">
        <f>'Scttred Load'!#REF!</f>
        <v>#REF!</v>
      </c>
      <c r="C241" s="40"/>
      <c r="D241" s="479"/>
      <c r="E241" s="312"/>
    </row>
    <row r="242" spans="1:5">
      <c r="A242" s="566" t="e">
        <f>'Scttred Load'!#REF!</f>
        <v>#REF!</v>
      </c>
      <c r="B242" s="40" t="e">
        <f>'Scttred Load'!#REF!</f>
        <v>#REF!</v>
      </c>
      <c r="C242" s="40"/>
      <c r="D242" s="479"/>
      <c r="E242" s="312"/>
    </row>
    <row r="243" spans="1:5">
      <c r="A243" s="566" t="e">
        <f>'Scttred Load'!#REF!</f>
        <v>#REF!</v>
      </c>
      <c r="B243" s="40" t="e">
        <f>'Scttred Load'!#REF!</f>
        <v>#REF!</v>
      </c>
      <c r="C243" s="40"/>
      <c r="D243" s="479"/>
      <c r="E243" s="312"/>
    </row>
    <row r="244" spans="1:5">
      <c r="A244" s="566" t="e">
        <f>'Scttred Load'!#REF!</f>
        <v>#REF!</v>
      </c>
      <c r="B244" s="40" t="e">
        <f>'Scttred Load'!#REF!</f>
        <v>#REF!</v>
      </c>
      <c r="C244" s="40"/>
      <c r="D244" s="479"/>
      <c r="E244" s="312"/>
    </row>
    <row r="245" spans="1:5">
      <c r="A245" s="566" t="e">
        <f>'Scttred Load'!#REF!</f>
        <v>#REF!</v>
      </c>
      <c r="B245" s="40" t="e">
        <f>'Scttred Load'!#REF!</f>
        <v>#REF!</v>
      </c>
      <c r="C245" s="40"/>
      <c r="D245" s="479"/>
      <c r="E245" s="312"/>
    </row>
    <row r="246" spans="1:5">
      <c r="A246" s="566" t="e">
        <f>'Scttred Load'!#REF!</f>
        <v>#REF!</v>
      </c>
      <c r="B246" s="40" t="e">
        <f>'Scttred Load'!#REF!</f>
        <v>#REF!</v>
      </c>
      <c r="C246" s="40"/>
      <c r="D246" s="479"/>
      <c r="E246" s="312"/>
    </row>
    <row r="247" spans="1:5">
      <c r="A247" s="566" t="e">
        <f>'Scttred Load'!#REF!</f>
        <v>#REF!</v>
      </c>
      <c r="B247" s="40" t="e">
        <f>'Scttred Load'!#REF!</f>
        <v>#REF!</v>
      </c>
      <c r="C247" s="40"/>
      <c r="D247" s="479"/>
      <c r="E247" s="312"/>
    </row>
    <row r="248" spans="1:5">
      <c r="A248" s="553">
        <f>'Scttred Load'!A89</f>
        <v>2013</v>
      </c>
      <c r="B248" s="562"/>
      <c r="C248" s="513"/>
      <c r="D248" s="513">
        <f>'Scttred Load'!E89</f>
        <v>0</v>
      </c>
      <c r="E248" s="554"/>
    </row>
    <row r="249" spans="1:5">
      <c r="A249" s="251">
        <f>'Scttred Load'!A90</f>
        <v>2014</v>
      </c>
      <c r="C249" s="40"/>
      <c r="D249" s="549">
        <f>'Scttred Load'!E90</f>
        <v>42678930.553979546</v>
      </c>
      <c r="E249" s="550" t="e">
        <f t="shared" ref="E249:E254" si="28">(D249-D248)/D248</f>
        <v>#DIV/0!</v>
      </c>
    </row>
    <row r="250" spans="1:5">
      <c r="A250" s="251">
        <f>'Scttred Load'!A91</f>
        <v>2015</v>
      </c>
      <c r="C250" s="40"/>
      <c r="D250" s="549">
        <f>'Scttred Load'!E91</f>
        <v>42678930.553979546</v>
      </c>
      <c r="E250" s="550">
        <f t="shared" si="28"/>
        <v>0</v>
      </c>
    </row>
    <row r="251" spans="1:5">
      <c r="A251" s="251">
        <f>'Scttred Load'!A92</f>
        <v>2016</v>
      </c>
      <c r="C251" s="40"/>
      <c r="D251" s="549">
        <f>'Scttred Load'!E92</f>
        <v>42795859.130839765</v>
      </c>
      <c r="E251" s="550">
        <f t="shared" si="28"/>
        <v>2.7397260273972911E-3</v>
      </c>
    </row>
    <row r="252" spans="1:5">
      <c r="A252" s="251">
        <f>'Scttred Load'!A93</f>
        <v>2017</v>
      </c>
      <c r="C252" s="40"/>
      <c r="D252" s="549">
        <f>'Scttred Load'!E93</f>
        <v>42678930.553979546</v>
      </c>
      <c r="E252" s="550">
        <f t="shared" si="28"/>
        <v>-2.7322404371585003E-3</v>
      </c>
    </row>
    <row r="253" spans="1:5">
      <c r="A253" s="251">
        <f>'Scttred Load'!A94</f>
        <v>2018</v>
      </c>
      <c r="C253" s="40"/>
      <c r="D253" s="549">
        <f>'Scttred Load'!E94</f>
        <v>42678930.553979546</v>
      </c>
      <c r="E253" s="550">
        <f t="shared" si="28"/>
        <v>0</v>
      </c>
    </row>
    <row r="254" spans="1:5">
      <c r="A254" s="251">
        <f>'Scttred Load'!A95</f>
        <v>2019</v>
      </c>
      <c r="B254" s="209"/>
      <c r="C254" s="479"/>
      <c r="D254" s="549">
        <f>'Scttred Load'!E95</f>
        <v>42678930.553979546</v>
      </c>
      <c r="E254" s="550">
        <f t="shared" si="28"/>
        <v>0</v>
      </c>
    </row>
    <row r="255" spans="1:5">
      <c r="A255" s="23"/>
      <c r="B255" s="23"/>
      <c r="C255" s="23"/>
      <c r="D255" s="23"/>
      <c r="E255" s="345"/>
    </row>
    <row r="259" spans="1:5">
      <c r="A259" s="480" t="s">
        <v>310</v>
      </c>
      <c r="B259" s="653"/>
      <c r="C259" s="653"/>
      <c r="D259" s="653"/>
      <c r="E259" s="653"/>
    </row>
    <row r="260" spans="1:5">
      <c r="A260" s="653"/>
      <c r="B260" s="653"/>
      <c r="C260" s="653"/>
      <c r="D260" s="653"/>
      <c r="E260" s="653"/>
    </row>
    <row r="261" spans="1:5" ht="25.5">
      <c r="A261" s="309" t="s">
        <v>187</v>
      </c>
      <c r="B261" s="310" t="s">
        <v>301</v>
      </c>
      <c r="C261" s="310"/>
      <c r="D261" s="311" t="s">
        <v>134</v>
      </c>
      <c r="E261" s="311" t="s">
        <v>300</v>
      </c>
    </row>
    <row r="262" spans="1:5">
      <c r="A262" s="35"/>
      <c r="B262" s="40"/>
      <c r="C262" s="40"/>
      <c r="D262" s="653"/>
      <c r="E262" s="308"/>
    </row>
    <row r="263" spans="1:5">
      <c r="A263" s="566">
        <v>2003</v>
      </c>
      <c r="B263" s="40"/>
      <c r="C263" s="40"/>
      <c r="D263" s="653"/>
      <c r="E263" s="312"/>
    </row>
    <row r="264" spans="1:5">
      <c r="A264" s="566">
        <v>2004</v>
      </c>
      <c r="B264" s="40"/>
      <c r="C264" s="40"/>
      <c r="D264" s="653"/>
      <c r="E264" s="550"/>
    </row>
    <row r="265" spans="1:5">
      <c r="A265" s="566">
        <v>2005</v>
      </c>
      <c r="B265" s="40"/>
      <c r="C265" s="40"/>
      <c r="D265" s="653"/>
      <c r="E265" s="550"/>
    </row>
    <row r="266" spans="1:5">
      <c r="A266" s="566">
        <v>2006</v>
      </c>
      <c r="B266" s="40">
        <f>CSMUR!D98</f>
        <v>0</v>
      </c>
      <c r="C266" s="40"/>
      <c r="D266" s="653"/>
      <c r="E266" s="550"/>
    </row>
    <row r="267" spans="1:5">
      <c r="A267" s="566">
        <v>2007</v>
      </c>
      <c r="B267" s="40">
        <f>CSMUR!D99</f>
        <v>0</v>
      </c>
      <c r="C267" s="40"/>
      <c r="D267" s="653"/>
      <c r="E267" s="550"/>
    </row>
    <row r="268" spans="1:5">
      <c r="A268" s="566">
        <v>2008</v>
      </c>
      <c r="B268" s="40">
        <f>CSMUR!D100</f>
        <v>0</v>
      </c>
      <c r="C268" s="40"/>
      <c r="D268" s="653"/>
      <c r="E268" s="550"/>
    </row>
    <row r="269" spans="1:5">
      <c r="A269" s="566">
        <v>2009</v>
      </c>
      <c r="B269" s="40">
        <f>CSMUR!D101</f>
        <v>0</v>
      </c>
      <c r="C269" s="40"/>
      <c r="D269" s="653"/>
      <c r="E269" s="550" t="e">
        <f>(B269-B268)/B268</f>
        <v>#DIV/0!</v>
      </c>
    </row>
    <row r="270" spans="1:5">
      <c r="A270" s="566">
        <v>2010</v>
      </c>
      <c r="B270" s="40">
        <f>CSMUR!D102</f>
        <v>0</v>
      </c>
      <c r="C270" s="40"/>
      <c r="D270" s="653"/>
      <c r="E270" s="550" t="e">
        <f>(B270-B269)/B269</f>
        <v>#DIV/0!</v>
      </c>
    </row>
    <row r="271" spans="1:5">
      <c r="A271" s="566">
        <v>2011</v>
      </c>
      <c r="B271" s="40">
        <f>CSMUR!D103</f>
        <v>0</v>
      </c>
      <c r="C271" s="40"/>
      <c r="D271" s="653"/>
      <c r="E271" s="550" t="e">
        <f>(B271-B270)/B270</f>
        <v>#DIV/0!</v>
      </c>
    </row>
    <row r="272" spans="1:5">
      <c r="A272" s="566">
        <v>2012</v>
      </c>
      <c r="B272" s="40">
        <f>CSMUR!D104</f>
        <v>0</v>
      </c>
      <c r="C272" s="40"/>
      <c r="D272" s="653"/>
      <c r="E272" s="550" t="e">
        <f>(B272-B271)/B271</f>
        <v>#DIV/0!</v>
      </c>
    </row>
    <row r="273" spans="1:5">
      <c r="A273" s="553">
        <v>2013</v>
      </c>
      <c r="B273" s="656">
        <f>CSMUR!D105</f>
        <v>0</v>
      </c>
      <c r="C273" s="513"/>
      <c r="D273" s="513">
        <f>CSMUR!E105</f>
        <v>0</v>
      </c>
      <c r="E273" s="554" t="e">
        <f>(B273-B272)/B272</f>
        <v>#DIV/0!</v>
      </c>
    </row>
    <row r="274" spans="1:5">
      <c r="A274" s="655">
        <v>2014</v>
      </c>
      <c r="B274" s="653"/>
      <c r="C274" s="40"/>
      <c r="D274" s="549">
        <f>CSMUR!E106</f>
        <v>0</v>
      </c>
      <c r="E274" s="550" t="e">
        <f t="shared" ref="E274:E279" si="29">(D274-D273)/D273</f>
        <v>#DIV/0!</v>
      </c>
    </row>
    <row r="275" spans="1:5">
      <c r="A275" s="655">
        <v>2015</v>
      </c>
      <c r="B275" s="653"/>
      <c r="C275" s="40"/>
      <c r="D275" s="549">
        <f>CSMUR!E107</f>
        <v>0</v>
      </c>
      <c r="E275" s="550" t="e">
        <f t="shared" si="29"/>
        <v>#DIV/0!</v>
      </c>
    </row>
    <row r="276" spans="1:5">
      <c r="A276" s="655">
        <v>2016</v>
      </c>
      <c r="B276" s="653"/>
      <c r="C276" s="40"/>
      <c r="D276" s="549">
        <f>CSMUR!E108</f>
        <v>0</v>
      </c>
      <c r="E276" s="550" t="e">
        <f t="shared" si="29"/>
        <v>#DIV/0!</v>
      </c>
    </row>
    <row r="277" spans="1:5">
      <c r="A277" s="655">
        <v>2017</v>
      </c>
      <c r="B277" s="653"/>
      <c r="C277" s="40"/>
      <c r="D277" s="549">
        <f>CSMUR!E109</f>
        <v>0</v>
      </c>
      <c r="E277" s="550" t="e">
        <f t="shared" si="29"/>
        <v>#DIV/0!</v>
      </c>
    </row>
    <row r="278" spans="1:5">
      <c r="A278" s="655">
        <v>2018</v>
      </c>
      <c r="B278" s="653"/>
      <c r="C278" s="40"/>
      <c r="D278" s="549">
        <f>CSMUR!E110</f>
        <v>0</v>
      </c>
      <c r="E278" s="550" t="e">
        <f t="shared" si="29"/>
        <v>#DIV/0!</v>
      </c>
    </row>
    <row r="279" spans="1:5">
      <c r="A279" s="655">
        <v>2019</v>
      </c>
      <c r="B279" s="209"/>
      <c r="C279" s="653"/>
      <c r="D279" s="549">
        <f>CSMUR!E111</f>
        <v>0</v>
      </c>
      <c r="E279" s="550" t="e">
        <f t="shared" si="29"/>
        <v>#DIV/0!</v>
      </c>
    </row>
    <row r="280" spans="1:5">
      <c r="A280" s="23"/>
      <c r="B280" s="23"/>
      <c r="C280" s="23"/>
      <c r="D280" s="23"/>
      <c r="E280" s="345"/>
    </row>
    <row r="302" spans="1:3">
      <c r="B302" s="352" t="s">
        <v>68</v>
      </c>
      <c r="C302" s="653" t="s">
        <v>311</v>
      </c>
    </row>
    <row r="303" spans="1:3">
      <c r="A303">
        <v>2003</v>
      </c>
      <c r="B303" s="353" t="e">
        <f>B69+B95+B122+B152+B179+B207+B238+B263</f>
        <v>#REF!</v>
      </c>
      <c r="C303" s="353" t="e">
        <f t="shared" ref="C303:C312" si="30">B303-B45</f>
        <v>#REF!</v>
      </c>
    </row>
    <row r="304" spans="1:3">
      <c r="A304">
        <v>2004</v>
      </c>
      <c r="B304" s="353" t="e">
        <f t="shared" ref="B304:B311" si="31">B70+B96+B123+B153+B180+B208+B239+B264</f>
        <v>#REF!</v>
      </c>
      <c r="C304" s="353" t="e">
        <f t="shared" si="30"/>
        <v>#REF!</v>
      </c>
    </row>
    <row r="305" spans="1:4">
      <c r="A305" s="653">
        <v>2005</v>
      </c>
      <c r="B305" s="353" t="e">
        <f t="shared" si="31"/>
        <v>#REF!</v>
      </c>
      <c r="C305" s="353" t="e">
        <f t="shared" si="30"/>
        <v>#REF!</v>
      </c>
      <c r="D305" s="653"/>
    </row>
    <row r="306" spans="1:4">
      <c r="A306" s="653">
        <v>2006</v>
      </c>
      <c r="B306" s="353" t="e">
        <f t="shared" si="31"/>
        <v>#REF!</v>
      </c>
      <c r="C306" s="353" t="e">
        <f t="shared" si="30"/>
        <v>#REF!</v>
      </c>
      <c r="D306" s="653"/>
    </row>
    <row r="307" spans="1:4">
      <c r="A307" s="653">
        <v>2007</v>
      </c>
      <c r="B307" s="353" t="e">
        <f t="shared" si="31"/>
        <v>#REF!</v>
      </c>
      <c r="C307" s="353" t="e">
        <f t="shared" si="30"/>
        <v>#REF!</v>
      </c>
      <c r="D307" s="653"/>
    </row>
    <row r="308" spans="1:4">
      <c r="A308" s="653">
        <v>2008</v>
      </c>
      <c r="B308" s="353" t="e">
        <f t="shared" si="31"/>
        <v>#REF!</v>
      </c>
      <c r="C308" s="353" t="e">
        <f t="shared" si="30"/>
        <v>#REF!</v>
      </c>
      <c r="D308" s="653"/>
    </row>
    <row r="309" spans="1:4">
      <c r="A309" s="653">
        <v>2009</v>
      </c>
      <c r="B309" s="353" t="e">
        <f t="shared" si="31"/>
        <v>#REF!</v>
      </c>
      <c r="C309" s="353" t="e">
        <f t="shared" si="30"/>
        <v>#REF!</v>
      </c>
      <c r="D309" s="653"/>
    </row>
    <row r="310" spans="1:4">
      <c r="A310" s="653">
        <v>2010</v>
      </c>
      <c r="B310" s="353" t="e">
        <f t="shared" si="31"/>
        <v>#REF!</v>
      </c>
      <c r="C310" s="353" t="e">
        <f t="shared" si="30"/>
        <v>#REF!</v>
      </c>
      <c r="D310" s="653"/>
    </row>
    <row r="311" spans="1:4">
      <c r="A311" s="653">
        <v>2011</v>
      </c>
      <c r="B311" s="353" t="e">
        <f t="shared" si="31"/>
        <v>#REF!</v>
      </c>
      <c r="C311" s="353" t="e">
        <f t="shared" si="30"/>
        <v>#REF!</v>
      </c>
      <c r="D311" s="653"/>
    </row>
    <row r="312" spans="1:4">
      <c r="A312" s="653">
        <v>2012</v>
      </c>
      <c r="B312" s="353" t="e">
        <f>B78+B104+B131+B161+B188+B216+B247+B272</f>
        <v>#REF!</v>
      </c>
      <c r="C312" s="353" t="e">
        <f t="shared" si="30"/>
        <v>#REF!</v>
      </c>
    </row>
    <row r="313" spans="1:4">
      <c r="A313" s="653">
        <v>2013</v>
      </c>
      <c r="B313" s="353" t="e">
        <f>D79+D105+D132+D162+D189+D217+D248+D273</f>
        <v>#REF!</v>
      </c>
      <c r="C313" s="353" t="e">
        <f t="shared" ref="C313:C319" si="32">B313-D55</f>
        <v>#REF!</v>
      </c>
      <c r="D313" s="653"/>
    </row>
    <row r="314" spans="1:4">
      <c r="A314" s="653">
        <v>2014</v>
      </c>
      <c r="B314" s="353" t="e">
        <f t="shared" ref="B314:B319" si="33">D80+D106+D133+D163+D190+D218+D249+D274</f>
        <v>#REF!</v>
      </c>
      <c r="C314" s="353" t="e">
        <f t="shared" si="32"/>
        <v>#REF!</v>
      </c>
      <c r="D314" s="653"/>
    </row>
    <row r="315" spans="1:4">
      <c r="A315" s="653">
        <v>2015</v>
      </c>
      <c r="B315" s="353" t="e">
        <f t="shared" si="33"/>
        <v>#REF!</v>
      </c>
      <c r="C315" s="353" t="e">
        <f t="shared" si="32"/>
        <v>#REF!</v>
      </c>
      <c r="D315" s="653"/>
    </row>
    <row r="316" spans="1:4">
      <c r="A316" s="653">
        <v>2016</v>
      </c>
      <c r="B316" s="353" t="e">
        <f t="shared" si="33"/>
        <v>#REF!</v>
      </c>
      <c r="C316" s="353" t="e">
        <f t="shared" si="32"/>
        <v>#REF!</v>
      </c>
      <c r="D316" s="653"/>
    </row>
    <row r="317" spans="1:4">
      <c r="A317" s="653">
        <v>2017</v>
      </c>
      <c r="B317" s="353" t="e">
        <f t="shared" si="33"/>
        <v>#REF!</v>
      </c>
      <c r="C317" s="353" t="e">
        <f t="shared" si="32"/>
        <v>#REF!</v>
      </c>
      <c r="D317" s="653"/>
    </row>
    <row r="318" spans="1:4">
      <c r="A318" s="653">
        <v>2018</v>
      </c>
      <c r="B318" s="353" t="e">
        <f t="shared" si="33"/>
        <v>#REF!</v>
      </c>
      <c r="C318" s="353" t="e">
        <f t="shared" si="32"/>
        <v>#REF!</v>
      </c>
      <c r="D318" s="653"/>
    </row>
    <row r="319" spans="1:4">
      <c r="A319" s="653">
        <v>2019</v>
      </c>
      <c r="B319" s="353" t="e">
        <f t="shared" si="33"/>
        <v>#REF!</v>
      </c>
      <c r="C319" s="353" t="e">
        <f t="shared" si="32"/>
        <v>#REF!</v>
      </c>
      <c r="D319" s="653"/>
    </row>
  </sheetData>
  <mergeCells count="10">
    <mergeCell ref="T23:V23"/>
    <mergeCell ref="W23:Y23"/>
    <mergeCell ref="Z23:AA23"/>
    <mergeCell ref="AB23:AD23"/>
    <mergeCell ref="B23:D23"/>
    <mergeCell ref="E23:G23"/>
    <mergeCell ref="H23:J23"/>
    <mergeCell ref="K23:M23"/>
    <mergeCell ref="N23:P23"/>
    <mergeCell ref="Q23:S2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3"/>
  <dimension ref="A1:AE4528"/>
  <sheetViews>
    <sheetView zoomScale="85" zoomScaleNormal="85" workbookViewId="0">
      <pane xSplit="1" ySplit="3" topLeftCell="J131" activePane="bottomRight" state="frozen"/>
      <selection pane="topRight" activeCell="B1" sqref="B1"/>
      <selection pane="bottomLeft" activeCell="A3" sqref="A3"/>
      <selection pane="bottomRight" activeCell="Q204" sqref="Q204"/>
    </sheetView>
  </sheetViews>
  <sheetFormatPr defaultRowHeight="15"/>
  <cols>
    <col min="1" max="1" width="9.140625" style="85" customWidth="1"/>
    <col min="2" max="2" width="10.28515625" style="85" customWidth="1"/>
    <col min="3" max="3" width="7.140625" style="3" bestFit="1" customWidth="1"/>
    <col min="4" max="4" width="9.7109375" style="89" bestFit="1" customWidth="1"/>
    <col min="5" max="5" width="6" style="121" customWidth="1"/>
    <col min="6" max="6" width="12" style="122" bestFit="1" customWidth="1"/>
    <col min="7" max="7" width="11.85546875" style="88" customWidth="1"/>
    <col min="8" max="8" width="9.140625" style="98" customWidth="1"/>
    <col min="9" max="9" width="12" style="87" customWidth="1"/>
    <col min="10" max="10" width="8.5703125" style="87" bestFit="1" customWidth="1"/>
    <col min="11" max="11" width="11.42578125" style="120" customWidth="1"/>
    <col min="12" max="12" width="6.140625" style="87" customWidth="1"/>
    <col min="13" max="13" width="8.28515625" style="87" bestFit="1" customWidth="1"/>
    <col min="14" max="14" width="3" style="87" bestFit="1" customWidth="1"/>
    <col min="15" max="15" width="11.42578125" style="87" customWidth="1"/>
    <col min="16" max="19" width="9.140625" style="1" customWidth="1"/>
  </cols>
  <sheetData>
    <row r="1" spans="1:31" ht="12.75">
      <c r="A1" s="837" t="s">
        <v>257</v>
      </c>
      <c r="B1" s="837"/>
      <c r="C1" s="837"/>
      <c r="D1" s="837"/>
      <c r="E1" s="837"/>
      <c r="F1" s="390">
        <f>INTERCEPT(D98:D188,$E$98:$E$188)</f>
        <v>2101.9484249084239</v>
      </c>
      <c r="G1" s="1" t="s">
        <v>261</v>
      </c>
      <c r="I1" s="365">
        <f>INTERCEPT(B4:B188,$C$4:$C$188)</f>
        <v>2003.4707508813171</v>
      </c>
      <c r="J1" s="271"/>
      <c r="L1" s="408" t="s">
        <v>263</v>
      </c>
      <c r="M1" s="7"/>
      <c r="N1" s="7"/>
      <c r="O1" s="409" t="s">
        <v>265</v>
      </c>
      <c r="T1" s="836" t="s">
        <v>174</v>
      </c>
      <c r="U1" s="836"/>
      <c r="V1" s="836"/>
      <c r="W1" s="836"/>
      <c r="X1" s="836"/>
    </row>
    <row r="2" spans="1:31" s="351" customFormat="1" ht="12.75">
      <c r="A2" s="7"/>
      <c r="B2" s="386"/>
      <c r="C2" s="387"/>
      <c r="D2" s="388"/>
      <c r="E2" s="389"/>
      <c r="F2" s="391">
        <f>LINEST(D98:D188,$E$98:$E$188,TRUE,TRUE)</f>
        <v>0.70763099219621084</v>
      </c>
      <c r="G2" s="1" t="s">
        <v>262</v>
      </c>
      <c r="I2" s="366">
        <f>LINEST(B4:B188,$C$4:$C$188,TRUE,TRUE)</f>
        <v>0.92996402714074478</v>
      </c>
      <c r="J2" s="270"/>
      <c r="L2" s="408" t="s">
        <v>264</v>
      </c>
      <c r="M2" s="7"/>
      <c r="N2" s="7"/>
      <c r="O2" s="409" t="s">
        <v>266</v>
      </c>
      <c r="P2" s="1"/>
      <c r="Q2" s="1"/>
      <c r="R2" s="1"/>
      <c r="S2" s="1"/>
      <c r="T2" s="392"/>
    </row>
    <row r="3" spans="1:31" s="51" customFormat="1" ht="63.75" customHeight="1">
      <c r="A3" s="382" t="s">
        <v>0</v>
      </c>
      <c r="B3" s="383" t="s">
        <v>136</v>
      </c>
      <c r="C3" s="394" t="s">
        <v>258</v>
      </c>
      <c r="D3" s="393" t="s">
        <v>260</v>
      </c>
      <c r="E3" s="393" t="s">
        <v>259</v>
      </c>
      <c r="F3" s="383" t="s">
        <v>267</v>
      </c>
      <c r="G3" s="412" t="s">
        <v>270</v>
      </c>
      <c r="I3" s="383" t="s">
        <v>268</v>
      </c>
      <c r="T3" s="393" t="s">
        <v>67</v>
      </c>
      <c r="U3" s="393" t="s">
        <v>121</v>
      </c>
      <c r="V3" s="393" t="s">
        <v>67</v>
      </c>
      <c r="W3" s="393" t="s">
        <v>122</v>
      </c>
      <c r="X3" s="835" t="s">
        <v>68</v>
      </c>
      <c r="Y3" s="835"/>
      <c r="Z3" s="50"/>
      <c r="AA3" s="50" t="s">
        <v>123</v>
      </c>
      <c r="AB3" s="50" t="s">
        <v>124</v>
      </c>
    </row>
    <row r="4" spans="1:31" s="57" customFormat="1" ht="12.75">
      <c r="A4" s="379">
        <v>35796</v>
      </c>
      <c r="B4" s="358">
        <v>1996.17</v>
      </c>
      <c r="C4" s="360">
        <v>1</v>
      </c>
      <c r="D4" s="256"/>
      <c r="E4" s="256"/>
      <c r="F4" s="361"/>
      <c r="G4" s="51"/>
      <c r="H4" s="51"/>
      <c r="I4" s="411">
        <f>TREND($B$4:$B$188,$C$4:$C$188,C4,TRUE)</f>
        <v>2004.400714908458</v>
      </c>
      <c r="J4" s="51"/>
      <c r="R4" s="51"/>
      <c r="S4" s="51"/>
      <c r="T4" s="354">
        <v>1998.1</v>
      </c>
      <c r="U4">
        <v>4548.1064100000003</v>
      </c>
      <c r="V4" s="53"/>
      <c r="W4" s="83" t="str">
        <f t="shared" ref="W4:W67" si="0">IFERROR(VLOOKUP(V4,$T$4:$U$83,2,FALSE),"")</f>
        <v/>
      </c>
      <c r="X4" s="369"/>
      <c r="Y4" s="370"/>
      <c r="Z4" s="373">
        <v>35796</v>
      </c>
      <c r="AA4" s="374"/>
      <c r="AB4" s="258">
        <v>3612.2</v>
      </c>
    </row>
    <row r="5" spans="1:31" s="57" customFormat="1" ht="12.75">
      <c r="A5" s="379">
        <v>35827</v>
      </c>
      <c r="B5" s="358">
        <v>1993.29</v>
      </c>
      <c r="C5" s="360">
        <v>2</v>
      </c>
      <c r="D5" s="256"/>
      <c r="E5" s="256"/>
      <c r="F5" s="361"/>
      <c r="G5" s="51"/>
      <c r="H5" s="51"/>
      <c r="I5" s="411">
        <f t="shared" ref="I5:I68" si="1">TREND($B$4:$B$188,$C$4:$C$188,C5,TRUE)</f>
        <v>2005.3306789355986</v>
      </c>
      <c r="J5" s="51"/>
      <c r="R5" s="51"/>
      <c r="S5" s="51"/>
      <c r="T5" s="354">
        <v>1998.2</v>
      </c>
      <c r="U5">
        <v>4569.5578400000004</v>
      </c>
      <c r="V5" s="53"/>
      <c r="W5" s="83" t="str">
        <f t="shared" si="0"/>
        <v/>
      </c>
      <c r="X5" s="369"/>
      <c r="Y5" s="370"/>
      <c r="Z5" s="375">
        <v>35827</v>
      </c>
      <c r="AA5" s="376">
        <f>W6</f>
        <v>4548.1064100000003</v>
      </c>
      <c r="AB5" s="258">
        <v>3618.5</v>
      </c>
    </row>
    <row r="6" spans="1:31" s="57" customFormat="1" ht="12.75">
      <c r="A6" s="379">
        <v>35855</v>
      </c>
      <c r="B6" s="358">
        <v>1997.45</v>
      </c>
      <c r="C6" s="360">
        <v>3</v>
      </c>
      <c r="D6" s="256"/>
      <c r="E6" s="256"/>
      <c r="F6" s="361"/>
      <c r="G6" s="51"/>
      <c r="H6" s="51"/>
      <c r="I6" s="411">
        <f t="shared" si="1"/>
        <v>2006.2606429627394</v>
      </c>
      <c r="J6" s="51"/>
      <c r="R6" s="51"/>
      <c r="S6" s="51"/>
      <c r="T6" s="354">
        <v>1998.3</v>
      </c>
      <c r="U6">
        <v>4590.7267199999997</v>
      </c>
      <c r="V6" s="58">
        <v>1998.1</v>
      </c>
      <c r="W6" s="80">
        <f t="shared" si="0"/>
        <v>4548.1064100000003</v>
      </c>
      <c r="X6" s="371"/>
      <c r="Y6" s="372"/>
      <c r="Z6" s="377">
        <v>35855</v>
      </c>
      <c r="AA6" s="378"/>
      <c r="AB6" s="258">
        <v>3624.2</v>
      </c>
    </row>
    <row r="7" spans="1:31" s="57" customFormat="1" ht="12.75">
      <c r="A7" s="379">
        <v>35886</v>
      </c>
      <c r="B7" s="358">
        <v>2010.26</v>
      </c>
      <c r="C7" s="360">
        <v>4</v>
      </c>
      <c r="D7" s="256"/>
      <c r="E7" s="256"/>
      <c r="F7" s="361"/>
      <c r="G7" s="51"/>
      <c r="H7" s="116"/>
      <c r="I7" s="411">
        <f t="shared" si="1"/>
        <v>2007.1906069898801</v>
      </c>
      <c r="J7" s="51"/>
      <c r="R7" s="51"/>
      <c r="S7" s="51"/>
      <c r="T7" s="354">
        <v>1998.4</v>
      </c>
      <c r="U7">
        <v>4611.6130300000004</v>
      </c>
      <c r="V7" s="61"/>
      <c r="W7" s="82" t="str">
        <f t="shared" si="0"/>
        <v/>
      </c>
      <c r="X7" s="367"/>
      <c r="Y7" s="368">
        <f>Y9</f>
        <v>7.150476666666691</v>
      </c>
      <c r="Z7" s="373">
        <v>35886</v>
      </c>
      <c r="AA7" s="374">
        <f>AA8-Y7</f>
        <v>4562.4073633333337</v>
      </c>
      <c r="AB7" s="258">
        <v>3630.2</v>
      </c>
    </row>
    <row r="8" spans="1:31" s="57" customFormat="1" ht="12.75">
      <c r="A8" s="379">
        <v>35916</v>
      </c>
      <c r="B8" s="358">
        <v>2013.63</v>
      </c>
      <c r="C8" s="360">
        <v>5</v>
      </c>
      <c r="D8" s="256"/>
      <c r="E8" s="256"/>
      <c r="F8" s="361"/>
      <c r="G8" s="51"/>
      <c r="H8" s="116"/>
      <c r="I8" s="411">
        <f t="shared" si="1"/>
        <v>2008.1205710170209</v>
      </c>
      <c r="J8" s="51"/>
      <c r="R8" s="51"/>
      <c r="S8" s="51"/>
      <c r="T8" s="354">
        <v>1999.1</v>
      </c>
      <c r="U8">
        <v>4628.3997499999996</v>
      </c>
      <c r="V8" s="53"/>
      <c r="W8" s="83" t="str">
        <f t="shared" si="0"/>
        <v/>
      </c>
      <c r="X8" s="369"/>
      <c r="Y8" s="370">
        <f>Y9</f>
        <v>7.150476666666691</v>
      </c>
      <c r="Z8" s="375">
        <v>35916</v>
      </c>
      <c r="AA8" s="376">
        <f>W9</f>
        <v>4569.5578400000004</v>
      </c>
      <c r="AB8" s="258">
        <v>3636.1</v>
      </c>
    </row>
    <row r="9" spans="1:31" s="57" customFormat="1" ht="12.75">
      <c r="A9" s="379">
        <v>35947</v>
      </c>
      <c r="B9" s="358">
        <v>2007.38</v>
      </c>
      <c r="C9" s="360">
        <v>6</v>
      </c>
      <c r="D9" s="256"/>
      <c r="E9" s="256"/>
      <c r="F9" s="361"/>
      <c r="G9" s="51"/>
      <c r="H9" s="116"/>
      <c r="I9" s="411">
        <f t="shared" si="1"/>
        <v>2009.0505350441615</v>
      </c>
      <c r="J9" s="51"/>
      <c r="R9" s="51"/>
      <c r="S9" s="51"/>
      <c r="T9" s="354">
        <v>1999.2</v>
      </c>
      <c r="U9">
        <v>4650.2477500000005</v>
      </c>
      <c r="V9" s="58">
        <v>1998.2</v>
      </c>
      <c r="W9" s="80">
        <f t="shared" si="0"/>
        <v>4569.5578400000004</v>
      </c>
      <c r="X9" s="371">
        <f>(W9/W6)^(1/3)-1</f>
        <v>1.5697223189248266E-3</v>
      </c>
      <c r="Y9" s="372">
        <f>(W9-W6)/3</f>
        <v>7.150476666666691</v>
      </c>
      <c r="Z9" s="377">
        <v>35947</v>
      </c>
      <c r="AA9" s="378">
        <f>AA8+Y9</f>
        <v>4576.7083166666671</v>
      </c>
      <c r="AB9" s="258">
        <v>3643.6</v>
      </c>
    </row>
    <row r="10" spans="1:31" s="57" customFormat="1" ht="12.75">
      <c r="A10" s="379">
        <v>35977</v>
      </c>
      <c r="B10" s="358">
        <v>2007.13</v>
      </c>
      <c r="C10" s="360">
        <v>7</v>
      </c>
      <c r="D10" s="256"/>
      <c r="E10" s="256"/>
      <c r="F10" s="361"/>
      <c r="G10" s="51"/>
      <c r="H10" s="116"/>
      <c r="I10" s="411">
        <f t="shared" si="1"/>
        <v>2009.9804990713023</v>
      </c>
      <c r="J10" s="51"/>
      <c r="R10" s="51"/>
      <c r="S10" s="51"/>
      <c r="T10" s="354">
        <v>1999.3</v>
      </c>
      <c r="U10">
        <v>4673.34</v>
      </c>
      <c r="V10" s="61"/>
      <c r="W10" s="82" t="str">
        <f t="shared" si="0"/>
        <v/>
      </c>
      <c r="X10" s="367"/>
      <c r="Y10" s="368">
        <f>Y12</f>
        <v>7.0562933333330875</v>
      </c>
      <c r="Z10" s="373">
        <v>35977</v>
      </c>
      <c r="AA10" s="374">
        <f>AA11-Y10</f>
        <v>4583.6704266666666</v>
      </c>
      <c r="AB10" s="258">
        <v>3648.6</v>
      </c>
    </row>
    <row r="11" spans="1:31" ht="12.75">
      <c r="A11" s="379">
        <v>36008</v>
      </c>
      <c r="B11" s="358">
        <v>2000.48</v>
      </c>
      <c r="C11" s="360">
        <v>8</v>
      </c>
      <c r="D11" s="256"/>
      <c r="E11" s="256"/>
      <c r="F11" s="361"/>
      <c r="G11" s="1"/>
      <c r="H11" s="116"/>
      <c r="I11" s="411">
        <f t="shared" si="1"/>
        <v>2010.9104630984432</v>
      </c>
      <c r="S11" s="51"/>
      <c r="T11" s="354">
        <v>1999.4</v>
      </c>
      <c r="U11">
        <v>4697.6764999999996</v>
      </c>
      <c r="V11" s="53"/>
      <c r="W11" s="83" t="str">
        <f t="shared" si="0"/>
        <v/>
      </c>
      <c r="X11" s="369"/>
      <c r="Y11" s="370">
        <f>Y12</f>
        <v>7.0562933333330875</v>
      </c>
      <c r="Z11" s="375">
        <v>36008</v>
      </c>
      <c r="AA11" s="376">
        <f>W12</f>
        <v>4590.7267199999997</v>
      </c>
      <c r="AB11" s="258">
        <v>3653.5</v>
      </c>
      <c r="AD11" s="57"/>
      <c r="AE11" s="57"/>
    </row>
    <row r="12" spans="1:31" ht="12.75">
      <c r="A12" s="379">
        <v>36039</v>
      </c>
      <c r="B12" s="358">
        <v>2003.14</v>
      </c>
      <c r="C12" s="360">
        <v>9</v>
      </c>
      <c r="D12" s="256"/>
      <c r="E12" s="256"/>
      <c r="F12" s="361"/>
      <c r="G12" s="1"/>
      <c r="H12" s="116"/>
      <c r="I12" s="411">
        <f t="shared" si="1"/>
        <v>2011.8404271255838</v>
      </c>
      <c r="S12" s="51"/>
      <c r="T12" s="354">
        <v>2000.1</v>
      </c>
      <c r="U12">
        <v>4722.7763100000002</v>
      </c>
      <c r="V12" s="58">
        <v>1998.3</v>
      </c>
      <c r="W12" s="80">
        <f t="shared" si="0"/>
        <v>4590.7267199999997</v>
      </c>
      <c r="X12" s="371">
        <f>(W12/W9)^(1/3)-1</f>
        <v>1.5418176630064284E-3</v>
      </c>
      <c r="Y12" s="372">
        <f>(W12-W9)/3</f>
        <v>7.0562933333330875</v>
      </c>
      <c r="Z12" s="377">
        <v>36039</v>
      </c>
      <c r="AA12" s="378">
        <f>AA11+Y12</f>
        <v>4597.7830133333327</v>
      </c>
      <c r="AB12" s="258">
        <v>3659.8</v>
      </c>
      <c r="AD12" s="57"/>
      <c r="AE12" s="57"/>
    </row>
    <row r="13" spans="1:31" ht="12.75">
      <c r="A13" s="379">
        <v>36069</v>
      </c>
      <c r="B13" s="358">
        <v>1994.07</v>
      </c>
      <c r="C13" s="360">
        <v>10</v>
      </c>
      <c r="D13" s="256"/>
      <c r="E13" s="256"/>
      <c r="F13" s="361"/>
      <c r="G13" s="1"/>
      <c r="H13" s="116"/>
      <c r="I13" s="411">
        <f t="shared" si="1"/>
        <v>2012.7703911527246</v>
      </c>
      <c r="S13" s="51"/>
      <c r="T13" s="354">
        <v>2000.2</v>
      </c>
      <c r="U13">
        <v>4749.7936900000004</v>
      </c>
      <c r="V13" s="61"/>
      <c r="W13" s="82" t="str">
        <f t="shared" si="0"/>
        <v/>
      </c>
      <c r="X13" s="367"/>
      <c r="Y13" s="368">
        <f>Y15</f>
        <v>6.9621033333335918</v>
      </c>
      <c r="Z13" s="373">
        <v>36069</v>
      </c>
      <c r="AA13" s="374">
        <f>AA14-Y13</f>
        <v>4604.6509266666671</v>
      </c>
      <c r="AB13" s="258">
        <v>3664.6</v>
      </c>
      <c r="AD13" s="57"/>
      <c r="AE13" s="57"/>
    </row>
    <row r="14" spans="1:31" ht="12.75">
      <c r="A14" s="379">
        <v>36100</v>
      </c>
      <c r="B14" s="405">
        <v>1992.28</v>
      </c>
      <c r="C14" s="406">
        <v>11</v>
      </c>
      <c r="D14" s="407"/>
      <c r="E14" s="407"/>
      <c r="F14" s="361"/>
      <c r="G14" s="1"/>
      <c r="H14" s="116"/>
      <c r="I14" s="424">
        <f t="shared" si="1"/>
        <v>2013.7003551798653</v>
      </c>
      <c r="S14" s="51"/>
      <c r="T14" s="354">
        <v>2000.3</v>
      </c>
      <c r="U14">
        <v>4778.2476900000001</v>
      </c>
      <c r="V14" s="53"/>
      <c r="W14" s="83" t="str">
        <f t="shared" si="0"/>
        <v/>
      </c>
      <c r="X14" s="369"/>
      <c r="Y14" s="370">
        <f>Y15</f>
        <v>6.9621033333335918</v>
      </c>
      <c r="Z14" s="375">
        <v>36100</v>
      </c>
      <c r="AA14" s="376">
        <f>W15</f>
        <v>4611.6130300000004</v>
      </c>
      <c r="AB14" s="258">
        <v>3669.3</v>
      </c>
      <c r="AD14" s="57"/>
      <c r="AE14" s="57"/>
    </row>
    <row r="15" spans="1:31" ht="12.75">
      <c r="A15" s="417">
        <v>36130</v>
      </c>
      <c r="B15" s="425">
        <v>1997.18</v>
      </c>
      <c r="C15" s="418">
        <v>12</v>
      </c>
      <c r="D15" s="419"/>
      <c r="E15" s="419"/>
      <c r="F15" s="426"/>
      <c r="G15" s="208"/>
      <c r="H15" s="427"/>
      <c r="I15" s="422">
        <f t="shared" si="1"/>
        <v>2014.6303192070061</v>
      </c>
      <c r="J15" s="321"/>
      <c r="S15" s="51"/>
      <c r="T15" s="354">
        <v>2000.4</v>
      </c>
      <c r="U15">
        <v>4808.1383100000003</v>
      </c>
      <c r="V15" s="58">
        <v>1998.4</v>
      </c>
      <c r="W15" s="80">
        <f t="shared" si="0"/>
        <v>4611.6130300000004</v>
      </c>
      <c r="X15" s="371">
        <f>(W15/W12)^(1/3)-1</f>
        <v>1.5142638476659531E-3</v>
      </c>
      <c r="Y15" s="372">
        <f>(W15-W12)/3</f>
        <v>6.9621033333335918</v>
      </c>
      <c r="Z15" s="377">
        <v>36130</v>
      </c>
      <c r="AA15" s="378">
        <f>AA14+Y15</f>
        <v>4618.5751333333337</v>
      </c>
      <c r="AB15" s="258">
        <v>3673.8</v>
      </c>
      <c r="AD15" s="57"/>
      <c r="AE15" s="57"/>
    </row>
    <row r="16" spans="1:31" ht="12.75">
      <c r="A16" s="379">
        <v>36161</v>
      </c>
      <c r="B16" s="358">
        <v>1996.33</v>
      </c>
      <c r="C16" s="360">
        <v>13</v>
      </c>
      <c r="D16" s="256"/>
      <c r="E16" s="256"/>
      <c r="F16" s="361"/>
      <c r="G16" s="1"/>
      <c r="H16" s="116"/>
      <c r="I16" s="411">
        <f t="shared" si="1"/>
        <v>2015.5602832341469</v>
      </c>
      <c r="S16" s="51"/>
      <c r="T16" s="354">
        <v>2001.1</v>
      </c>
      <c r="U16" s="357">
        <v>4844.0974399999996</v>
      </c>
      <c r="V16" s="61"/>
      <c r="W16" s="82" t="str">
        <f t="shared" si="0"/>
        <v/>
      </c>
      <c r="X16" s="367"/>
      <c r="Y16" s="368">
        <f>Y18</f>
        <v>5.59557333333305</v>
      </c>
      <c r="Z16" s="373">
        <v>36161</v>
      </c>
      <c r="AA16" s="374">
        <f>AA17-Y16</f>
        <v>4622.8041766666665</v>
      </c>
      <c r="AB16" s="258">
        <v>3679.6</v>
      </c>
      <c r="AD16" s="57"/>
      <c r="AE16" s="57"/>
    </row>
    <row r="17" spans="1:31" ht="12.75">
      <c r="A17" s="379">
        <v>36192</v>
      </c>
      <c r="B17" s="358">
        <v>2005.83</v>
      </c>
      <c r="C17" s="360">
        <v>14</v>
      </c>
      <c r="D17" s="256"/>
      <c r="E17" s="256"/>
      <c r="F17" s="361"/>
      <c r="G17" s="1"/>
      <c r="H17" s="116"/>
      <c r="I17" s="411">
        <f t="shared" si="1"/>
        <v>2016.4902472612875</v>
      </c>
      <c r="S17" s="51"/>
      <c r="T17" s="354">
        <v>2001.2</v>
      </c>
      <c r="U17" s="357">
        <v>4875.0125600000001</v>
      </c>
      <c r="V17" s="53"/>
      <c r="W17" s="83" t="str">
        <f t="shared" si="0"/>
        <v/>
      </c>
      <c r="X17" s="369"/>
      <c r="Y17" s="370">
        <f>Y18</f>
        <v>5.59557333333305</v>
      </c>
      <c r="Z17" s="375">
        <v>36192</v>
      </c>
      <c r="AA17" s="376">
        <f>W18</f>
        <v>4628.3997499999996</v>
      </c>
      <c r="AB17" s="258">
        <v>3685.7</v>
      </c>
      <c r="AD17" s="57"/>
      <c r="AE17" s="57"/>
    </row>
    <row r="18" spans="1:31" ht="12.75">
      <c r="A18" s="379">
        <v>36220</v>
      </c>
      <c r="B18" s="358">
        <v>1996</v>
      </c>
      <c r="C18" s="360">
        <v>15</v>
      </c>
      <c r="D18" s="256"/>
      <c r="E18" s="256"/>
      <c r="F18" s="361"/>
      <c r="G18" s="1"/>
      <c r="H18" s="116"/>
      <c r="I18" s="411">
        <f t="shared" si="1"/>
        <v>2017.4202112884284</v>
      </c>
      <c r="S18" s="51"/>
      <c r="T18" s="354">
        <v>2001.3</v>
      </c>
      <c r="U18" s="357">
        <v>4905.5135600000003</v>
      </c>
      <c r="V18" s="58">
        <v>1999.1</v>
      </c>
      <c r="W18" s="80">
        <f t="shared" si="0"/>
        <v>4628.3997499999996</v>
      </c>
      <c r="X18" s="371">
        <f>(W18/W15)^(1/3)-1</f>
        <v>1.2118964702529933E-3</v>
      </c>
      <c r="Y18" s="372">
        <f>(W18-W15)/3</f>
        <v>5.59557333333305</v>
      </c>
      <c r="Z18" s="377">
        <v>36220</v>
      </c>
      <c r="AA18" s="378">
        <f>AA17+Y18</f>
        <v>4633.9953233333326</v>
      </c>
      <c r="AB18" s="258">
        <v>3691.4</v>
      </c>
      <c r="AD18" s="57"/>
      <c r="AE18" s="57"/>
    </row>
    <row r="19" spans="1:31" ht="12.75">
      <c r="A19" s="379">
        <v>36251</v>
      </c>
      <c r="B19" s="358">
        <v>1993.51</v>
      </c>
      <c r="C19" s="360">
        <v>16</v>
      </c>
      <c r="D19" s="256"/>
      <c r="E19" s="256"/>
      <c r="F19" s="361"/>
      <c r="G19" s="1"/>
      <c r="H19" s="116"/>
      <c r="I19" s="411">
        <f t="shared" si="1"/>
        <v>2018.350175315569</v>
      </c>
      <c r="S19" s="51"/>
      <c r="T19" s="354">
        <v>2001.4</v>
      </c>
      <c r="U19" s="357">
        <v>4935.6004400000002</v>
      </c>
      <c r="V19" s="61"/>
      <c r="W19" s="82" t="str">
        <f t="shared" si="0"/>
        <v/>
      </c>
      <c r="X19" s="367"/>
      <c r="Y19" s="368">
        <f>Y21</f>
        <v>7.2826666666669553</v>
      </c>
      <c r="Z19" s="373">
        <v>36251</v>
      </c>
      <c r="AA19" s="374">
        <f>AA20-Y19</f>
        <v>4642.9650833333335</v>
      </c>
      <c r="AB19" s="258">
        <v>3697.4</v>
      </c>
      <c r="AD19" s="57"/>
      <c r="AE19" s="57"/>
    </row>
    <row r="20" spans="1:31" ht="12.75">
      <c r="A20" s="379">
        <v>36281</v>
      </c>
      <c r="B20" s="358">
        <v>1998.48</v>
      </c>
      <c r="C20" s="360">
        <v>17</v>
      </c>
      <c r="D20" s="256"/>
      <c r="E20" s="256"/>
      <c r="F20" s="361"/>
      <c r="G20" s="1"/>
      <c r="H20" s="116"/>
      <c r="I20" s="411">
        <f t="shared" si="1"/>
        <v>2019.2801393427098</v>
      </c>
      <c r="S20" s="51"/>
      <c r="T20" s="354">
        <v>2002.1</v>
      </c>
      <c r="U20" s="357">
        <v>4970.3786600000003</v>
      </c>
      <c r="V20" s="53"/>
      <c r="W20" s="83" t="str">
        <f t="shared" si="0"/>
        <v/>
      </c>
      <c r="X20" s="369"/>
      <c r="Y20" s="370">
        <f>Y21</f>
        <v>7.2826666666669553</v>
      </c>
      <c r="Z20" s="375">
        <v>36281</v>
      </c>
      <c r="AA20" s="376">
        <f>W21</f>
        <v>4650.2477500000005</v>
      </c>
      <c r="AB20" s="258">
        <v>3704</v>
      </c>
      <c r="AD20" s="57"/>
      <c r="AE20" s="57"/>
    </row>
    <row r="21" spans="1:31" ht="12.75">
      <c r="A21" s="379">
        <v>36312</v>
      </c>
      <c r="B21" s="358">
        <v>2004.65</v>
      </c>
      <c r="C21" s="360">
        <v>18</v>
      </c>
      <c r="D21" s="256"/>
      <c r="E21" s="256"/>
      <c r="F21" s="361"/>
      <c r="G21" s="1"/>
      <c r="H21" s="116"/>
      <c r="I21" s="411">
        <f t="shared" si="1"/>
        <v>2020.2101033698505</v>
      </c>
      <c r="S21" s="51"/>
      <c r="T21" s="354">
        <v>2002.2</v>
      </c>
      <c r="U21" s="357">
        <v>4997.5950899999998</v>
      </c>
      <c r="V21" s="58">
        <v>1999.2</v>
      </c>
      <c r="W21" s="80">
        <f t="shared" si="0"/>
        <v>4650.2477500000005</v>
      </c>
      <c r="X21" s="371">
        <f>(W21/W18)^(1/3)-1</f>
        <v>1.571004651604202E-3</v>
      </c>
      <c r="Y21" s="372">
        <f>(W21-W18)/3</f>
        <v>7.2826666666669553</v>
      </c>
      <c r="Z21" s="377">
        <v>36312</v>
      </c>
      <c r="AA21" s="378">
        <f>AA20+Y21</f>
        <v>4657.5304166666674</v>
      </c>
      <c r="AB21" s="258">
        <v>3712</v>
      </c>
      <c r="AD21" s="57"/>
      <c r="AE21" s="57"/>
    </row>
    <row r="22" spans="1:31" ht="12.75">
      <c r="A22" s="379">
        <v>36342</v>
      </c>
      <c r="B22" s="358">
        <v>2016.22</v>
      </c>
      <c r="C22" s="360">
        <v>19</v>
      </c>
      <c r="D22" s="256"/>
      <c r="E22" s="256"/>
      <c r="F22" s="361"/>
      <c r="G22" s="1"/>
      <c r="H22" s="116"/>
      <c r="I22" s="411">
        <f t="shared" si="1"/>
        <v>2021.1400673969913</v>
      </c>
      <c r="S22" s="51"/>
      <c r="T22" s="354">
        <v>2002.3</v>
      </c>
      <c r="U22" s="357">
        <v>5022.3552200000004</v>
      </c>
      <c r="V22" s="61"/>
      <c r="W22" s="82" t="str">
        <f t="shared" si="0"/>
        <v/>
      </c>
      <c r="X22" s="367"/>
      <c r="Y22" s="368">
        <f>Y24</f>
        <v>7.6974166666665651</v>
      </c>
      <c r="Z22" s="373">
        <v>36342</v>
      </c>
      <c r="AA22" s="374">
        <f>AA23-Y22</f>
        <v>4665.6425833333333</v>
      </c>
      <c r="AB22" s="258">
        <v>3718.6</v>
      </c>
      <c r="AD22" s="57"/>
      <c r="AE22" s="57"/>
    </row>
    <row r="23" spans="1:31" ht="12.75">
      <c r="A23" s="379">
        <v>36373</v>
      </c>
      <c r="B23" s="358">
        <v>2012.92</v>
      </c>
      <c r="C23" s="360">
        <v>20</v>
      </c>
      <c r="D23" s="256"/>
      <c r="E23" s="256"/>
      <c r="F23" s="361"/>
      <c r="G23" s="1"/>
      <c r="H23" s="116"/>
      <c r="I23" s="411">
        <f t="shared" si="1"/>
        <v>2022.0700314241321</v>
      </c>
      <c r="S23" s="51"/>
      <c r="T23" s="354">
        <v>2002.4</v>
      </c>
      <c r="U23" s="357">
        <v>5044.6590299999998</v>
      </c>
      <c r="V23" s="53"/>
      <c r="W23" s="83" t="str">
        <f t="shared" si="0"/>
        <v/>
      </c>
      <c r="X23" s="369"/>
      <c r="Y23" s="370">
        <f>Y24</f>
        <v>7.6974166666665651</v>
      </c>
      <c r="Z23" s="375">
        <v>36373</v>
      </c>
      <c r="AA23" s="376">
        <f>W24</f>
        <v>4673.34</v>
      </c>
      <c r="AB23" s="258">
        <v>3726.3</v>
      </c>
      <c r="AD23" s="57"/>
      <c r="AE23" s="57"/>
    </row>
    <row r="24" spans="1:31" ht="12.75">
      <c r="A24" s="379">
        <v>36404</v>
      </c>
      <c r="B24" s="358">
        <v>2015.87</v>
      </c>
      <c r="C24" s="360">
        <v>21</v>
      </c>
      <c r="D24" s="256"/>
      <c r="E24" s="256"/>
      <c r="F24" s="361"/>
      <c r="G24" s="1"/>
      <c r="H24" s="116"/>
      <c r="I24" s="411">
        <f t="shared" si="1"/>
        <v>2022.9999954512728</v>
      </c>
      <c r="S24" s="51"/>
      <c r="T24" s="354">
        <v>2003.1</v>
      </c>
      <c r="U24" s="357">
        <v>5057.9860600000002</v>
      </c>
      <c r="V24" s="58">
        <v>1999.3</v>
      </c>
      <c r="W24" s="80">
        <f t="shared" si="0"/>
        <v>4673.34</v>
      </c>
      <c r="X24" s="371">
        <f>(W24/W21)^(1/3)-1</f>
        <v>1.6525378452283412E-3</v>
      </c>
      <c r="Y24" s="372">
        <f>(W24-W21)/3</f>
        <v>7.6974166666665651</v>
      </c>
      <c r="Z24" s="377">
        <v>36404</v>
      </c>
      <c r="AA24" s="378">
        <f>AA23+Y24</f>
        <v>4681.037416666667</v>
      </c>
      <c r="AB24" s="258">
        <v>3733</v>
      </c>
      <c r="AD24" s="57"/>
      <c r="AE24" s="57"/>
    </row>
    <row r="25" spans="1:31" ht="12.75">
      <c r="A25" s="379">
        <v>36434</v>
      </c>
      <c r="B25" s="358">
        <v>2023.12</v>
      </c>
      <c r="C25" s="360">
        <v>22</v>
      </c>
      <c r="D25" s="256"/>
      <c r="E25" s="256"/>
      <c r="F25" s="361"/>
      <c r="G25" s="1"/>
      <c r="H25" s="116"/>
      <c r="I25" s="411">
        <f t="shared" si="1"/>
        <v>2023.9299594784136</v>
      </c>
      <c r="S25" s="51"/>
      <c r="T25" s="354">
        <v>2003.2</v>
      </c>
      <c r="U25" s="357">
        <v>5077.9854400000004</v>
      </c>
      <c r="V25" s="61"/>
      <c r="W25" s="82" t="str">
        <f t="shared" si="0"/>
        <v/>
      </c>
      <c r="X25" s="367"/>
      <c r="Y25" s="368">
        <f>Y27</f>
        <v>8.1121666666664769</v>
      </c>
      <c r="Z25" s="373">
        <v>36434</v>
      </c>
      <c r="AA25" s="374">
        <f>AA26-Y25</f>
        <v>4689.5643333333328</v>
      </c>
      <c r="AB25" s="258">
        <v>3739.4</v>
      </c>
      <c r="AD25" s="57"/>
      <c r="AE25" s="57"/>
    </row>
    <row r="26" spans="1:31" ht="12.75">
      <c r="A26" s="379">
        <v>36465</v>
      </c>
      <c r="B26" s="358">
        <v>2016.08</v>
      </c>
      <c r="C26" s="360">
        <v>23</v>
      </c>
      <c r="D26" s="256"/>
      <c r="E26" s="256"/>
      <c r="F26" s="361"/>
      <c r="G26" s="1"/>
      <c r="H26" s="116"/>
      <c r="I26" s="411">
        <f t="shared" si="1"/>
        <v>2024.8599235055542</v>
      </c>
      <c r="S26" s="51"/>
      <c r="T26" s="354">
        <v>2003.3</v>
      </c>
      <c r="U26" s="357">
        <v>5098.1366900000003</v>
      </c>
      <c r="V26" s="53"/>
      <c r="W26" s="83" t="str">
        <f t="shared" si="0"/>
        <v/>
      </c>
      <c r="X26" s="369"/>
      <c r="Y26" s="370">
        <f>Y27</f>
        <v>8.1121666666664769</v>
      </c>
      <c r="Z26" s="375">
        <v>36465</v>
      </c>
      <c r="AA26" s="376">
        <f>W27</f>
        <v>4697.6764999999996</v>
      </c>
      <c r="AB26" s="258">
        <v>3745.8</v>
      </c>
      <c r="AD26" s="57"/>
      <c r="AE26" s="57"/>
    </row>
    <row r="27" spans="1:31" ht="12.75">
      <c r="A27" s="417">
        <v>36495</v>
      </c>
      <c r="B27" s="425">
        <v>2016.45</v>
      </c>
      <c r="C27" s="418">
        <v>24</v>
      </c>
      <c r="D27" s="419"/>
      <c r="E27" s="419"/>
      <c r="F27" s="426"/>
      <c r="G27" s="208"/>
      <c r="H27" s="427"/>
      <c r="I27" s="422">
        <f t="shared" si="1"/>
        <v>2025.789887532695</v>
      </c>
      <c r="J27" s="321"/>
      <c r="S27" s="51"/>
      <c r="T27" s="354">
        <v>2003.4</v>
      </c>
      <c r="U27" s="357">
        <v>5118.4398099999999</v>
      </c>
      <c r="V27" s="355">
        <v>1999.4</v>
      </c>
      <c r="W27" s="80">
        <f t="shared" si="0"/>
        <v>4697.6764999999996</v>
      </c>
      <c r="X27" s="371">
        <f>(W27/W24)^(1/3)-1</f>
        <v>1.7328347279481626E-3</v>
      </c>
      <c r="Y27" s="372">
        <f>(W27-W24)/3</f>
        <v>8.1121666666664769</v>
      </c>
      <c r="Z27" s="377">
        <v>36495</v>
      </c>
      <c r="AA27" s="378">
        <f>AA26+Y27</f>
        <v>4705.7886666666664</v>
      </c>
      <c r="AB27" s="258">
        <v>3751.9</v>
      </c>
      <c r="AD27" s="57"/>
      <c r="AE27" s="57"/>
    </row>
    <row r="28" spans="1:31" ht="12.75">
      <c r="A28" s="379">
        <v>36526</v>
      </c>
      <c r="B28" s="358">
        <v>2019.76</v>
      </c>
      <c r="C28" s="360">
        <v>25</v>
      </c>
      <c r="D28" s="256"/>
      <c r="E28" s="256"/>
      <c r="F28" s="361"/>
      <c r="G28" s="1"/>
      <c r="H28" s="116"/>
      <c r="I28" s="411">
        <f t="shared" si="1"/>
        <v>2026.7198515598357</v>
      </c>
      <c r="S28" s="51"/>
      <c r="T28" s="354">
        <v>2004.1</v>
      </c>
      <c r="U28" s="357">
        <v>5139.5462200000002</v>
      </c>
      <c r="V28" s="61"/>
      <c r="W28" s="82" t="str">
        <f t="shared" si="0"/>
        <v/>
      </c>
      <c r="X28" s="367"/>
      <c r="Y28" s="368">
        <f>Y30</f>
        <v>8.3666033333335381</v>
      </c>
      <c r="Z28" s="373">
        <v>36526</v>
      </c>
      <c r="AA28" s="374">
        <f>AA29-Y28</f>
        <v>4714.4097066666664</v>
      </c>
      <c r="AB28" s="258">
        <v>3758.5</v>
      </c>
      <c r="AD28" s="57"/>
      <c r="AE28" s="57"/>
    </row>
    <row r="29" spans="1:31" ht="12.75">
      <c r="A29" s="379">
        <v>36557</v>
      </c>
      <c r="B29" s="358">
        <v>2025.81</v>
      </c>
      <c r="C29" s="360">
        <v>26</v>
      </c>
      <c r="D29" s="256"/>
      <c r="E29" s="256"/>
      <c r="F29" s="361"/>
      <c r="G29" s="1"/>
      <c r="H29" s="116"/>
      <c r="I29" s="411">
        <f t="shared" si="1"/>
        <v>2027.6498155869765</v>
      </c>
      <c r="S29" s="51"/>
      <c r="T29" s="354">
        <v>2004.2</v>
      </c>
      <c r="U29" s="357">
        <v>5159.8925300000001</v>
      </c>
      <c r="V29" s="53"/>
      <c r="W29" s="83" t="str">
        <f t="shared" si="0"/>
        <v/>
      </c>
      <c r="X29" s="369"/>
      <c r="Y29" s="370">
        <f>Y30</f>
        <v>8.3666033333335381</v>
      </c>
      <c r="Z29" s="375">
        <v>36557</v>
      </c>
      <c r="AA29" s="376">
        <f>W30</f>
        <v>4722.7763100000002</v>
      </c>
      <c r="AB29" s="258">
        <v>3765.8</v>
      </c>
      <c r="AD29" s="57"/>
      <c r="AE29" s="57"/>
    </row>
    <row r="30" spans="1:31" ht="12.75">
      <c r="A30" s="379">
        <v>36586</v>
      </c>
      <c r="B30" s="358">
        <v>2052.84</v>
      </c>
      <c r="C30" s="360">
        <v>27</v>
      </c>
      <c r="D30" s="256"/>
      <c r="E30" s="256"/>
      <c r="F30" s="361"/>
      <c r="G30" s="1"/>
      <c r="H30" s="116"/>
      <c r="I30" s="411">
        <f t="shared" si="1"/>
        <v>2028.5797796141173</v>
      </c>
      <c r="S30" s="51"/>
      <c r="T30" s="354">
        <v>2004.3</v>
      </c>
      <c r="U30" s="357">
        <v>5180.1301599999997</v>
      </c>
      <c r="V30" s="355">
        <v>2000.1</v>
      </c>
      <c r="W30" s="80">
        <f t="shared" si="0"/>
        <v>4722.7763100000002</v>
      </c>
      <c r="X30" s="371">
        <f>(W30/W27)^(1/3)-1</f>
        <v>1.7778462210644719E-3</v>
      </c>
      <c r="Y30" s="372">
        <f>(W30-W27)/3</f>
        <v>8.3666033333335381</v>
      </c>
      <c r="Z30" s="377">
        <v>36586</v>
      </c>
      <c r="AA30" s="378">
        <f>AA29+Y30</f>
        <v>4731.142913333334</v>
      </c>
      <c r="AB30" s="258">
        <v>3773.1</v>
      </c>
      <c r="AD30" s="57"/>
      <c r="AE30" s="57"/>
    </row>
    <row r="31" spans="1:31" ht="12.75">
      <c r="A31" s="379">
        <v>36617</v>
      </c>
      <c r="B31" s="358">
        <v>2047.38</v>
      </c>
      <c r="C31" s="360">
        <v>28</v>
      </c>
      <c r="D31" s="256"/>
      <c r="E31" s="256"/>
      <c r="F31" s="361"/>
      <c r="G31" s="1"/>
      <c r="H31" s="116"/>
      <c r="I31" s="411">
        <f t="shared" si="1"/>
        <v>2029.509743641258</v>
      </c>
      <c r="S31" s="51"/>
      <c r="T31" s="354">
        <v>2004.4</v>
      </c>
      <c r="U31" s="357">
        <v>5200.2590899999996</v>
      </c>
      <c r="V31" s="61"/>
      <c r="W31" s="82" t="str">
        <f t="shared" si="0"/>
        <v/>
      </c>
      <c r="X31" s="367"/>
      <c r="Y31" s="368">
        <f>Y33</f>
        <v>9.0057933333334095</v>
      </c>
      <c r="Z31" s="373">
        <v>36617</v>
      </c>
      <c r="AA31" s="374">
        <f>AA32-Y31</f>
        <v>4740.7878966666667</v>
      </c>
      <c r="AB31" s="258">
        <v>3780.8</v>
      </c>
      <c r="AD31" s="57"/>
      <c r="AE31" s="57"/>
    </row>
    <row r="32" spans="1:31" ht="12.75">
      <c r="A32" s="379">
        <v>36647</v>
      </c>
      <c r="B32" s="358">
        <v>2035.23</v>
      </c>
      <c r="C32" s="360">
        <v>29</v>
      </c>
      <c r="D32" s="256"/>
      <c r="E32" s="256"/>
      <c r="F32" s="361"/>
      <c r="G32" s="1"/>
      <c r="H32" s="116"/>
      <c r="I32" s="411">
        <f t="shared" si="1"/>
        <v>2030.4397076683988</v>
      </c>
      <c r="S32" s="51"/>
      <c r="T32" s="354">
        <v>2005.1</v>
      </c>
      <c r="U32" s="357">
        <v>5218.9390299999995</v>
      </c>
      <c r="V32" s="53"/>
      <c r="W32" s="83" t="str">
        <f t="shared" si="0"/>
        <v/>
      </c>
      <c r="X32" s="369"/>
      <c r="Y32" s="370">
        <f>Y33</f>
        <v>9.0057933333334095</v>
      </c>
      <c r="Z32" s="375">
        <v>36647</v>
      </c>
      <c r="AA32" s="376">
        <f>W33</f>
        <v>4749.7936900000004</v>
      </c>
      <c r="AB32" s="258">
        <v>3790.6</v>
      </c>
      <c r="AD32" s="57"/>
      <c r="AE32" s="57"/>
    </row>
    <row r="33" spans="1:31" ht="12.75">
      <c r="A33" s="379">
        <v>36678</v>
      </c>
      <c r="B33" s="358">
        <v>2025.24</v>
      </c>
      <c r="C33" s="360">
        <v>30</v>
      </c>
      <c r="D33" s="256"/>
      <c r="E33" s="256"/>
      <c r="F33" s="361"/>
      <c r="G33" s="1"/>
      <c r="H33" s="116"/>
      <c r="I33" s="411">
        <f t="shared" si="1"/>
        <v>2031.3696716955394</v>
      </c>
      <c r="S33" s="51"/>
      <c r="T33" s="354">
        <v>2005.2</v>
      </c>
      <c r="U33" s="357">
        <v>5239.3867200000004</v>
      </c>
      <c r="V33" s="355">
        <v>2000.2</v>
      </c>
      <c r="W33" s="80">
        <f t="shared" si="0"/>
        <v>4749.7936900000004</v>
      </c>
      <c r="X33" s="371">
        <f>(W33/W30)^(1/3)-1</f>
        <v>1.903260730181211E-3</v>
      </c>
      <c r="Y33" s="372">
        <f>(W33-W30)/3</f>
        <v>9.0057933333334095</v>
      </c>
      <c r="Z33" s="377">
        <v>36678</v>
      </c>
      <c r="AA33" s="378">
        <f>AA32+Y33</f>
        <v>4758.7994833333341</v>
      </c>
      <c r="AB33" s="258">
        <v>3798.8</v>
      </c>
      <c r="AD33" s="57"/>
      <c r="AE33" s="57"/>
    </row>
    <row r="34" spans="1:31" ht="12.75">
      <c r="A34" s="379">
        <v>36708</v>
      </c>
      <c r="B34" s="358">
        <v>2029.09</v>
      </c>
      <c r="C34" s="360">
        <v>31</v>
      </c>
      <c r="D34" s="256"/>
      <c r="E34" s="256"/>
      <c r="F34" s="361"/>
      <c r="G34" s="1"/>
      <c r="H34" s="116"/>
      <c r="I34" s="411">
        <f t="shared" si="1"/>
        <v>2032.2996357226803</v>
      </c>
      <c r="S34" s="51"/>
      <c r="T34" s="354">
        <v>2005.3</v>
      </c>
      <c r="U34" s="357">
        <v>5260.2618400000001</v>
      </c>
      <c r="V34" s="61"/>
      <c r="W34" s="82" t="str">
        <f t="shared" si="0"/>
        <v/>
      </c>
      <c r="X34" s="367"/>
      <c r="Y34" s="368">
        <f>Y36</f>
        <v>9.4846666666665751</v>
      </c>
      <c r="Z34" s="373">
        <v>36708</v>
      </c>
      <c r="AA34" s="374">
        <f>AA35-Y34</f>
        <v>4768.7630233333339</v>
      </c>
      <c r="AB34" s="258">
        <v>3806.8</v>
      </c>
      <c r="AD34" s="57"/>
      <c r="AE34" s="57"/>
    </row>
    <row r="35" spans="1:31" ht="12.75">
      <c r="A35" s="379">
        <v>36739</v>
      </c>
      <c r="B35" s="358">
        <v>2034</v>
      </c>
      <c r="C35" s="360">
        <v>32</v>
      </c>
      <c r="D35" s="256"/>
      <c r="E35" s="256"/>
      <c r="F35" s="361"/>
      <c r="G35" s="1"/>
      <c r="H35" s="116"/>
      <c r="I35" s="411">
        <f t="shared" si="1"/>
        <v>2033.2295997498209</v>
      </c>
      <c r="S35" s="51"/>
      <c r="T35" s="354">
        <v>2005.4</v>
      </c>
      <c r="U35" s="357">
        <v>5281.56441</v>
      </c>
      <c r="V35" s="53"/>
      <c r="W35" s="83" t="str">
        <f t="shared" si="0"/>
        <v/>
      </c>
      <c r="X35" s="369"/>
      <c r="Y35" s="370">
        <f>Y36</f>
        <v>9.4846666666665751</v>
      </c>
      <c r="Z35" s="375">
        <v>36739</v>
      </c>
      <c r="AA35" s="376">
        <f>W36</f>
        <v>4778.2476900000001</v>
      </c>
      <c r="AB35" s="258">
        <v>3816.7</v>
      </c>
      <c r="AD35" s="57"/>
      <c r="AE35" s="57"/>
    </row>
    <row r="36" spans="1:31" ht="12.75">
      <c r="A36" s="379">
        <v>36770</v>
      </c>
      <c r="B36" s="358">
        <v>2028.56</v>
      </c>
      <c r="C36" s="360">
        <v>33</v>
      </c>
      <c r="D36" s="256"/>
      <c r="E36" s="256"/>
      <c r="F36" s="361"/>
      <c r="G36" s="1"/>
      <c r="H36" s="116"/>
      <c r="I36" s="411">
        <f t="shared" si="1"/>
        <v>2034.1595637769617</v>
      </c>
      <c r="S36" s="51"/>
      <c r="T36" s="356">
        <v>2006.1</v>
      </c>
      <c r="U36" s="357">
        <v>5302.6431599999996</v>
      </c>
      <c r="V36" s="355">
        <v>2000.3</v>
      </c>
      <c r="W36" s="80">
        <f t="shared" si="0"/>
        <v>4778.2476900000001</v>
      </c>
      <c r="X36" s="371">
        <f>(W36/W33)^(1/3)-1</f>
        <v>1.9928844340799667E-3</v>
      </c>
      <c r="Y36" s="372">
        <f>(W36-W33)/3</f>
        <v>9.4846666666665751</v>
      </c>
      <c r="Z36" s="377">
        <v>36770</v>
      </c>
      <c r="AA36" s="378">
        <f>AA35+Y36</f>
        <v>4787.7323566666664</v>
      </c>
      <c r="AB36" s="258">
        <v>3824.8</v>
      </c>
      <c r="AD36" s="57"/>
      <c r="AE36" s="57"/>
    </row>
    <row r="37" spans="1:31" ht="12.75">
      <c r="A37" s="379">
        <v>36800</v>
      </c>
      <c r="B37" s="358">
        <v>2030.84</v>
      </c>
      <c r="C37" s="360">
        <v>34</v>
      </c>
      <c r="D37" s="256"/>
      <c r="E37" s="256"/>
      <c r="F37" s="361"/>
      <c r="G37" s="1"/>
      <c r="H37" s="116"/>
      <c r="I37" s="411">
        <f t="shared" si="1"/>
        <v>2035.0895278041025</v>
      </c>
      <c r="S37" s="51"/>
      <c r="T37" s="356">
        <v>2006.2</v>
      </c>
      <c r="U37" s="357">
        <v>5325.0610900000001</v>
      </c>
      <c r="V37" s="61"/>
      <c r="W37" s="82" t="str">
        <f t="shared" si="0"/>
        <v/>
      </c>
      <c r="X37" s="367"/>
      <c r="Y37" s="368">
        <f>Y39</f>
        <v>9.9635400000000427</v>
      </c>
      <c r="Z37" s="373">
        <v>36800</v>
      </c>
      <c r="AA37" s="374">
        <f>AA38-Y37</f>
        <v>4798.1747700000005</v>
      </c>
      <c r="AB37" s="258">
        <v>3832.8</v>
      </c>
      <c r="AD37" s="57"/>
      <c r="AE37" s="57"/>
    </row>
    <row r="38" spans="1:31" ht="12.75">
      <c r="A38" s="379">
        <v>36831</v>
      </c>
      <c r="B38" s="358">
        <v>2033.78</v>
      </c>
      <c r="C38" s="360">
        <v>35</v>
      </c>
      <c r="D38" s="256"/>
      <c r="E38" s="256"/>
      <c r="F38" s="361"/>
      <c r="G38" s="1"/>
      <c r="H38" s="116"/>
      <c r="I38" s="411">
        <f t="shared" si="1"/>
        <v>2036.0194918312432</v>
      </c>
      <c r="S38" s="51"/>
      <c r="T38" s="356">
        <v>2006.3</v>
      </c>
      <c r="U38" s="357">
        <v>5348.1669700000002</v>
      </c>
      <c r="V38" s="53"/>
      <c r="W38" s="83" t="str">
        <f t="shared" si="0"/>
        <v/>
      </c>
      <c r="X38" s="369"/>
      <c r="Y38" s="370">
        <f>Y39</f>
        <v>9.9635400000000427</v>
      </c>
      <c r="Z38" s="375">
        <v>36831</v>
      </c>
      <c r="AA38" s="376">
        <f>W39</f>
        <v>4808.1383100000003</v>
      </c>
      <c r="AB38" s="258">
        <v>3840.5</v>
      </c>
      <c r="AD38" s="57"/>
      <c r="AE38" s="57"/>
    </row>
    <row r="39" spans="1:31" ht="12.75">
      <c r="A39" s="417">
        <v>36861</v>
      </c>
      <c r="B39" s="425">
        <v>2037.08</v>
      </c>
      <c r="C39" s="418">
        <v>36</v>
      </c>
      <c r="D39" s="419"/>
      <c r="E39" s="419"/>
      <c r="F39" s="426"/>
      <c r="G39" s="208"/>
      <c r="H39" s="427"/>
      <c r="I39" s="422">
        <f t="shared" si="1"/>
        <v>2036.949455858384</v>
      </c>
      <c r="J39" s="321"/>
      <c r="S39" s="51"/>
      <c r="T39" s="356">
        <v>2006.4</v>
      </c>
      <c r="U39" s="357">
        <v>5371.9607800000003</v>
      </c>
      <c r="V39" s="355">
        <v>2000.4</v>
      </c>
      <c r="W39" s="80">
        <f t="shared" si="0"/>
        <v>4808.1383100000003</v>
      </c>
      <c r="X39" s="371">
        <f>(W39/W36)^(1/3)-1</f>
        <v>2.0808540502101902E-3</v>
      </c>
      <c r="Y39" s="372">
        <f>(W39-W36)/3</f>
        <v>9.9635400000000427</v>
      </c>
      <c r="Z39" s="377">
        <v>36861</v>
      </c>
      <c r="AA39" s="378">
        <f>AA38+Y39</f>
        <v>4818.10185</v>
      </c>
      <c r="AB39" s="258">
        <v>3848</v>
      </c>
      <c r="AD39" s="57"/>
      <c r="AE39" s="57"/>
    </row>
    <row r="40" spans="1:31" ht="12.75">
      <c r="A40" s="379">
        <v>36892</v>
      </c>
      <c r="B40" s="358">
        <v>2048.02</v>
      </c>
      <c r="C40" s="360">
        <v>37</v>
      </c>
      <c r="D40" s="256"/>
      <c r="E40" s="256"/>
      <c r="F40" s="361"/>
      <c r="G40" s="1"/>
      <c r="H40" s="116"/>
      <c r="I40" s="411">
        <f t="shared" si="1"/>
        <v>2037.8794198855246</v>
      </c>
      <c r="S40" s="51"/>
      <c r="T40" s="356">
        <v>2007.1</v>
      </c>
      <c r="U40" s="357">
        <v>5397.6233099999999</v>
      </c>
      <c r="V40" s="61"/>
      <c r="W40" s="82" t="str">
        <f t="shared" si="0"/>
        <v/>
      </c>
      <c r="X40" s="367"/>
      <c r="Y40" s="368">
        <f>Y42</f>
        <v>11.986376666666425</v>
      </c>
      <c r="Z40" s="373">
        <v>36892</v>
      </c>
      <c r="AA40" s="374">
        <f>AA41-Y40</f>
        <v>4832.1110633333328</v>
      </c>
      <c r="AB40" s="258">
        <v>3857.7</v>
      </c>
      <c r="AD40" s="57"/>
      <c r="AE40" s="57"/>
    </row>
    <row r="41" spans="1:31" ht="12.75">
      <c r="A41" s="379">
        <v>36923</v>
      </c>
      <c r="B41" s="358">
        <v>2044.06</v>
      </c>
      <c r="C41" s="360">
        <v>38</v>
      </c>
      <c r="D41" s="256"/>
      <c r="E41" s="256"/>
      <c r="F41" s="361"/>
      <c r="G41" s="1"/>
      <c r="H41" s="116"/>
      <c r="I41" s="411">
        <f t="shared" si="1"/>
        <v>2038.8093839126655</v>
      </c>
      <c r="S41" s="51"/>
      <c r="T41" s="356">
        <v>2007.2</v>
      </c>
      <c r="U41" s="357">
        <v>5422.3206899999996</v>
      </c>
      <c r="V41" s="53"/>
      <c r="W41" s="83" t="str">
        <f t="shared" si="0"/>
        <v/>
      </c>
      <c r="X41" s="369"/>
      <c r="Y41" s="370">
        <f>Y42</f>
        <v>11.986376666666425</v>
      </c>
      <c r="Z41" s="375">
        <v>36923</v>
      </c>
      <c r="AA41" s="376">
        <f>W42</f>
        <v>4844.0974399999996</v>
      </c>
      <c r="AB41" s="258">
        <v>3865.4</v>
      </c>
      <c r="AD41" s="57"/>
      <c r="AE41" s="57"/>
    </row>
    <row r="42" spans="1:31" ht="12.75">
      <c r="A42" s="379">
        <v>36951</v>
      </c>
      <c r="B42" s="358">
        <v>2048.21</v>
      </c>
      <c r="C42" s="360">
        <v>39</v>
      </c>
      <c r="D42" s="256"/>
      <c r="E42" s="256"/>
      <c r="F42" s="361"/>
      <c r="G42" s="1"/>
      <c r="H42" s="116"/>
      <c r="I42" s="411">
        <f t="shared" si="1"/>
        <v>2039.7393479398063</v>
      </c>
      <c r="S42" s="51"/>
      <c r="T42" s="356">
        <v>2007.3</v>
      </c>
      <c r="U42" s="357">
        <v>5447.23369</v>
      </c>
      <c r="V42" s="355">
        <v>2001.1</v>
      </c>
      <c r="W42" s="80">
        <f t="shared" si="0"/>
        <v>4844.0974399999996</v>
      </c>
      <c r="X42" s="371">
        <f>(W42/W39)^(1/3)-1</f>
        <v>2.4867460490216597E-3</v>
      </c>
      <c r="Y42" s="372">
        <f>(W42-W39)/3</f>
        <v>11.986376666666425</v>
      </c>
      <c r="Z42" s="377">
        <v>36951</v>
      </c>
      <c r="AA42" s="378">
        <f>AA41+Y42</f>
        <v>4856.0838166666663</v>
      </c>
      <c r="AB42" s="258">
        <v>3874</v>
      </c>
      <c r="AD42" s="57"/>
      <c r="AE42" s="57"/>
    </row>
    <row r="43" spans="1:31" ht="12.75">
      <c r="A43" s="379">
        <v>36982</v>
      </c>
      <c r="B43" s="358">
        <v>2059.12</v>
      </c>
      <c r="C43" s="360">
        <v>40</v>
      </c>
      <c r="D43" s="256"/>
      <c r="E43" s="256"/>
      <c r="F43" s="361"/>
      <c r="G43" s="1"/>
      <c r="H43" s="116"/>
      <c r="I43" s="411">
        <f t="shared" si="1"/>
        <v>2040.6693119669469</v>
      </c>
      <c r="S43" s="51"/>
      <c r="T43" s="356">
        <v>2007.4</v>
      </c>
      <c r="U43" s="357">
        <v>5472.3623100000004</v>
      </c>
      <c r="V43" s="61"/>
      <c r="W43" s="82" t="str">
        <f t="shared" si="0"/>
        <v/>
      </c>
      <c r="X43" s="367"/>
      <c r="Y43" s="368">
        <f>Y45</f>
        <v>10.30504000000019</v>
      </c>
      <c r="Z43" s="373">
        <v>36982</v>
      </c>
      <c r="AA43" s="374">
        <f>AA44-Y43</f>
        <v>4864.7075199999999</v>
      </c>
      <c r="AB43" s="258">
        <v>3884.9</v>
      </c>
      <c r="AD43" s="57"/>
      <c r="AE43" s="57"/>
    </row>
    <row r="44" spans="1:31" ht="12.75">
      <c r="A44" s="379">
        <v>37012</v>
      </c>
      <c r="B44" s="358">
        <v>2052.35</v>
      </c>
      <c r="C44" s="360">
        <v>41</v>
      </c>
      <c r="D44" s="256"/>
      <c r="E44" s="256"/>
      <c r="F44" s="361"/>
      <c r="G44" s="1"/>
      <c r="H44" s="116"/>
      <c r="I44" s="411">
        <f t="shared" si="1"/>
        <v>2041.5992759940877</v>
      </c>
      <c r="S44" s="51"/>
      <c r="T44" s="356">
        <v>2008.1</v>
      </c>
      <c r="U44" s="357">
        <v>5498.3782799999999</v>
      </c>
      <c r="V44" s="53"/>
      <c r="W44" s="83" t="str">
        <f t="shared" si="0"/>
        <v/>
      </c>
      <c r="X44" s="369"/>
      <c r="Y44" s="370">
        <f>Y45</f>
        <v>10.30504000000019</v>
      </c>
      <c r="Z44" s="375">
        <v>37012</v>
      </c>
      <c r="AA44" s="376">
        <f>W45</f>
        <v>4875.0125600000001</v>
      </c>
      <c r="AB44" s="258">
        <v>3894.1</v>
      </c>
      <c r="AD44" s="57"/>
      <c r="AE44" s="57"/>
    </row>
    <row r="45" spans="1:31" ht="12.75">
      <c r="A45" s="379">
        <v>37043</v>
      </c>
      <c r="B45" s="358">
        <v>2041.69</v>
      </c>
      <c r="C45" s="360">
        <v>42</v>
      </c>
      <c r="D45" s="256"/>
      <c r="E45" s="256"/>
      <c r="F45" s="361"/>
      <c r="G45" s="1"/>
      <c r="H45" s="116"/>
      <c r="I45" s="411">
        <f t="shared" si="1"/>
        <v>2042.5292400212284</v>
      </c>
      <c r="S45" s="51"/>
      <c r="T45" s="354">
        <v>2008.2</v>
      </c>
      <c r="U45" s="357">
        <v>5523.6694699999998</v>
      </c>
      <c r="V45" s="355">
        <v>2001.2</v>
      </c>
      <c r="W45" s="80">
        <f t="shared" si="0"/>
        <v>4875.0125600000001</v>
      </c>
      <c r="X45" s="371">
        <f>(W45/W42)^(1/3)-1</f>
        <v>2.1228299401945261E-3</v>
      </c>
      <c r="Y45" s="372">
        <f>(W45-W42)/3</f>
        <v>10.30504000000019</v>
      </c>
      <c r="Z45" s="377">
        <v>37043</v>
      </c>
      <c r="AA45" s="378">
        <f>AA44+Y45</f>
        <v>4885.3176000000003</v>
      </c>
      <c r="AB45" s="258">
        <v>3903.2</v>
      </c>
      <c r="AD45" s="57"/>
      <c r="AE45" s="57"/>
    </row>
    <row r="46" spans="1:31" ht="12.75">
      <c r="A46" s="379">
        <v>37073</v>
      </c>
      <c r="B46" s="358">
        <v>2040.59</v>
      </c>
      <c r="C46" s="360">
        <v>43</v>
      </c>
      <c r="D46" s="256"/>
      <c r="E46" s="256"/>
      <c r="F46" s="361"/>
      <c r="G46" s="1"/>
      <c r="H46" s="116"/>
      <c r="I46" s="411">
        <f t="shared" si="1"/>
        <v>2043.4592040483692</v>
      </c>
      <c r="S46" s="51"/>
      <c r="T46" s="354">
        <v>2008.3</v>
      </c>
      <c r="U46" s="357">
        <v>5548.9075899999998</v>
      </c>
      <c r="V46" s="61"/>
      <c r="W46" s="82" t="str">
        <f t="shared" si="0"/>
        <v/>
      </c>
      <c r="X46" s="367"/>
      <c r="Y46" s="368">
        <f>Y48</f>
        <v>10.167000000000067</v>
      </c>
      <c r="Z46" s="373">
        <v>37073</v>
      </c>
      <c r="AA46" s="374">
        <f>AA47-Y46</f>
        <v>4895.34656</v>
      </c>
      <c r="AB46" s="258">
        <v>3914.4</v>
      </c>
      <c r="AD46" s="57"/>
      <c r="AE46" s="57"/>
    </row>
    <row r="47" spans="1:31" ht="12.75">
      <c r="A47" s="379">
        <v>37104</v>
      </c>
      <c r="B47" s="358">
        <v>2062.0500000000002</v>
      </c>
      <c r="C47" s="360">
        <v>44</v>
      </c>
      <c r="D47" s="256"/>
      <c r="E47" s="256"/>
      <c r="F47" s="361"/>
      <c r="G47" s="1"/>
      <c r="H47" s="116"/>
      <c r="I47" s="411">
        <f t="shared" si="1"/>
        <v>2044.3891680755098</v>
      </c>
      <c r="S47" s="51"/>
      <c r="T47" s="354">
        <v>2008.4</v>
      </c>
      <c r="U47" s="357">
        <v>5574.0926600000003</v>
      </c>
      <c r="V47" s="53"/>
      <c r="W47" s="83" t="str">
        <f t="shared" si="0"/>
        <v/>
      </c>
      <c r="X47" s="369"/>
      <c r="Y47" s="370">
        <f>Y48</f>
        <v>10.167000000000067</v>
      </c>
      <c r="Z47" s="375">
        <v>37104</v>
      </c>
      <c r="AA47" s="376">
        <f>W48</f>
        <v>4905.5135600000003</v>
      </c>
      <c r="AB47" s="258">
        <v>3922.8</v>
      </c>
      <c r="AD47" s="57"/>
      <c r="AE47" s="57"/>
    </row>
    <row r="48" spans="1:31" ht="12.75">
      <c r="A48" s="379">
        <v>37135</v>
      </c>
      <c r="B48" s="358">
        <v>2049.66</v>
      </c>
      <c r="C48" s="360">
        <v>45</v>
      </c>
      <c r="D48" s="256"/>
      <c r="E48" s="256"/>
      <c r="F48" s="361"/>
      <c r="G48" s="1"/>
      <c r="H48" s="116"/>
      <c r="I48" s="411">
        <f t="shared" si="1"/>
        <v>2045.3191321026507</v>
      </c>
      <c r="S48" s="51"/>
      <c r="T48" s="354">
        <v>2009.1</v>
      </c>
      <c r="U48" s="357">
        <v>5598.5621600000004</v>
      </c>
      <c r="V48" s="355">
        <v>2001.3</v>
      </c>
      <c r="W48" s="80">
        <f t="shared" si="0"/>
        <v>4905.5135600000003</v>
      </c>
      <c r="X48" s="371">
        <f>(W48/W45)^(1/3)-1</f>
        <v>2.0811986955131534E-3</v>
      </c>
      <c r="Y48" s="372">
        <f>(W48-W45)/3</f>
        <v>10.167000000000067</v>
      </c>
      <c r="Z48" s="377">
        <v>37135</v>
      </c>
      <c r="AA48" s="378">
        <f>AA47+Y48</f>
        <v>4915.6805600000007</v>
      </c>
      <c r="AB48" s="258">
        <v>3931</v>
      </c>
      <c r="AD48" s="57"/>
      <c r="AE48" s="57"/>
    </row>
    <row r="49" spans="1:31" ht="12.75">
      <c r="A49" s="379">
        <v>37165</v>
      </c>
      <c r="B49" s="358">
        <v>2056.6999999999998</v>
      </c>
      <c r="C49" s="360">
        <v>46</v>
      </c>
      <c r="D49" s="256"/>
      <c r="E49" s="256"/>
      <c r="F49" s="361"/>
      <c r="G49" s="1"/>
      <c r="H49" s="116"/>
      <c r="I49" s="411">
        <f t="shared" si="1"/>
        <v>2046.2490961297915</v>
      </c>
      <c r="S49" s="51"/>
      <c r="T49" s="354">
        <v>2009.2</v>
      </c>
      <c r="U49" s="357">
        <v>5623.9060900000004</v>
      </c>
      <c r="V49" s="61"/>
      <c r="W49" s="82" t="str">
        <f t="shared" si="0"/>
        <v/>
      </c>
      <c r="X49" s="367"/>
      <c r="Y49" s="368">
        <f>Y51</f>
        <v>10.028959999999946</v>
      </c>
      <c r="Z49" s="373">
        <v>37165</v>
      </c>
      <c r="AA49" s="374">
        <f>AA50-Y49</f>
        <v>4925.5714800000005</v>
      </c>
      <c r="AB49" s="258">
        <v>3938.7</v>
      </c>
      <c r="AD49" s="57"/>
      <c r="AE49" s="57"/>
    </row>
    <row r="50" spans="1:31" ht="12.75">
      <c r="A50" s="379">
        <v>37196</v>
      </c>
      <c r="B50" s="358">
        <v>2064.89</v>
      </c>
      <c r="C50" s="360">
        <v>47</v>
      </c>
      <c r="D50" s="256"/>
      <c r="E50" s="256"/>
      <c r="F50" s="361"/>
      <c r="G50" s="1"/>
      <c r="H50" s="116"/>
      <c r="I50" s="411">
        <f t="shared" si="1"/>
        <v>2047.1790601569321</v>
      </c>
      <c r="S50" s="51"/>
      <c r="T50" s="354">
        <v>2009.3</v>
      </c>
      <c r="U50" s="357">
        <v>5649.4619700000003</v>
      </c>
      <c r="V50" s="53"/>
      <c r="W50" s="83" t="str">
        <f t="shared" si="0"/>
        <v/>
      </c>
      <c r="X50" s="369"/>
      <c r="Y50" s="370">
        <f>Y51</f>
        <v>10.028959999999946</v>
      </c>
      <c r="Z50" s="375">
        <v>37196</v>
      </c>
      <c r="AA50" s="376">
        <f>W51</f>
        <v>4935.6004400000002</v>
      </c>
      <c r="AB50" s="258">
        <v>3946.2</v>
      </c>
      <c r="AD50" s="57"/>
      <c r="AE50" s="57"/>
    </row>
    <row r="51" spans="1:31" ht="12.75">
      <c r="A51" s="417">
        <v>37226</v>
      </c>
      <c r="B51" s="425">
        <v>2086.27</v>
      </c>
      <c r="C51" s="418">
        <v>48</v>
      </c>
      <c r="D51" s="419"/>
      <c r="E51" s="419"/>
      <c r="F51" s="426"/>
      <c r="G51" s="208"/>
      <c r="H51" s="427"/>
      <c r="I51" s="422">
        <f t="shared" si="1"/>
        <v>2048.109024184073</v>
      </c>
      <c r="J51" s="321"/>
      <c r="S51" s="51"/>
      <c r="T51" s="354">
        <v>2009.4</v>
      </c>
      <c r="U51" s="357">
        <v>5675.2297799999997</v>
      </c>
      <c r="V51" s="355">
        <v>2001.4</v>
      </c>
      <c r="W51" s="80">
        <f t="shared" si="0"/>
        <v>4935.6004400000002</v>
      </c>
      <c r="X51" s="371">
        <f>(W51/W48)^(1/3)-1</f>
        <v>2.040260614627698E-3</v>
      </c>
      <c r="Y51" s="372">
        <f>(W51-W48)/3</f>
        <v>10.028959999999946</v>
      </c>
      <c r="Z51" s="377">
        <v>37226</v>
      </c>
      <c r="AA51" s="378">
        <f>AA50+Y51</f>
        <v>4945.6293999999998</v>
      </c>
      <c r="AB51" s="258">
        <v>3953.5</v>
      </c>
      <c r="AD51" s="57"/>
      <c r="AE51" s="57"/>
    </row>
    <row r="52" spans="1:31" ht="12.75">
      <c r="A52" s="379">
        <v>37257</v>
      </c>
      <c r="B52" s="358">
        <v>2073.41</v>
      </c>
      <c r="C52" s="360">
        <v>49</v>
      </c>
      <c r="D52" s="256"/>
      <c r="E52" s="256"/>
      <c r="F52" s="361"/>
      <c r="G52" s="1"/>
      <c r="H52" s="116"/>
      <c r="I52" s="411">
        <f t="shared" si="1"/>
        <v>2049.0389882112136</v>
      </c>
      <c r="S52" s="51"/>
      <c r="T52" s="354">
        <v>2010.1</v>
      </c>
      <c r="U52" s="357">
        <v>5702.2865599999996</v>
      </c>
      <c r="V52" s="61"/>
      <c r="W52" s="82" t="str">
        <f t="shared" si="0"/>
        <v/>
      </c>
      <c r="X52" s="367"/>
      <c r="Y52" s="368">
        <f>Y54</f>
        <v>11.592740000000049</v>
      </c>
      <c r="Z52" s="373">
        <v>37257</v>
      </c>
      <c r="AA52" s="374">
        <f>AA53-Y52</f>
        <v>4958.7859200000003</v>
      </c>
      <c r="AB52" s="258">
        <v>3963.3</v>
      </c>
      <c r="AD52" s="57"/>
      <c r="AE52" s="57"/>
    </row>
    <row r="53" spans="1:31" ht="12.75">
      <c r="A53" s="379">
        <v>37288</v>
      </c>
      <c r="B53" s="358">
        <v>2069.2600000000002</v>
      </c>
      <c r="C53" s="360">
        <v>50</v>
      </c>
      <c r="D53" s="256"/>
      <c r="E53" s="256"/>
      <c r="F53" s="361"/>
      <c r="G53" s="1"/>
      <c r="H53" s="116"/>
      <c r="I53" s="411">
        <f t="shared" si="1"/>
        <v>2049.9689522383542</v>
      </c>
      <c r="S53" s="51"/>
      <c r="T53" s="354">
        <v>2010.2</v>
      </c>
      <c r="U53" s="357">
        <v>5728.0474400000003</v>
      </c>
      <c r="V53" s="53"/>
      <c r="W53" s="83" t="str">
        <f t="shared" si="0"/>
        <v/>
      </c>
      <c r="X53" s="369"/>
      <c r="Y53" s="370">
        <f>Y54</f>
        <v>11.592740000000049</v>
      </c>
      <c r="Z53" s="375">
        <v>37288</v>
      </c>
      <c r="AA53" s="376">
        <f>W54</f>
        <v>4970.3786600000003</v>
      </c>
      <c r="AB53" s="258">
        <v>3970.9</v>
      </c>
      <c r="AD53" s="57"/>
      <c r="AE53" s="57"/>
    </row>
    <row r="54" spans="1:31" ht="12.75">
      <c r="A54" s="379">
        <v>37316</v>
      </c>
      <c r="B54" s="358">
        <v>2088.65</v>
      </c>
      <c r="C54" s="360">
        <v>51</v>
      </c>
      <c r="D54" s="256"/>
      <c r="E54" s="256"/>
      <c r="F54" s="361"/>
      <c r="G54" s="1"/>
      <c r="H54" s="116"/>
      <c r="I54" s="411">
        <f t="shared" si="1"/>
        <v>2050.8989162654952</v>
      </c>
      <c r="S54" s="51"/>
      <c r="T54" s="354">
        <v>2010.3</v>
      </c>
      <c r="U54" s="357">
        <v>5753.5894399999997</v>
      </c>
      <c r="V54" s="355">
        <v>2002.1</v>
      </c>
      <c r="W54" s="80">
        <f t="shared" si="0"/>
        <v>4970.3786600000003</v>
      </c>
      <c r="X54" s="371">
        <f>(W54/W51)^(1/3)-1</f>
        <v>2.3433049744134848E-3</v>
      </c>
      <c r="Y54" s="372">
        <f>(W54-W51)/3</f>
        <v>11.592740000000049</v>
      </c>
      <c r="Z54" s="377">
        <v>37316</v>
      </c>
      <c r="AA54" s="378">
        <f>AA53+Y54</f>
        <v>4981.9714000000004</v>
      </c>
      <c r="AB54" s="258">
        <v>3979.3</v>
      </c>
      <c r="AD54" s="57"/>
      <c r="AE54" s="57"/>
    </row>
    <row r="55" spans="1:31" ht="12.75">
      <c r="A55" s="379">
        <v>37347</v>
      </c>
      <c r="B55" s="358">
        <v>2081.3200000000002</v>
      </c>
      <c r="C55" s="360">
        <v>52</v>
      </c>
      <c r="D55" s="256"/>
      <c r="E55" s="256"/>
      <c r="F55" s="361"/>
      <c r="G55" s="1"/>
      <c r="H55" s="116"/>
      <c r="I55" s="411">
        <f t="shared" si="1"/>
        <v>2051.8288802926359</v>
      </c>
      <c r="S55" s="51"/>
      <c r="T55" s="354">
        <v>2010.4</v>
      </c>
      <c r="U55" s="357">
        <v>5778.9125599999998</v>
      </c>
      <c r="V55" s="61"/>
      <c r="W55" s="82" t="str">
        <f t="shared" si="0"/>
        <v/>
      </c>
      <c r="X55" s="367"/>
      <c r="Y55" s="368">
        <f>Y57</f>
        <v>9.0721433333331643</v>
      </c>
      <c r="Z55" s="373">
        <v>37347</v>
      </c>
      <c r="AA55" s="374">
        <f>AA56-Y55</f>
        <v>4988.5229466666669</v>
      </c>
      <c r="AB55" s="258">
        <v>3989.8</v>
      </c>
      <c r="AD55" s="57"/>
      <c r="AE55" s="57"/>
    </row>
    <row r="56" spans="1:31" ht="12.75">
      <c r="A56" s="379">
        <v>37377</v>
      </c>
      <c r="B56" s="358">
        <v>2088.87</v>
      </c>
      <c r="C56" s="360">
        <v>53</v>
      </c>
      <c r="D56" s="256"/>
      <c r="E56" s="256"/>
      <c r="F56" s="361"/>
      <c r="G56" s="1"/>
      <c r="H56" s="116"/>
      <c r="I56" s="411">
        <f t="shared" si="1"/>
        <v>2052.7588443197765</v>
      </c>
      <c r="S56" s="51"/>
      <c r="T56" s="354">
        <v>2011.1</v>
      </c>
      <c r="U56" s="357">
        <v>5803.47822</v>
      </c>
      <c r="V56" s="53"/>
      <c r="W56" s="83" t="str">
        <f t="shared" si="0"/>
        <v/>
      </c>
      <c r="X56" s="369"/>
      <c r="Y56" s="370">
        <f>Y57</f>
        <v>9.0721433333331643</v>
      </c>
      <c r="Z56" s="375">
        <v>37377</v>
      </c>
      <c r="AA56" s="376">
        <f>W57</f>
        <v>4997.5950899999998</v>
      </c>
      <c r="AB56" s="258">
        <v>3998.4</v>
      </c>
      <c r="AD56" s="57"/>
      <c r="AE56" s="57"/>
    </row>
    <row r="57" spans="1:31" ht="12.75">
      <c r="A57" s="379">
        <v>37408</v>
      </c>
      <c r="B57" s="358">
        <v>2069.0100000000002</v>
      </c>
      <c r="C57" s="360">
        <v>54</v>
      </c>
      <c r="D57" s="256"/>
      <c r="E57" s="256"/>
      <c r="F57" s="361"/>
      <c r="G57" s="1"/>
      <c r="H57" s="116"/>
      <c r="I57" s="411">
        <f t="shared" si="1"/>
        <v>2053.6888083469175</v>
      </c>
      <c r="S57" s="51"/>
      <c r="T57" s="354">
        <v>2011.2</v>
      </c>
      <c r="U57" s="357">
        <v>5828.5790299999999</v>
      </c>
      <c r="V57" s="355">
        <v>2002.2</v>
      </c>
      <c r="W57" s="80">
        <f t="shared" si="0"/>
        <v>4997.5950899999998</v>
      </c>
      <c r="X57" s="371">
        <f>(W57/W54)^(1/3)-1</f>
        <v>1.8219204786593668E-3</v>
      </c>
      <c r="Y57" s="372">
        <f>(W57-W54)/3</f>
        <v>9.0721433333331643</v>
      </c>
      <c r="Z57" s="377">
        <v>37408</v>
      </c>
      <c r="AA57" s="378">
        <f>AA56+Y57</f>
        <v>5006.6672333333327</v>
      </c>
      <c r="AB57" s="258">
        <v>4007.4</v>
      </c>
      <c r="AD57" s="57"/>
      <c r="AE57" s="57"/>
    </row>
    <row r="58" spans="1:31" ht="12.75">
      <c r="A58" s="379">
        <v>37438</v>
      </c>
      <c r="B58" s="358">
        <v>2073.35</v>
      </c>
      <c r="C58" s="360">
        <v>55</v>
      </c>
      <c r="D58" s="256"/>
      <c r="E58" s="256"/>
      <c r="F58" s="361"/>
      <c r="G58" s="1"/>
      <c r="H58" s="116"/>
      <c r="I58" s="411">
        <f t="shared" si="1"/>
        <v>2054.6187723740582</v>
      </c>
      <c r="S58" s="51"/>
      <c r="T58" s="354">
        <v>2011.3</v>
      </c>
      <c r="U58" s="357">
        <v>5853.67641</v>
      </c>
      <c r="V58" s="61"/>
      <c r="W58" s="82" t="str">
        <f t="shared" si="0"/>
        <v/>
      </c>
      <c r="X58" s="367"/>
      <c r="Y58" s="368">
        <f>Y60</f>
        <v>8.253376666666858</v>
      </c>
      <c r="Z58" s="373">
        <v>37438</v>
      </c>
      <c r="AA58" s="374">
        <f>AA59-Y58</f>
        <v>5014.1018433333338</v>
      </c>
      <c r="AB58" s="258">
        <v>4016.2</v>
      </c>
      <c r="AD58" s="57"/>
      <c r="AE58" s="57"/>
    </row>
    <row r="59" spans="1:31" ht="12.75">
      <c r="A59" s="379">
        <v>37469</v>
      </c>
      <c r="B59" s="358">
        <v>2071.9899999999998</v>
      </c>
      <c r="C59" s="360">
        <v>56</v>
      </c>
      <c r="D59" s="256"/>
      <c r="E59" s="256"/>
      <c r="F59" s="361"/>
      <c r="G59" s="1"/>
      <c r="H59" s="116"/>
      <c r="I59" s="411">
        <f t="shared" si="1"/>
        <v>2055.5487364011988</v>
      </c>
      <c r="S59" s="51"/>
      <c r="T59" s="354">
        <v>2011.4</v>
      </c>
      <c r="U59" s="357">
        <v>5878.77034</v>
      </c>
      <c r="V59" s="53"/>
      <c r="W59" s="83" t="str">
        <f t="shared" si="0"/>
        <v/>
      </c>
      <c r="X59" s="369"/>
      <c r="Y59" s="370">
        <f>Y60</f>
        <v>8.253376666666858</v>
      </c>
      <c r="Z59" s="375">
        <v>37469</v>
      </c>
      <c r="AA59" s="376">
        <f>W60</f>
        <v>5022.3552200000004</v>
      </c>
      <c r="AB59" s="258">
        <v>4021.8</v>
      </c>
      <c r="AD59" s="57"/>
      <c r="AE59" s="57"/>
    </row>
    <row r="60" spans="1:31" ht="12.75">
      <c r="A60" s="379">
        <v>37500</v>
      </c>
      <c r="B60" s="358">
        <v>2070.5</v>
      </c>
      <c r="C60" s="360">
        <v>57</v>
      </c>
      <c r="D60" s="256"/>
      <c r="E60" s="256"/>
      <c r="F60" s="361"/>
      <c r="G60" s="1"/>
      <c r="H60" s="116"/>
      <c r="I60" s="411">
        <f t="shared" si="1"/>
        <v>2056.4787004283394</v>
      </c>
      <c r="S60" s="51"/>
      <c r="T60" s="354">
        <v>2012.1</v>
      </c>
      <c r="U60" s="357">
        <v>5903.8608400000003</v>
      </c>
      <c r="V60" s="355">
        <v>2002.3</v>
      </c>
      <c r="W60" s="80">
        <f t="shared" si="0"/>
        <v>5022.3552200000004</v>
      </c>
      <c r="X60" s="371">
        <f>(W60/W57)^(1/3)-1</f>
        <v>1.6487497906676474E-3</v>
      </c>
      <c r="Y60" s="372">
        <f>(W60-W57)/3</f>
        <v>8.253376666666858</v>
      </c>
      <c r="Z60" s="377">
        <v>37500</v>
      </c>
      <c r="AA60" s="378">
        <f>AA59+Y60</f>
        <v>5030.6085966666669</v>
      </c>
      <c r="AB60" s="258">
        <v>4028.4</v>
      </c>
      <c r="AD60" s="57"/>
      <c r="AE60" s="57"/>
    </row>
    <row r="61" spans="1:31" ht="12.75">
      <c r="A61" s="379">
        <v>37530</v>
      </c>
      <c r="B61" s="358">
        <v>2072.25</v>
      </c>
      <c r="C61" s="360">
        <v>58</v>
      </c>
      <c r="D61" s="256"/>
      <c r="E61" s="256"/>
      <c r="F61" s="361"/>
      <c r="G61" s="1"/>
      <c r="H61" s="116"/>
      <c r="I61" s="411">
        <f t="shared" si="1"/>
        <v>2057.4086644554804</v>
      </c>
      <c r="S61" s="51"/>
      <c r="T61" s="354">
        <v>2012.2</v>
      </c>
      <c r="U61" s="357">
        <v>5928.9479099999999</v>
      </c>
      <c r="V61" s="61"/>
      <c r="W61" s="82" t="str">
        <f t="shared" si="0"/>
        <v/>
      </c>
      <c r="X61" s="367"/>
      <c r="Y61" s="368">
        <f>Y63</f>
        <v>7.4346033333331434</v>
      </c>
      <c r="Z61" s="373">
        <v>37530</v>
      </c>
      <c r="AA61" s="374">
        <f>AA62-Y61</f>
        <v>5037.2244266666667</v>
      </c>
      <c r="AB61" s="258">
        <v>4033.7</v>
      </c>
      <c r="AD61" s="57"/>
      <c r="AE61" s="57"/>
    </row>
    <row r="62" spans="1:31" ht="12.75">
      <c r="A62" s="379">
        <v>37561</v>
      </c>
      <c r="B62" s="358">
        <v>2055.0700000000002</v>
      </c>
      <c r="C62" s="360">
        <v>59</v>
      </c>
      <c r="D62" s="256"/>
      <c r="E62" s="256"/>
      <c r="F62" s="361"/>
      <c r="G62" s="1"/>
      <c r="H62" s="116"/>
      <c r="I62" s="411">
        <f t="shared" si="1"/>
        <v>2058.3386284826211</v>
      </c>
      <c r="S62" s="51"/>
      <c r="T62" s="354">
        <v>2012.3</v>
      </c>
      <c r="U62" s="357">
        <v>5954.0315300000002</v>
      </c>
      <c r="V62" s="53"/>
      <c r="W62" s="83" t="str">
        <f t="shared" si="0"/>
        <v/>
      </c>
      <c r="X62" s="369"/>
      <c r="Y62" s="370">
        <f>Y63</f>
        <v>7.4346033333331434</v>
      </c>
      <c r="Z62" s="375">
        <v>37561</v>
      </c>
      <c r="AA62" s="376">
        <f>W63</f>
        <v>5044.6590299999998</v>
      </c>
      <c r="AB62" s="258">
        <v>4038.8</v>
      </c>
      <c r="AD62" s="57"/>
      <c r="AE62" s="57"/>
    </row>
    <row r="63" spans="1:31" ht="12.75">
      <c r="A63" s="417">
        <v>37591</v>
      </c>
      <c r="B63" s="425">
        <v>2040.27</v>
      </c>
      <c r="C63" s="418">
        <v>60</v>
      </c>
      <c r="D63" s="419"/>
      <c r="E63" s="419"/>
      <c r="F63" s="426"/>
      <c r="G63" s="208"/>
      <c r="H63" s="427"/>
      <c r="I63" s="422">
        <f t="shared" si="1"/>
        <v>2059.2685925097617</v>
      </c>
      <c r="J63" s="321"/>
      <c r="S63" s="51"/>
      <c r="T63" s="354">
        <v>2012.4</v>
      </c>
      <c r="U63" s="357">
        <v>5979.1117199999999</v>
      </c>
      <c r="V63" s="355">
        <v>2002.4</v>
      </c>
      <c r="W63" s="80">
        <f t="shared" si="0"/>
        <v>5044.6590299999998</v>
      </c>
      <c r="X63" s="371">
        <f>(W63/W60)^(1/3)-1</f>
        <v>1.4781162663555225E-3</v>
      </c>
      <c r="Y63" s="372">
        <f>(W63-W60)/3</f>
        <v>7.4346033333331434</v>
      </c>
      <c r="Z63" s="377">
        <v>37591</v>
      </c>
      <c r="AA63" s="378">
        <f>AA62+Y63</f>
        <v>5052.0936333333329</v>
      </c>
      <c r="AB63" s="258">
        <v>4043.6</v>
      </c>
      <c r="AD63" s="57"/>
      <c r="AE63" s="57"/>
    </row>
    <row r="64" spans="1:31" ht="12.75">
      <c r="A64" s="379">
        <v>37622</v>
      </c>
      <c r="B64" s="358">
        <v>2034.55</v>
      </c>
      <c r="C64" s="360">
        <v>61</v>
      </c>
      <c r="D64" s="256"/>
      <c r="E64" s="256"/>
      <c r="F64" s="361"/>
      <c r="G64" s="1"/>
      <c r="H64" s="116"/>
      <c r="I64" s="411">
        <f t="shared" si="1"/>
        <v>2060.1985565369027</v>
      </c>
      <c r="S64" s="51"/>
      <c r="T64" s="354">
        <v>2013.1</v>
      </c>
      <c r="U64" s="357">
        <v>6004.0309999999999</v>
      </c>
      <c r="V64" s="61"/>
      <c r="W64" s="82" t="str">
        <f t="shared" si="0"/>
        <v/>
      </c>
      <c r="X64" s="367"/>
      <c r="Y64" s="368">
        <f>Y66</f>
        <v>4.4423433333334588</v>
      </c>
      <c r="Z64" s="373">
        <v>37622</v>
      </c>
      <c r="AA64" s="374">
        <f>AA65-Y64</f>
        <v>5053.543716666667</v>
      </c>
      <c r="AB64" s="258">
        <v>4049.1</v>
      </c>
      <c r="AD64" s="57"/>
      <c r="AE64" s="57"/>
    </row>
    <row r="65" spans="1:31" ht="12.75">
      <c r="A65" s="379">
        <v>37653</v>
      </c>
      <c r="B65" s="358">
        <v>2038.48</v>
      </c>
      <c r="C65" s="360">
        <v>62</v>
      </c>
      <c r="D65" s="256"/>
      <c r="E65" s="256"/>
      <c r="F65" s="361"/>
      <c r="G65" s="1"/>
      <c r="H65" s="116"/>
      <c r="I65" s="411">
        <f t="shared" si="1"/>
        <v>2061.1285205640434</v>
      </c>
      <c r="S65" s="51"/>
      <c r="T65" s="354">
        <v>2013.2</v>
      </c>
      <c r="U65" s="357">
        <v>6028.9639999999999</v>
      </c>
      <c r="V65" s="53"/>
      <c r="W65" s="83" t="str">
        <f t="shared" si="0"/>
        <v/>
      </c>
      <c r="X65" s="369"/>
      <c r="Y65" s="370">
        <f>Y66</f>
        <v>4.4423433333334588</v>
      </c>
      <c r="Z65" s="375">
        <v>37653</v>
      </c>
      <c r="AA65" s="376">
        <f>W66</f>
        <v>5057.9860600000002</v>
      </c>
      <c r="AB65" s="258">
        <v>4054.4</v>
      </c>
      <c r="AD65" s="57"/>
      <c r="AE65" s="57"/>
    </row>
    <row r="66" spans="1:31" ht="12.75">
      <c r="A66" s="379">
        <v>37681</v>
      </c>
      <c r="B66" s="358">
        <v>2036.45</v>
      </c>
      <c r="C66" s="360">
        <v>63</v>
      </c>
      <c r="D66" s="256"/>
      <c r="E66" s="256"/>
      <c r="F66" s="361"/>
      <c r="G66" s="1"/>
      <c r="H66" s="116"/>
      <c r="I66" s="411">
        <f t="shared" si="1"/>
        <v>2062.058484591184</v>
      </c>
      <c r="S66" s="51"/>
      <c r="T66" s="354">
        <v>2013.3</v>
      </c>
      <c r="U66" s="357">
        <v>6054.1109999999999</v>
      </c>
      <c r="V66" s="355">
        <v>2003.1</v>
      </c>
      <c r="W66" s="80">
        <f t="shared" si="0"/>
        <v>5057.9860600000002</v>
      </c>
      <c r="X66" s="371">
        <f>(W66/W63)^(1/3)-1</f>
        <v>8.7982896289817702E-4</v>
      </c>
      <c r="Y66" s="372">
        <f>(W66-W63)/3</f>
        <v>4.4423433333334588</v>
      </c>
      <c r="Z66" s="377">
        <v>37681</v>
      </c>
      <c r="AA66" s="378">
        <f>AA65+Y66</f>
        <v>5062.4284033333333</v>
      </c>
      <c r="AB66" s="258">
        <v>4060.3</v>
      </c>
      <c r="AD66" s="57"/>
      <c r="AE66" s="57"/>
    </row>
    <row r="67" spans="1:31" ht="12.75">
      <c r="A67" s="379">
        <v>37712</v>
      </c>
      <c r="B67" s="358">
        <v>2042.58</v>
      </c>
      <c r="C67" s="360">
        <v>64</v>
      </c>
      <c r="D67" s="256"/>
      <c r="E67" s="256"/>
      <c r="F67" s="361"/>
      <c r="G67" s="1"/>
      <c r="H67" s="116"/>
      <c r="I67" s="411">
        <f t="shared" si="1"/>
        <v>2062.9884486183246</v>
      </c>
      <c r="S67" s="51"/>
      <c r="T67" s="354">
        <v>2013.4</v>
      </c>
      <c r="U67" s="357">
        <v>6079.6149999999998</v>
      </c>
      <c r="V67" s="61"/>
      <c r="W67" s="82" t="str">
        <f t="shared" si="0"/>
        <v/>
      </c>
      <c r="X67" s="367"/>
      <c r="Y67" s="368">
        <f>Y69</f>
        <v>6.6664600000000673</v>
      </c>
      <c r="Z67" s="373">
        <v>37712</v>
      </c>
      <c r="AA67" s="374">
        <f>AA68-Y67</f>
        <v>5071.31898</v>
      </c>
      <c r="AB67" s="258">
        <v>4067.7</v>
      </c>
      <c r="AD67" s="57"/>
      <c r="AE67" s="57"/>
    </row>
    <row r="68" spans="1:31" ht="12.75">
      <c r="A68" s="379">
        <v>37742</v>
      </c>
      <c r="B68" s="358">
        <v>2043.41</v>
      </c>
      <c r="C68" s="360">
        <v>65</v>
      </c>
      <c r="D68" s="256"/>
      <c r="E68" s="256"/>
      <c r="F68" s="361"/>
      <c r="G68" s="1"/>
      <c r="H68" s="116"/>
      <c r="I68" s="411">
        <f t="shared" si="1"/>
        <v>2063.9184126454657</v>
      </c>
      <c r="S68" s="51"/>
      <c r="T68" s="354">
        <v>2014.1</v>
      </c>
      <c r="U68" s="357">
        <v>6106.2079999999996</v>
      </c>
      <c r="V68" s="53"/>
      <c r="W68" s="83" t="str">
        <f t="shared" ref="W68:W131" si="2">IFERROR(VLOOKUP(V68,$T$4:$U$83,2,FALSE),"")</f>
        <v/>
      </c>
      <c r="X68" s="369"/>
      <c r="Y68" s="370">
        <f>Y69</f>
        <v>6.6664600000000673</v>
      </c>
      <c r="Z68" s="375">
        <v>37742</v>
      </c>
      <c r="AA68" s="376">
        <f>W69</f>
        <v>5077.9854400000004</v>
      </c>
      <c r="AB68" s="258">
        <v>4073.7</v>
      </c>
      <c r="AD68" s="57"/>
      <c r="AE68" s="57"/>
    </row>
    <row r="69" spans="1:31" ht="12.75">
      <c r="A69" s="379">
        <v>37773</v>
      </c>
      <c r="B69" s="358">
        <v>2059.34</v>
      </c>
      <c r="C69" s="360">
        <v>66</v>
      </c>
      <c r="D69" s="256"/>
      <c r="E69" s="256"/>
      <c r="F69" s="361"/>
      <c r="G69" s="1"/>
      <c r="H69" s="116"/>
      <c r="I69" s="411">
        <f t="shared" ref="I69:I132" si="3">TREND($B$4:$B$188,$C$4:$C$188,C69,TRUE)</f>
        <v>2064.8483766726063</v>
      </c>
      <c r="S69" s="51"/>
      <c r="T69" s="354">
        <v>2014.2</v>
      </c>
      <c r="U69" s="357">
        <v>6133.3119999999999</v>
      </c>
      <c r="V69" s="355">
        <v>2003.2</v>
      </c>
      <c r="W69" s="80">
        <f t="shared" si="2"/>
        <v>5077.9854400000004</v>
      </c>
      <c r="X69" s="371">
        <f>(W69/W66)^(1/3)-1</f>
        <v>1.3162734597700343E-3</v>
      </c>
      <c r="Y69" s="372">
        <f>(W69-W66)/3</f>
        <v>6.6664600000000673</v>
      </c>
      <c r="Z69" s="377">
        <v>37773</v>
      </c>
      <c r="AA69" s="378">
        <f>AA68+Y69</f>
        <v>5084.6519000000008</v>
      </c>
      <c r="AB69" s="258">
        <v>4081.4</v>
      </c>
      <c r="AD69" s="57"/>
      <c r="AE69" s="57"/>
    </row>
    <row r="70" spans="1:31" ht="12.75">
      <c r="A70" s="379">
        <v>37803</v>
      </c>
      <c r="B70" s="358">
        <v>2053.98</v>
      </c>
      <c r="C70" s="360">
        <v>67</v>
      </c>
      <c r="D70" s="256"/>
      <c r="E70" s="256"/>
      <c r="F70" s="361"/>
      <c r="G70" s="1"/>
      <c r="H70" s="116"/>
      <c r="I70" s="411">
        <f t="shared" si="3"/>
        <v>2065.7783406997469</v>
      </c>
      <c r="S70" s="51"/>
      <c r="T70" s="354">
        <v>2014.3</v>
      </c>
      <c r="U70" s="357">
        <v>6160.8869999999997</v>
      </c>
      <c r="V70" s="61"/>
      <c r="W70" s="82" t="str">
        <f t="shared" si="2"/>
        <v/>
      </c>
      <c r="X70" s="367"/>
      <c r="Y70" s="368">
        <f>Y72</f>
        <v>6.7170833333332967</v>
      </c>
      <c r="Z70" s="373">
        <v>37803</v>
      </c>
      <c r="AA70" s="374">
        <f>AA71-Y70</f>
        <v>5091.4196066666673</v>
      </c>
      <c r="AB70" s="258">
        <v>4088</v>
      </c>
      <c r="AD70" s="57"/>
      <c r="AE70" s="57"/>
    </row>
    <row r="71" spans="1:31" ht="12.75">
      <c r="A71" s="379">
        <v>37834</v>
      </c>
      <c r="B71" s="358">
        <v>2067.4499999999998</v>
      </c>
      <c r="C71" s="360">
        <v>68</v>
      </c>
      <c r="D71" s="256"/>
      <c r="E71" s="256"/>
      <c r="F71" s="361"/>
      <c r="G71" s="1"/>
      <c r="H71" s="116"/>
      <c r="I71" s="411">
        <f t="shared" si="3"/>
        <v>2066.7083047268879</v>
      </c>
      <c r="S71" s="51"/>
      <c r="T71" s="354">
        <v>2014.4</v>
      </c>
      <c r="U71" s="357">
        <v>6188.8919999999998</v>
      </c>
      <c r="V71" s="53"/>
      <c r="W71" s="83" t="str">
        <f t="shared" si="2"/>
        <v/>
      </c>
      <c r="X71" s="369"/>
      <c r="Y71" s="370">
        <f>Y72</f>
        <v>6.7170833333332967</v>
      </c>
      <c r="Z71" s="375">
        <v>37834</v>
      </c>
      <c r="AA71" s="376">
        <f>W72</f>
        <v>5098.1366900000003</v>
      </c>
      <c r="AB71" s="258">
        <v>4094</v>
      </c>
      <c r="AD71" s="57"/>
      <c r="AE71" s="57"/>
    </row>
    <row r="72" spans="1:31" ht="12.75">
      <c r="A72" s="379">
        <v>37865</v>
      </c>
      <c r="B72" s="358">
        <v>2073.17</v>
      </c>
      <c r="C72" s="360">
        <v>69</v>
      </c>
      <c r="D72" s="256"/>
      <c r="E72" s="256"/>
      <c r="F72" s="361"/>
      <c r="G72" s="1"/>
      <c r="H72" s="116"/>
      <c r="I72" s="411">
        <f t="shared" si="3"/>
        <v>2067.6382687540286</v>
      </c>
      <c r="S72" s="51"/>
      <c r="T72" s="354">
        <v>2015.1</v>
      </c>
      <c r="U72" s="357">
        <v>6217.2870000000003</v>
      </c>
      <c r="V72" s="355">
        <v>2003.3</v>
      </c>
      <c r="W72" s="80">
        <f t="shared" si="2"/>
        <v>5098.1366900000003</v>
      </c>
      <c r="X72" s="371">
        <f>(W72/W69)^(1/3)-1</f>
        <v>1.3210391585747328E-3</v>
      </c>
      <c r="Y72" s="372">
        <f>(W72-W69)/3</f>
        <v>6.7170833333332967</v>
      </c>
      <c r="Z72" s="377">
        <v>37865</v>
      </c>
      <c r="AA72" s="378">
        <f>AA71+Y72</f>
        <v>5104.8537733333333</v>
      </c>
      <c r="AB72" s="258">
        <v>4101.8</v>
      </c>
      <c r="AD72" s="57"/>
      <c r="AE72" s="57"/>
    </row>
    <row r="73" spans="1:31" ht="12.75">
      <c r="A73" s="379">
        <v>37895</v>
      </c>
      <c r="B73" s="358">
        <v>2058.87</v>
      </c>
      <c r="C73" s="360">
        <v>70</v>
      </c>
      <c r="D73" s="256"/>
      <c r="E73" s="256"/>
      <c r="F73" s="361"/>
      <c r="G73" s="1"/>
      <c r="H73" s="116"/>
      <c r="I73" s="411">
        <f t="shared" si="3"/>
        <v>2068.5682327811692</v>
      </c>
      <c r="S73" s="51"/>
      <c r="T73" s="354">
        <v>2015.2</v>
      </c>
      <c r="U73" s="357">
        <v>6246.0330000000004</v>
      </c>
      <c r="V73" s="61"/>
      <c r="W73" s="82" t="str">
        <f t="shared" si="2"/>
        <v/>
      </c>
      <c r="X73" s="367"/>
      <c r="Y73" s="368">
        <f>Y75</f>
        <v>6.7677066666665269</v>
      </c>
      <c r="Z73" s="373">
        <v>37895</v>
      </c>
      <c r="AA73" s="374">
        <f>AA74-Y73</f>
        <v>5111.6721033333333</v>
      </c>
      <c r="AB73" s="258">
        <v>4107.8999999999996</v>
      </c>
      <c r="AD73" s="57"/>
      <c r="AE73" s="57"/>
    </row>
    <row r="74" spans="1:31" ht="12.75">
      <c r="A74" s="379">
        <v>37926</v>
      </c>
      <c r="B74" s="358">
        <v>2071.75</v>
      </c>
      <c r="C74" s="360">
        <v>71</v>
      </c>
      <c r="D74" s="256"/>
      <c r="E74" s="256"/>
      <c r="F74" s="361"/>
      <c r="G74" s="1"/>
      <c r="H74" s="116"/>
      <c r="I74" s="411">
        <f t="shared" si="3"/>
        <v>2069.4981968083102</v>
      </c>
      <c r="S74" s="51"/>
      <c r="T74" s="354">
        <v>2015.3</v>
      </c>
      <c r="U74" s="357">
        <v>6275.0919999999996</v>
      </c>
      <c r="V74" s="53"/>
      <c r="W74" s="83" t="str">
        <f t="shared" si="2"/>
        <v/>
      </c>
      <c r="X74" s="369"/>
      <c r="Y74" s="370">
        <f>Y75</f>
        <v>6.7677066666665269</v>
      </c>
      <c r="Z74" s="375">
        <v>37926</v>
      </c>
      <c r="AA74" s="376">
        <f>W75</f>
        <v>5118.4398099999999</v>
      </c>
      <c r="AB74" s="258">
        <v>4113.5</v>
      </c>
      <c r="AD74" s="57"/>
      <c r="AE74" s="57"/>
    </row>
    <row r="75" spans="1:31" ht="12.75">
      <c r="A75" s="417">
        <v>37956</v>
      </c>
      <c r="B75" s="425">
        <v>2054.58</v>
      </c>
      <c r="C75" s="418">
        <v>72</v>
      </c>
      <c r="D75" s="419"/>
      <c r="E75" s="419"/>
      <c r="F75" s="426"/>
      <c r="G75" s="208"/>
      <c r="H75" s="427"/>
      <c r="I75" s="422">
        <f t="shared" si="3"/>
        <v>2070.4281608354509</v>
      </c>
      <c r="J75" s="321"/>
      <c r="S75" s="51"/>
      <c r="T75" s="354">
        <v>2015.4</v>
      </c>
      <c r="U75" s="357">
        <v>6304.424</v>
      </c>
      <c r="V75" s="355">
        <v>2003.4</v>
      </c>
      <c r="W75" s="80">
        <f t="shared" si="2"/>
        <v>5118.4398099999999</v>
      </c>
      <c r="X75" s="371">
        <f>(W75/W72)^(1/3)-1</f>
        <v>1.3257279794651744E-3</v>
      </c>
      <c r="Y75" s="372">
        <f>(W75-W72)/3</f>
        <v>6.7677066666665269</v>
      </c>
      <c r="Z75" s="377">
        <v>37956</v>
      </c>
      <c r="AA75" s="378">
        <f>AA74+Y75</f>
        <v>5125.2075166666664</v>
      </c>
      <c r="AB75" s="258">
        <v>4119.1000000000004</v>
      </c>
      <c r="AD75" s="57"/>
      <c r="AE75" s="57"/>
    </row>
    <row r="76" spans="1:31" ht="12.75">
      <c r="A76" s="379">
        <v>37987</v>
      </c>
      <c r="B76" s="358">
        <v>2044.79</v>
      </c>
      <c r="C76" s="360">
        <v>73</v>
      </c>
      <c r="D76" s="256"/>
      <c r="E76" s="256"/>
      <c r="F76" s="361"/>
      <c r="G76" s="1"/>
      <c r="H76" s="116"/>
      <c r="I76" s="411">
        <f t="shared" si="3"/>
        <v>2071.3581248625915</v>
      </c>
      <c r="S76" s="51"/>
      <c r="T76" s="354">
        <v>2016.1</v>
      </c>
      <c r="U76" s="357">
        <v>6333.9390000000003</v>
      </c>
      <c r="V76" s="61"/>
      <c r="W76" s="82" t="str">
        <f t="shared" si="2"/>
        <v/>
      </c>
      <c r="X76" s="367"/>
      <c r="Y76" s="368">
        <f>Y78</f>
        <v>7.0354700000001076</v>
      </c>
      <c r="Z76" s="373">
        <v>37987</v>
      </c>
      <c r="AA76" s="374">
        <f>AA77-Y76</f>
        <v>5132.5107500000004</v>
      </c>
      <c r="AB76" s="258">
        <v>4125.2</v>
      </c>
      <c r="AD76" s="57"/>
      <c r="AE76" s="57"/>
    </row>
    <row r="77" spans="1:31" ht="12.75">
      <c r="A77" s="379">
        <v>38018</v>
      </c>
      <c r="B77" s="358">
        <v>2057.73</v>
      </c>
      <c r="C77" s="360">
        <v>74</v>
      </c>
      <c r="D77" s="256"/>
      <c r="E77" s="256"/>
      <c r="F77" s="361"/>
      <c r="G77" s="1"/>
      <c r="H77" s="116"/>
      <c r="I77" s="411">
        <f t="shared" si="3"/>
        <v>2072.2880888897321</v>
      </c>
      <c r="S77" s="51"/>
      <c r="T77" s="354">
        <v>2016.2</v>
      </c>
      <c r="U77" s="357">
        <v>6363.67</v>
      </c>
      <c r="V77" s="53"/>
      <c r="W77" s="83" t="str">
        <f t="shared" si="2"/>
        <v/>
      </c>
      <c r="X77" s="369"/>
      <c r="Y77" s="370">
        <f>Y78</f>
        <v>7.0354700000001076</v>
      </c>
      <c r="Z77" s="375">
        <v>38018</v>
      </c>
      <c r="AA77" s="376">
        <f>W78</f>
        <v>5139.5462200000002</v>
      </c>
      <c r="AB77" s="258">
        <v>4131.8</v>
      </c>
      <c r="AD77" s="57"/>
      <c r="AE77" s="57"/>
    </row>
    <row r="78" spans="1:31" ht="12.75">
      <c r="A78" s="379">
        <v>38047</v>
      </c>
      <c r="B78" s="358">
        <v>2051.4</v>
      </c>
      <c r="C78" s="360">
        <v>75</v>
      </c>
      <c r="D78" s="256"/>
      <c r="E78" s="256"/>
      <c r="F78" s="361"/>
      <c r="G78" s="1"/>
      <c r="H78" s="116"/>
      <c r="I78" s="411">
        <f t="shared" si="3"/>
        <v>2073.2180529168731</v>
      </c>
      <c r="S78" s="51"/>
      <c r="T78" s="354">
        <v>2016.3</v>
      </c>
      <c r="U78" s="357">
        <v>6393.5969999999998</v>
      </c>
      <c r="V78" s="355">
        <v>2004.1</v>
      </c>
      <c r="W78" s="80">
        <f t="shared" si="2"/>
        <v>5139.5462200000002</v>
      </c>
      <c r="X78" s="371">
        <f>(W78/W75)^(1/3)-1</f>
        <v>1.3726490611938313E-3</v>
      </c>
      <c r="Y78" s="372">
        <f>(W78-W75)/3</f>
        <v>7.0354700000001076</v>
      </c>
      <c r="Z78" s="377">
        <v>38047</v>
      </c>
      <c r="AA78" s="378">
        <f>AA77+Y78</f>
        <v>5146.58169</v>
      </c>
      <c r="AB78" s="258">
        <v>4138.2</v>
      </c>
      <c r="AD78" s="57"/>
      <c r="AE78" s="57"/>
    </row>
    <row r="79" spans="1:31" ht="12.75">
      <c r="A79" s="379">
        <v>38078</v>
      </c>
      <c r="B79" s="358">
        <v>2060.83</v>
      </c>
      <c r="C79" s="360">
        <v>76</v>
      </c>
      <c r="D79" s="256"/>
      <c r="E79" s="256"/>
      <c r="F79" s="361"/>
      <c r="G79" s="1"/>
      <c r="H79" s="116"/>
      <c r="I79" s="411">
        <f t="shared" si="3"/>
        <v>2074.1480169440138</v>
      </c>
      <c r="S79" s="51"/>
      <c r="T79" s="354">
        <v>2016.4</v>
      </c>
      <c r="U79" s="357">
        <v>6423.7020000000002</v>
      </c>
      <c r="V79" s="61"/>
      <c r="W79" s="82" t="str">
        <f t="shared" si="2"/>
        <v/>
      </c>
      <c r="X79" s="367"/>
      <c r="Y79" s="368">
        <f>Y81</f>
        <v>6.7821033333333007</v>
      </c>
      <c r="Z79" s="373">
        <v>38078</v>
      </c>
      <c r="AA79" s="374">
        <f>AA80-Y79</f>
        <v>5153.1104266666671</v>
      </c>
      <c r="AB79" s="258">
        <v>4144.6000000000004</v>
      </c>
      <c r="AD79" s="57"/>
      <c r="AE79" s="57"/>
    </row>
    <row r="80" spans="1:31" ht="12.75">
      <c r="A80" s="379">
        <v>38108</v>
      </c>
      <c r="B80" s="358">
        <v>2055.7399999999998</v>
      </c>
      <c r="C80" s="360">
        <v>77</v>
      </c>
      <c r="D80" s="256"/>
      <c r="E80" s="256"/>
      <c r="F80" s="361"/>
      <c r="G80" s="1"/>
      <c r="H80" s="116"/>
      <c r="I80" s="411">
        <f t="shared" si="3"/>
        <v>2075.0779809711544</v>
      </c>
      <c r="S80" s="51"/>
      <c r="T80" s="354">
        <v>2017.1</v>
      </c>
      <c r="U80" s="357">
        <v>6453.9669999999996</v>
      </c>
      <c r="V80" s="53"/>
      <c r="W80" s="83" t="str">
        <f t="shared" si="2"/>
        <v/>
      </c>
      <c r="X80" s="369"/>
      <c r="Y80" s="370">
        <f>Y81</f>
        <v>6.7821033333333007</v>
      </c>
      <c r="Z80" s="375">
        <v>38108</v>
      </c>
      <c r="AA80" s="376">
        <f>W81</f>
        <v>5159.8925300000001</v>
      </c>
      <c r="AB80" s="258">
        <v>4151.3999999999996</v>
      </c>
      <c r="AD80" s="57"/>
      <c r="AE80" s="57"/>
    </row>
    <row r="81" spans="1:31" ht="12.75">
      <c r="A81" s="379">
        <v>38139</v>
      </c>
      <c r="B81" s="358">
        <v>2057.6</v>
      </c>
      <c r="C81" s="360">
        <v>78</v>
      </c>
      <c r="D81" s="256"/>
      <c r="E81" s="256"/>
      <c r="F81" s="361"/>
      <c r="G81" s="1"/>
      <c r="H81" s="116"/>
      <c r="I81" s="411">
        <f t="shared" si="3"/>
        <v>2076.0079449982954</v>
      </c>
      <c r="S81" s="51"/>
      <c r="T81" s="354">
        <v>2017.2</v>
      </c>
      <c r="U81" s="357">
        <v>6484.3720000000003</v>
      </c>
      <c r="V81" s="355">
        <v>2004.2</v>
      </c>
      <c r="W81" s="80">
        <f t="shared" si="2"/>
        <v>5159.8925300000001</v>
      </c>
      <c r="X81" s="371">
        <f>(W81/W78)^(1/3)-1</f>
        <v>1.31785435257048E-3</v>
      </c>
      <c r="Y81" s="372">
        <f>(W81-W78)/3</f>
        <v>6.7821033333333007</v>
      </c>
      <c r="Z81" s="377">
        <v>38139</v>
      </c>
      <c r="AA81" s="378">
        <f>AA80+Y81</f>
        <v>5166.6746333333331</v>
      </c>
      <c r="AB81" s="258">
        <v>4159.8</v>
      </c>
      <c r="AD81" s="57"/>
      <c r="AE81" s="57"/>
    </row>
    <row r="82" spans="1:31" ht="12.75">
      <c r="A82" s="379">
        <v>38169</v>
      </c>
      <c r="B82" s="358">
        <v>2062.4699999999998</v>
      </c>
      <c r="C82" s="360">
        <v>79</v>
      </c>
      <c r="D82" s="256"/>
      <c r="E82" s="256"/>
      <c r="F82" s="361"/>
      <c r="G82" s="1"/>
      <c r="H82" s="116"/>
      <c r="I82" s="411">
        <f t="shared" si="3"/>
        <v>2076.9379090254361</v>
      </c>
      <c r="S82" s="51"/>
      <c r="T82" s="354">
        <v>2017.3</v>
      </c>
      <c r="U82" s="357">
        <v>6514.8980000000001</v>
      </c>
      <c r="V82" s="61"/>
      <c r="W82" s="82" t="str">
        <f t="shared" si="2"/>
        <v/>
      </c>
      <c r="X82" s="367"/>
      <c r="Y82" s="368">
        <f>Y84</f>
        <v>6.7458766666665424</v>
      </c>
      <c r="Z82" s="373">
        <v>38169</v>
      </c>
      <c r="AA82" s="374">
        <f>AA83-Y82</f>
        <v>5173.3842833333329</v>
      </c>
      <c r="AB82" s="258">
        <v>4166.3</v>
      </c>
      <c r="AD82" s="57"/>
      <c r="AE82" s="57"/>
    </row>
    <row r="83" spans="1:31" ht="12.75">
      <c r="A83" s="379">
        <v>38200</v>
      </c>
      <c r="B83" s="358">
        <v>2075.9</v>
      </c>
      <c r="C83" s="360">
        <v>80</v>
      </c>
      <c r="D83" s="256"/>
      <c r="E83" s="256"/>
      <c r="F83" s="361"/>
      <c r="G83" s="1"/>
      <c r="H83" s="116"/>
      <c r="I83" s="411">
        <f t="shared" si="3"/>
        <v>2077.8678730525767</v>
      </c>
      <c r="S83" s="51"/>
      <c r="T83" s="354">
        <v>2017.4</v>
      </c>
      <c r="U83" s="357">
        <v>6545.5280000000002</v>
      </c>
      <c r="V83" s="53"/>
      <c r="W83" s="83" t="str">
        <f t="shared" si="2"/>
        <v/>
      </c>
      <c r="X83" s="369"/>
      <c r="Y83" s="370">
        <f>Y84</f>
        <v>6.7458766666665424</v>
      </c>
      <c r="Z83" s="375">
        <v>38200</v>
      </c>
      <c r="AA83" s="376">
        <f>W84</f>
        <v>5180.1301599999997</v>
      </c>
      <c r="AB83" s="258">
        <v>4173.8</v>
      </c>
      <c r="AD83" s="57"/>
      <c r="AE83" s="57"/>
    </row>
    <row r="84" spans="1:31">
      <c r="A84" s="379">
        <v>38231</v>
      </c>
      <c r="B84" s="358">
        <v>2082.64</v>
      </c>
      <c r="C84" s="360">
        <v>81</v>
      </c>
      <c r="D84" s="256"/>
      <c r="E84" s="256"/>
      <c r="F84" s="361"/>
      <c r="G84" s="1"/>
      <c r="H84" s="116"/>
      <c r="I84" s="411">
        <f t="shared" si="3"/>
        <v>2078.7978370797173</v>
      </c>
      <c r="S84" s="51"/>
      <c r="T84" s="72"/>
      <c r="U84" s="73"/>
      <c r="V84" s="355">
        <v>2004.3</v>
      </c>
      <c r="W84" s="80">
        <f t="shared" si="2"/>
        <v>5180.1301599999997</v>
      </c>
      <c r="X84" s="371">
        <f>(W84/W81)^(1/3)-1</f>
        <v>1.3056621728482209E-3</v>
      </c>
      <c r="Y84" s="372">
        <f>(W84-W81)/3</f>
        <v>6.7458766666665424</v>
      </c>
      <c r="Z84" s="377">
        <v>38231</v>
      </c>
      <c r="AA84" s="378">
        <f>AA83+Y84</f>
        <v>5186.8760366666666</v>
      </c>
      <c r="AB84" s="258">
        <v>4180</v>
      </c>
      <c r="AD84" s="57"/>
      <c r="AE84" s="57"/>
    </row>
    <row r="85" spans="1:31">
      <c r="A85" s="379">
        <v>38261</v>
      </c>
      <c r="B85" s="358">
        <v>2066.04</v>
      </c>
      <c r="C85" s="360">
        <v>82</v>
      </c>
      <c r="D85" s="256"/>
      <c r="E85" s="256"/>
      <c r="F85" s="361"/>
      <c r="G85" s="1"/>
      <c r="H85" s="116"/>
      <c r="I85" s="411">
        <f t="shared" si="3"/>
        <v>2079.7278011068584</v>
      </c>
      <c r="S85" s="51"/>
      <c r="T85" s="72"/>
      <c r="U85" s="73"/>
      <c r="V85" s="61"/>
      <c r="W85" s="82" t="str">
        <f t="shared" si="2"/>
        <v/>
      </c>
      <c r="X85" s="367"/>
      <c r="Y85" s="368">
        <f>Y87</f>
        <v>6.7096433333332852</v>
      </c>
      <c r="Z85" s="373">
        <v>38261</v>
      </c>
      <c r="AA85" s="374">
        <f>AA86-Y85</f>
        <v>5193.549446666666</v>
      </c>
      <c r="AB85" s="258">
        <v>4185.8</v>
      </c>
      <c r="AD85" s="57"/>
      <c r="AE85" s="57"/>
    </row>
    <row r="86" spans="1:31">
      <c r="A86" s="379">
        <v>38292</v>
      </c>
      <c r="B86" s="405">
        <v>2090.67</v>
      </c>
      <c r="C86" s="406">
        <v>83</v>
      </c>
      <c r="D86" s="407"/>
      <c r="E86" s="407"/>
      <c r="F86" s="361"/>
      <c r="G86" s="1"/>
      <c r="H86" s="116"/>
      <c r="I86" s="424">
        <f t="shared" si="3"/>
        <v>2080.657765133999</v>
      </c>
      <c r="S86" s="51"/>
      <c r="T86" s="72"/>
      <c r="U86" s="73"/>
      <c r="V86" s="53"/>
      <c r="W86" s="83" t="str">
        <f t="shared" si="2"/>
        <v/>
      </c>
      <c r="X86" s="369"/>
      <c r="Y86" s="370">
        <f>Y87</f>
        <v>6.7096433333332852</v>
      </c>
      <c r="Z86" s="375">
        <v>38292</v>
      </c>
      <c r="AA86" s="376">
        <f>W87</f>
        <v>5200.2590899999996</v>
      </c>
      <c r="AB86" s="258">
        <v>4191.2</v>
      </c>
      <c r="AD86" s="57"/>
      <c r="AE86" s="57"/>
    </row>
    <row r="87" spans="1:31">
      <c r="A87" s="417">
        <v>38322</v>
      </c>
      <c r="B87" s="425">
        <v>2059.52</v>
      </c>
      <c r="C87" s="418">
        <v>84</v>
      </c>
      <c r="D87" s="419"/>
      <c r="E87" s="419"/>
      <c r="F87" s="426"/>
      <c r="G87" s="208"/>
      <c r="H87" s="427"/>
      <c r="I87" s="422">
        <f t="shared" si="3"/>
        <v>2081.5877291611396</v>
      </c>
      <c r="J87" s="321"/>
      <c r="S87" s="51"/>
      <c r="T87" s="72"/>
      <c r="U87" s="73"/>
      <c r="V87" s="355">
        <v>2004.4</v>
      </c>
      <c r="W87" s="80">
        <f t="shared" si="2"/>
        <v>5200.2590899999996</v>
      </c>
      <c r="X87" s="371">
        <f>(W87/W84)^(1/3)-1</f>
        <v>1.2935912941369754E-3</v>
      </c>
      <c r="Y87" s="372">
        <f>(W87-W84)/3</f>
        <v>6.7096433333332852</v>
      </c>
      <c r="Z87" s="377">
        <v>38322</v>
      </c>
      <c r="AA87" s="378">
        <f>AA86+Y87</f>
        <v>5206.9687333333331</v>
      </c>
      <c r="AB87" s="258">
        <v>4196.5</v>
      </c>
      <c r="AD87" s="57"/>
      <c r="AE87" s="57"/>
    </row>
    <row r="88" spans="1:31">
      <c r="A88" s="379">
        <v>38353</v>
      </c>
      <c r="B88" s="358">
        <v>2069.59</v>
      </c>
      <c r="C88" s="360">
        <v>85</v>
      </c>
      <c r="D88" s="256"/>
      <c r="E88" s="256"/>
      <c r="F88" s="361"/>
      <c r="G88" s="1"/>
      <c r="H88" s="116"/>
      <c r="I88" s="411">
        <f t="shared" si="3"/>
        <v>2082.5176931882806</v>
      </c>
      <c r="S88" s="51"/>
      <c r="T88" s="72"/>
      <c r="U88" s="73"/>
      <c r="V88" s="61"/>
      <c r="W88" s="82" t="str">
        <f t="shared" si="2"/>
        <v/>
      </c>
      <c r="X88" s="367"/>
      <c r="Y88" s="368">
        <f>Y90</f>
        <v>6.2266466666666629</v>
      </c>
      <c r="Z88" s="373">
        <v>38353</v>
      </c>
      <c r="AA88" s="374">
        <f>AA89-Y88</f>
        <v>5212.7123833333326</v>
      </c>
      <c r="AB88" s="258">
        <v>4202.8</v>
      </c>
      <c r="AD88" s="57"/>
      <c r="AE88" s="57"/>
    </row>
    <row r="89" spans="1:31">
      <c r="A89" s="379">
        <v>38384</v>
      </c>
      <c r="B89" s="358">
        <v>2082.0100000000002</v>
      </c>
      <c r="C89" s="360">
        <v>86</v>
      </c>
      <c r="D89" s="256"/>
      <c r="E89" s="256"/>
      <c r="F89" s="361"/>
      <c r="G89" s="1"/>
      <c r="H89" s="116"/>
      <c r="I89" s="411">
        <f t="shared" si="3"/>
        <v>2083.4476572154213</v>
      </c>
      <c r="S89" s="51"/>
      <c r="T89" s="72"/>
      <c r="U89" s="73"/>
      <c r="V89" s="53"/>
      <c r="W89" s="83" t="str">
        <f t="shared" si="2"/>
        <v/>
      </c>
      <c r="X89" s="369"/>
      <c r="Y89" s="370">
        <f>Y90</f>
        <v>6.2266466666666629</v>
      </c>
      <c r="Z89" s="375">
        <v>38384</v>
      </c>
      <c r="AA89" s="376">
        <f>W90</f>
        <v>5218.9390299999995</v>
      </c>
      <c r="AB89" s="258">
        <v>4209.3999999999996</v>
      </c>
      <c r="AD89" s="57"/>
      <c r="AE89" s="57"/>
    </row>
    <row r="90" spans="1:31">
      <c r="A90" s="379">
        <v>38412</v>
      </c>
      <c r="B90" s="358">
        <v>2087.7199999999998</v>
      </c>
      <c r="C90" s="360">
        <v>87</v>
      </c>
      <c r="D90" s="256"/>
      <c r="E90" s="256"/>
      <c r="F90" s="361"/>
      <c r="G90" s="1"/>
      <c r="H90" s="116"/>
      <c r="I90" s="411">
        <f t="shared" si="3"/>
        <v>2084.3776212425619</v>
      </c>
      <c r="S90" s="51"/>
      <c r="T90" s="72"/>
      <c r="U90" s="73"/>
      <c r="V90" s="355">
        <v>2005.1</v>
      </c>
      <c r="W90" s="80">
        <f t="shared" si="2"/>
        <v>5218.9390299999995</v>
      </c>
      <c r="X90" s="371">
        <f>(W90/W87)^(1/3)-1</f>
        <v>1.1959415458460132E-3</v>
      </c>
      <c r="Y90" s="372">
        <f>(W90-W87)/3</f>
        <v>6.2266466666666629</v>
      </c>
      <c r="Z90" s="377">
        <v>38412</v>
      </c>
      <c r="AA90" s="378">
        <f>AA89+Y90</f>
        <v>5225.1656766666665</v>
      </c>
      <c r="AB90" s="258">
        <v>4215.3999999999996</v>
      </c>
      <c r="AD90" s="57"/>
      <c r="AE90" s="57"/>
    </row>
    <row r="91" spans="1:31">
      <c r="A91" s="379">
        <v>38443</v>
      </c>
      <c r="B91" s="358">
        <v>2106.7600000000002</v>
      </c>
      <c r="C91" s="360">
        <v>88</v>
      </c>
      <c r="D91" s="256"/>
      <c r="E91" s="256"/>
      <c r="F91" s="361"/>
      <c r="G91" s="1"/>
      <c r="H91" s="116"/>
      <c r="I91" s="411">
        <f t="shared" si="3"/>
        <v>2085.3075852697025</v>
      </c>
      <c r="S91" s="51"/>
      <c r="T91" s="74"/>
      <c r="U91" s="73"/>
      <c r="V91" s="61"/>
      <c r="W91" s="82" t="str">
        <f t="shared" si="2"/>
        <v/>
      </c>
      <c r="X91" s="367"/>
      <c r="Y91" s="368">
        <f>Y93</f>
        <v>6.8158966666669585</v>
      </c>
      <c r="Z91" s="373">
        <v>38443</v>
      </c>
      <c r="AA91" s="374">
        <f>AA92-Y91</f>
        <v>5232.5708233333335</v>
      </c>
      <c r="AB91" s="258">
        <v>4221.8</v>
      </c>
      <c r="AD91" s="57"/>
      <c r="AE91" s="57"/>
    </row>
    <row r="92" spans="1:31">
      <c r="A92" s="379">
        <v>38473</v>
      </c>
      <c r="B92" s="358">
        <v>2107.48</v>
      </c>
      <c r="C92" s="360">
        <v>89</v>
      </c>
      <c r="D92" s="256"/>
      <c r="E92" s="256"/>
      <c r="F92" s="361"/>
      <c r="G92" s="1"/>
      <c r="H92" s="116"/>
      <c r="I92" s="411">
        <f t="shared" si="3"/>
        <v>2086.2375492968436</v>
      </c>
      <c r="S92" s="51"/>
      <c r="T92" s="74"/>
      <c r="U92" s="73"/>
      <c r="V92" s="53"/>
      <c r="W92" s="83" t="str">
        <f t="shared" si="2"/>
        <v/>
      </c>
      <c r="X92" s="369"/>
      <c r="Y92" s="370">
        <f>Y93</f>
        <v>6.8158966666669585</v>
      </c>
      <c r="Z92" s="375">
        <v>38473</v>
      </c>
      <c r="AA92" s="376">
        <f>W93</f>
        <v>5239.3867200000004</v>
      </c>
      <c r="AB92" s="258">
        <v>4230.3</v>
      </c>
      <c r="AD92" s="57"/>
      <c r="AE92" s="57"/>
    </row>
    <row r="93" spans="1:31">
      <c r="A93" s="379">
        <v>38504</v>
      </c>
      <c r="B93" s="358">
        <v>2093.4899999999998</v>
      </c>
      <c r="C93" s="360">
        <v>90</v>
      </c>
      <c r="D93" s="256"/>
      <c r="E93" s="256"/>
      <c r="F93" s="361"/>
      <c r="G93" s="1"/>
      <c r="H93" s="116"/>
      <c r="I93" s="411">
        <f t="shared" si="3"/>
        <v>2087.1675133239842</v>
      </c>
      <c r="S93" s="51"/>
      <c r="T93" s="74"/>
      <c r="U93" s="73"/>
      <c r="V93" s="355">
        <v>2005.2</v>
      </c>
      <c r="W93" s="80">
        <f t="shared" si="2"/>
        <v>5239.3867200000004</v>
      </c>
      <c r="X93" s="371">
        <f>(W93/W90)^(1/3)-1</f>
        <v>1.3042908608031922E-3</v>
      </c>
      <c r="Y93" s="372">
        <f>(W93-W90)/3</f>
        <v>6.8158966666669585</v>
      </c>
      <c r="Z93" s="377">
        <v>38504</v>
      </c>
      <c r="AA93" s="378">
        <f>AA92+Y93</f>
        <v>5246.2026166666674</v>
      </c>
      <c r="AB93" s="258">
        <v>4237.3999999999996</v>
      </c>
      <c r="AD93" s="57"/>
      <c r="AE93" s="57"/>
    </row>
    <row r="94" spans="1:31">
      <c r="A94" s="379">
        <v>38534</v>
      </c>
      <c r="B94" s="358">
        <v>2110.37</v>
      </c>
      <c r="C94" s="360">
        <v>91</v>
      </c>
      <c r="D94" s="256"/>
      <c r="E94" s="256"/>
      <c r="F94" s="361"/>
      <c r="G94" s="381"/>
      <c r="H94" s="1"/>
      <c r="I94" s="411">
        <f t="shared" si="3"/>
        <v>2088.0974773511248</v>
      </c>
      <c r="S94" s="51"/>
      <c r="T94" s="74"/>
      <c r="U94" s="73"/>
      <c r="V94" s="61"/>
      <c r="W94" s="82" t="str">
        <f t="shared" si="2"/>
        <v/>
      </c>
      <c r="X94" s="367"/>
      <c r="Y94" s="368">
        <f>Y96</f>
        <v>6.958373333333232</v>
      </c>
      <c r="Z94" s="373">
        <v>38534</v>
      </c>
      <c r="AA94" s="374">
        <f>AA95-Y94</f>
        <v>5253.3034666666672</v>
      </c>
      <c r="AB94" s="258">
        <v>4245</v>
      </c>
      <c r="AD94" s="57"/>
      <c r="AE94" s="57"/>
    </row>
    <row r="95" spans="1:31">
      <c r="A95" s="379">
        <v>38565</v>
      </c>
      <c r="B95" s="358">
        <v>2110.92</v>
      </c>
      <c r="C95" s="360">
        <v>92</v>
      </c>
      <c r="D95" s="256"/>
      <c r="E95" s="256"/>
      <c r="F95" s="361"/>
      <c r="G95" s="381"/>
      <c r="H95" s="116"/>
      <c r="I95" s="411">
        <f t="shared" si="3"/>
        <v>2089.0274413782658</v>
      </c>
      <c r="S95" s="51"/>
      <c r="T95" s="74"/>
      <c r="U95" s="73"/>
      <c r="V95" s="53"/>
      <c r="W95" s="83" t="str">
        <f t="shared" si="2"/>
        <v/>
      </c>
      <c r="X95" s="369"/>
      <c r="Y95" s="370">
        <f>Y96</f>
        <v>6.958373333333232</v>
      </c>
      <c r="Z95" s="375">
        <v>38565</v>
      </c>
      <c r="AA95" s="376">
        <f>W96</f>
        <v>5260.2618400000001</v>
      </c>
      <c r="AB95" s="258">
        <v>4254.1000000000004</v>
      </c>
      <c r="AD95" s="57"/>
      <c r="AE95" s="57"/>
    </row>
    <row r="96" spans="1:31">
      <c r="A96" s="379">
        <v>38596</v>
      </c>
      <c r="B96" s="358">
        <v>2121.08</v>
      </c>
      <c r="C96" s="360">
        <v>93</v>
      </c>
      <c r="D96" s="256"/>
      <c r="E96" s="256"/>
      <c r="F96" s="361"/>
      <c r="G96" s="381"/>
      <c r="H96" s="116"/>
      <c r="I96" s="411">
        <f t="shared" si="3"/>
        <v>2089.9574054054065</v>
      </c>
      <c r="S96" s="51"/>
      <c r="T96" s="74"/>
      <c r="U96" s="73"/>
      <c r="V96" s="355">
        <v>2005.3</v>
      </c>
      <c r="W96" s="80">
        <f t="shared" si="2"/>
        <v>5260.2618400000001</v>
      </c>
      <c r="X96" s="371">
        <f>(W96/W93)^(1/3)-1</f>
        <v>1.3263293520877628E-3</v>
      </c>
      <c r="Y96" s="372">
        <f>(W96-W93)/3</f>
        <v>6.958373333333232</v>
      </c>
      <c r="Z96" s="377">
        <v>38596</v>
      </c>
      <c r="AA96" s="378">
        <f>AA95+Y96</f>
        <v>5267.220213333333</v>
      </c>
      <c r="AB96" s="258">
        <v>4261</v>
      </c>
      <c r="AD96" s="57"/>
      <c r="AE96" s="57"/>
    </row>
    <row r="97" spans="1:31">
      <c r="A97" s="379">
        <v>38626</v>
      </c>
      <c r="B97" s="358">
        <v>2098.2199999999998</v>
      </c>
      <c r="C97" s="360">
        <v>94</v>
      </c>
      <c r="D97" s="256"/>
      <c r="E97" s="256"/>
      <c r="F97" s="361"/>
      <c r="G97" s="381"/>
      <c r="H97" s="116"/>
      <c r="I97" s="422">
        <f t="shared" si="3"/>
        <v>2090.8873694325471</v>
      </c>
      <c r="S97" s="51"/>
      <c r="T97" s="74"/>
      <c r="U97" s="73"/>
      <c r="V97" s="61"/>
      <c r="W97" s="82" t="str">
        <f t="shared" si="2"/>
        <v/>
      </c>
      <c r="X97" s="367"/>
      <c r="Y97" s="368">
        <f>Y99</f>
        <v>7.1008566666666111</v>
      </c>
      <c r="Z97" s="373">
        <v>38626</v>
      </c>
      <c r="AA97" s="374">
        <f>AA98-Y97</f>
        <v>5274.463553333333</v>
      </c>
      <c r="AB97" s="258">
        <v>4267.8999999999996</v>
      </c>
      <c r="AD97" s="57"/>
      <c r="AE97" s="57"/>
    </row>
    <row r="98" spans="1:31">
      <c r="A98" s="395">
        <v>38657</v>
      </c>
      <c r="B98" s="396">
        <v>2109.1999999999998</v>
      </c>
      <c r="C98" s="397">
        <v>95</v>
      </c>
      <c r="D98" s="398">
        <f>B98</f>
        <v>2109.1999999999998</v>
      </c>
      <c r="E98" s="397">
        <v>1</v>
      </c>
      <c r="F98" s="413">
        <f>TREND($D$98:$D$188,$E$98:$E$188,E98,TRUE)</f>
        <v>2102.6560559006202</v>
      </c>
      <c r="G98" s="399"/>
      <c r="H98" s="400"/>
      <c r="I98" s="411">
        <f t="shared" si="3"/>
        <v>2091.8173334596877</v>
      </c>
      <c r="J98" s="401"/>
      <c r="K98" s="402"/>
      <c r="L98" s="401"/>
      <c r="M98" s="401"/>
      <c r="N98" s="401"/>
      <c r="O98" s="401"/>
      <c r="P98" s="203"/>
      <c r="Q98" s="203"/>
      <c r="R98" s="203"/>
      <c r="S98" s="403"/>
      <c r="T98" s="404"/>
      <c r="U98" s="73"/>
      <c r="V98" s="53"/>
      <c r="W98" s="83" t="str">
        <f t="shared" si="2"/>
        <v/>
      </c>
      <c r="X98" s="369"/>
      <c r="Y98" s="370">
        <f>Y99</f>
        <v>7.1008566666666111</v>
      </c>
      <c r="Z98" s="375">
        <v>38657</v>
      </c>
      <c r="AA98" s="376">
        <f>W99</f>
        <v>5281.56441</v>
      </c>
      <c r="AB98" s="258">
        <v>4274.3999999999996</v>
      </c>
      <c r="AD98" s="57"/>
      <c r="AE98" s="57"/>
    </row>
    <row r="99" spans="1:31">
      <c r="A99" s="379">
        <v>38687</v>
      </c>
      <c r="B99" s="405">
        <v>2096.5300000000002</v>
      </c>
      <c r="C99" s="406">
        <v>96</v>
      </c>
      <c r="D99" s="407">
        <f t="shared" ref="D99:D162" si="4">B99</f>
        <v>2096.5300000000002</v>
      </c>
      <c r="E99" s="406">
        <v>2</v>
      </c>
      <c r="F99" s="414">
        <f t="shared" ref="F99:F129" si="5">TREND($D$98:$D$188,$E$98:$E$188,E99,TRUE)</f>
        <v>2103.3636868928165</v>
      </c>
      <c r="G99" s="381"/>
      <c r="H99" s="359"/>
      <c r="I99" s="411">
        <f t="shared" si="3"/>
        <v>2092.7472974868288</v>
      </c>
      <c r="S99" s="51"/>
      <c r="T99" s="74"/>
      <c r="U99" s="73"/>
      <c r="V99" s="355">
        <v>2005.4</v>
      </c>
      <c r="W99" s="80">
        <f t="shared" si="2"/>
        <v>5281.56441</v>
      </c>
      <c r="X99" s="371">
        <f>(W99/W96)^(1/3)-1</f>
        <v>1.3480873964641926E-3</v>
      </c>
      <c r="Y99" s="372">
        <f>(W99-W96)/3</f>
        <v>7.1008566666666111</v>
      </c>
      <c r="Z99" s="377">
        <v>38687</v>
      </c>
      <c r="AA99" s="378">
        <f>AA98+Y99</f>
        <v>5288.6652666666669</v>
      </c>
      <c r="AB99" s="258">
        <v>4280.7</v>
      </c>
      <c r="AD99" s="57"/>
      <c r="AE99" s="57"/>
    </row>
    <row r="100" spans="1:31">
      <c r="A100" s="379">
        <v>38718</v>
      </c>
      <c r="B100" s="358">
        <v>2092.27</v>
      </c>
      <c r="C100" s="360">
        <v>97</v>
      </c>
      <c r="D100" s="256">
        <f t="shared" si="4"/>
        <v>2092.27</v>
      </c>
      <c r="E100" s="360">
        <v>3</v>
      </c>
      <c r="F100" s="415">
        <f t="shared" si="5"/>
        <v>2104.0713178850124</v>
      </c>
      <c r="G100" s="92"/>
      <c r="H100" s="269"/>
      <c r="I100" s="411">
        <f t="shared" si="3"/>
        <v>2093.6772615139694</v>
      </c>
      <c r="S100" s="51"/>
      <c r="T100" s="73"/>
      <c r="U100" s="73"/>
      <c r="V100" s="61"/>
      <c r="W100" s="82" t="str">
        <f t="shared" si="2"/>
        <v/>
      </c>
      <c r="X100" s="367"/>
      <c r="Y100" s="368">
        <f>Y102</f>
        <v>7.0262499999998909</v>
      </c>
      <c r="Z100" s="373">
        <v>38718</v>
      </c>
      <c r="AA100" s="374">
        <f>AA101-Y100</f>
        <v>5295.6169099999997</v>
      </c>
      <c r="AB100" s="258">
        <v>4289.3</v>
      </c>
      <c r="AD100" s="57"/>
      <c r="AE100" s="57"/>
    </row>
    <row r="101" spans="1:31">
      <c r="A101" s="379">
        <v>38749</v>
      </c>
      <c r="B101" s="358">
        <v>2104.58</v>
      </c>
      <c r="C101" s="360">
        <v>98</v>
      </c>
      <c r="D101" s="256">
        <f t="shared" si="4"/>
        <v>2104.58</v>
      </c>
      <c r="E101" s="360">
        <v>4</v>
      </c>
      <c r="F101" s="415">
        <f t="shared" si="5"/>
        <v>2104.7789488772087</v>
      </c>
      <c r="G101" s="92"/>
      <c r="H101" s="269"/>
      <c r="I101" s="411">
        <f t="shared" si="3"/>
        <v>2094.60722554111</v>
      </c>
      <c r="S101" s="51"/>
      <c r="T101" s="73"/>
      <c r="U101" s="73"/>
      <c r="V101" s="53"/>
      <c r="W101" s="83" t="str">
        <f t="shared" si="2"/>
        <v/>
      </c>
      <c r="X101" s="369"/>
      <c r="Y101" s="370">
        <f>Y102</f>
        <v>7.0262499999998909</v>
      </c>
      <c r="Z101" s="375">
        <v>38749</v>
      </c>
      <c r="AA101" s="376">
        <f>W102</f>
        <v>5302.6431599999996</v>
      </c>
      <c r="AB101" s="258">
        <v>4295.3999999999996</v>
      </c>
      <c r="AD101" s="57"/>
      <c r="AE101" s="57"/>
    </row>
    <row r="102" spans="1:31">
      <c r="A102" s="379">
        <v>38777</v>
      </c>
      <c r="B102" s="358">
        <v>2101.27</v>
      </c>
      <c r="C102" s="360">
        <v>99</v>
      </c>
      <c r="D102" s="256">
        <f t="shared" si="4"/>
        <v>2101.27</v>
      </c>
      <c r="E102" s="360">
        <v>5</v>
      </c>
      <c r="F102" s="415">
        <f t="shared" si="5"/>
        <v>2105.486579869405</v>
      </c>
      <c r="G102" s="92"/>
      <c r="H102" s="269"/>
      <c r="I102" s="411">
        <f t="shared" si="3"/>
        <v>2095.5371895682511</v>
      </c>
      <c r="S102" s="51"/>
      <c r="T102" s="73"/>
      <c r="U102" s="73"/>
      <c r="V102" s="355">
        <v>2006.1</v>
      </c>
      <c r="W102" s="80">
        <f t="shared" si="2"/>
        <v>5302.6431599999996</v>
      </c>
      <c r="X102" s="371">
        <f>(W102/W99)^(1/3)-1</f>
        <v>1.3285691244089293E-3</v>
      </c>
      <c r="Y102" s="372">
        <f>(W102-W99)/3</f>
        <v>7.0262499999998909</v>
      </c>
      <c r="Z102" s="377">
        <v>38777</v>
      </c>
      <c r="AA102" s="378">
        <f>AA101+Y102</f>
        <v>5309.6694099999995</v>
      </c>
      <c r="AB102" s="258">
        <v>4302</v>
      </c>
      <c r="AD102" s="57"/>
      <c r="AE102" s="57"/>
    </row>
    <row r="103" spans="1:31">
      <c r="A103" s="379">
        <v>38808</v>
      </c>
      <c r="B103" s="358">
        <v>2117.29</v>
      </c>
      <c r="C103" s="360">
        <v>100</v>
      </c>
      <c r="D103" s="256">
        <f t="shared" si="4"/>
        <v>2117.29</v>
      </c>
      <c r="E103" s="360">
        <v>6</v>
      </c>
      <c r="F103" s="415">
        <f t="shared" si="5"/>
        <v>2106.1942108616013</v>
      </c>
      <c r="G103" s="92"/>
      <c r="H103" s="269"/>
      <c r="I103" s="411">
        <f t="shared" si="3"/>
        <v>2096.4671535953917</v>
      </c>
      <c r="S103" s="51"/>
      <c r="T103" s="73"/>
      <c r="U103" s="73"/>
      <c r="V103" s="61"/>
      <c r="W103" s="82" t="str">
        <f t="shared" si="2"/>
        <v/>
      </c>
      <c r="X103" s="367"/>
      <c r="Y103" s="368">
        <f>Y105</f>
        <v>7.4726433333335081</v>
      </c>
      <c r="Z103" s="373">
        <v>38808</v>
      </c>
      <c r="AA103" s="374">
        <f>AA104-Y103</f>
        <v>5317.5884466666666</v>
      </c>
      <c r="AB103" s="258">
        <v>4308.8999999999996</v>
      </c>
      <c r="AD103" s="57"/>
      <c r="AE103" s="57"/>
    </row>
    <row r="104" spans="1:31">
      <c r="A104" s="379">
        <v>38838</v>
      </c>
      <c r="B104" s="358">
        <v>2104.14</v>
      </c>
      <c r="C104" s="360">
        <v>101</v>
      </c>
      <c r="D104" s="256">
        <f t="shared" si="4"/>
        <v>2104.14</v>
      </c>
      <c r="E104" s="360">
        <v>7</v>
      </c>
      <c r="F104" s="415">
        <f t="shared" si="5"/>
        <v>2106.9018418537976</v>
      </c>
      <c r="G104" s="92"/>
      <c r="H104" s="269"/>
      <c r="I104" s="411">
        <f t="shared" si="3"/>
        <v>2097.3971176225323</v>
      </c>
      <c r="S104" s="51"/>
      <c r="T104" s="73"/>
      <c r="U104" s="73"/>
      <c r="V104" s="53"/>
      <c r="W104" s="83" t="str">
        <f t="shared" si="2"/>
        <v/>
      </c>
      <c r="X104" s="369"/>
      <c r="Y104" s="370">
        <f>Y105</f>
        <v>7.4726433333335081</v>
      </c>
      <c r="Z104" s="375">
        <v>38838</v>
      </c>
      <c r="AA104" s="376">
        <f>W105</f>
        <v>5325.0610900000001</v>
      </c>
      <c r="AB104" s="258">
        <v>4318.1000000000004</v>
      </c>
      <c r="AD104" s="57"/>
      <c r="AE104" s="57"/>
    </row>
    <row r="105" spans="1:31">
      <c r="A105" s="379">
        <v>38869</v>
      </c>
      <c r="B105" s="358">
        <v>2110.6999999999998</v>
      </c>
      <c r="C105" s="360">
        <v>102</v>
      </c>
      <c r="D105" s="256">
        <f t="shared" si="4"/>
        <v>2110.6999999999998</v>
      </c>
      <c r="E105" s="360">
        <v>8</v>
      </c>
      <c r="F105" s="415">
        <f t="shared" si="5"/>
        <v>2107.6094728459934</v>
      </c>
      <c r="G105" s="92"/>
      <c r="H105" s="269"/>
      <c r="I105" s="411">
        <f t="shared" si="3"/>
        <v>2098.3270816496733</v>
      </c>
      <c r="S105" s="51"/>
      <c r="T105" s="73"/>
      <c r="U105" s="73"/>
      <c r="V105" s="355">
        <v>2006.2</v>
      </c>
      <c r="W105" s="80">
        <f t="shared" si="2"/>
        <v>5325.0610900000001</v>
      </c>
      <c r="X105" s="371">
        <f>(W105/W102)^(1/3)-1</f>
        <v>1.4072486304970155E-3</v>
      </c>
      <c r="Y105" s="372">
        <f>(W105-W102)/3</f>
        <v>7.4726433333335081</v>
      </c>
      <c r="Z105" s="377">
        <v>38869</v>
      </c>
      <c r="AA105" s="378">
        <f>AA104+Y105</f>
        <v>5332.5337333333337</v>
      </c>
      <c r="AB105" s="258">
        <v>4325.3</v>
      </c>
      <c r="AD105" s="57"/>
      <c r="AE105" s="57"/>
    </row>
    <row r="106" spans="1:31">
      <c r="A106" s="379">
        <v>38899</v>
      </c>
      <c r="B106" s="358">
        <v>2118.81</v>
      </c>
      <c r="C106" s="360">
        <v>103</v>
      </c>
      <c r="D106" s="256">
        <f t="shared" si="4"/>
        <v>2118.81</v>
      </c>
      <c r="E106" s="360">
        <v>9</v>
      </c>
      <c r="F106" s="415">
        <f t="shared" si="5"/>
        <v>2108.3171038381897</v>
      </c>
      <c r="G106" s="92"/>
      <c r="H106" s="269"/>
      <c r="I106" s="411">
        <f t="shared" si="3"/>
        <v>2099.257045676814</v>
      </c>
      <c r="S106" s="51"/>
      <c r="T106" s="73"/>
      <c r="U106" s="73"/>
      <c r="V106" s="61"/>
      <c r="W106" s="82" t="str">
        <f t="shared" si="2"/>
        <v/>
      </c>
      <c r="X106" s="367"/>
      <c r="Y106" s="368">
        <f>Y108</f>
        <v>7.7019600000000237</v>
      </c>
      <c r="Z106" s="373">
        <v>38899</v>
      </c>
      <c r="AA106" s="374">
        <f>AA107-Y106</f>
        <v>5340.4650099999999</v>
      </c>
      <c r="AB106" s="258">
        <v>4333.1000000000004</v>
      </c>
      <c r="AD106" s="57"/>
      <c r="AE106" s="57"/>
    </row>
    <row r="107" spans="1:31">
      <c r="A107" s="379">
        <v>38930</v>
      </c>
      <c r="B107" s="358">
        <v>2119.56</v>
      </c>
      <c r="C107" s="360">
        <v>104</v>
      </c>
      <c r="D107" s="256">
        <f t="shared" si="4"/>
        <v>2119.56</v>
      </c>
      <c r="E107" s="360">
        <v>10</v>
      </c>
      <c r="F107" s="415">
        <f t="shared" si="5"/>
        <v>2109.024734830386</v>
      </c>
      <c r="G107" s="92"/>
      <c r="H107" s="269"/>
      <c r="I107" s="411">
        <f t="shared" si="3"/>
        <v>2100.1870097039546</v>
      </c>
      <c r="S107" s="51"/>
      <c r="T107" s="73"/>
      <c r="U107" s="73"/>
      <c r="V107" s="53"/>
      <c r="W107" s="83" t="str">
        <f t="shared" si="2"/>
        <v/>
      </c>
      <c r="X107" s="369"/>
      <c r="Y107" s="370">
        <f>Y108</f>
        <v>7.7019600000000237</v>
      </c>
      <c r="Z107" s="375">
        <v>38930</v>
      </c>
      <c r="AA107" s="376">
        <f>W108</f>
        <v>5348.1669700000002</v>
      </c>
      <c r="AB107" s="258">
        <v>4342</v>
      </c>
      <c r="AD107" s="57"/>
      <c r="AE107" s="57"/>
    </row>
    <row r="108" spans="1:31">
      <c r="A108" s="379">
        <v>38961</v>
      </c>
      <c r="B108" s="358">
        <v>2100.8000000000002</v>
      </c>
      <c r="C108" s="360">
        <v>105</v>
      </c>
      <c r="D108" s="256">
        <f t="shared" si="4"/>
        <v>2100.8000000000002</v>
      </c>
      <c r="E108" s="360">
        <v>11</v>
      </c>
      <c r="F108" s="415">
        <f t="shared" si="5"/>
        <v>2109.7323658225823</v>
      </c>
      <c r="G108" s="92"/>
      <c r="H108" s="269"/>
      <c r="I108" s="411">
        <f t="shared" si="3"/>
        <v>2101.1169737310952</v>
      </c>
      <c r="S108" s="51"/>
      <c r="T108" s="73"/>
      <c r="U108" s="73"/>
      <c r="V108" s="355">
        <v>2006.3</v>
      </c>
      <c r="W108" s="80">
        <f t="shared" si="2"/>
        <v>5348.1669700000002</v>
      </c>
      <c r="X108" s="371">
        <f>(W108/W105)^(1/3)-1</f>
        <v>1.4442739402709126E-3</v>
      </c>
      <c r="Y108" s="372">
        <f>(W108-W105)/3</f>
        <v>7.7019600000000237</v>
      </c>
      <c r="Z108" s="377">
        <v>38961</v>
      </c>
      <c r="AA108" s="378">
        <f>AA107+Y108</f>
        <v>5355.8689300000005</v>
      </c>
      <c r="AB108" s="258">
        <v>4349.2</v>
      </c>
      <c r="AD108" s="57"/>
      <c r="AE108" s="57"/>
    </row>
    <row r="109" spans="1:31">
      <c r="A109" s="379">
        <v>38991</v>
      </c>
      <c r="B109" s="358">
        <v>2074.5300000000002</v>
      </c>
      <c r="C109" s="360">
        <v>106</v>
      </c>
      <c r="D109" s="256">
        <f t="shared" si="4"/>
        <v>2074.5300000000002</v>
      </c>
      <c r="E109" s="360">
        <v>12</v>
      </c>
      <c r="F109" s="415">
        <f t="shared" si="5"/>
        <v>2110.4399968147786</v>
      </c>
      <c r="G109" s="92"/>
      <c r="H109" s="269"/>
      <c r="I109" s="411">
        <f t="shared" si="3"/>
        <v>2102.0469377582363</v>
      </c>
      <c r="S109" s="51"/>
      <c r="T109" s="73"/>
      <c r="U109" s="73"/>
      <c r="V109" s="61"/>
      <c r="W109" s="82" t="str">
        <f t="shared" si="2"/>
        <v/>
      </c>
      <c r="X109" s="367"/>
      <c r="Y109" s="368">
        <f>Y111</f>
        <v>7.9312700000000405</v>
      </c>
      <c r="Z109" s="373">
        <v>38991</v>
      </c>
      <c r="AA109" s="374">
        <f>AA110-Y109</f>
        <v>5364.0295100000003</v>
      </c>
      <c r="AB109" s="258">
        <v>4356.6000000000004</v>
      </c>
      <c r="AD109" s="57"/>
      <c r="AE109" s="57"/>
    </row>
    <row r="110" spans="1:31">
      <c r="A110" s="379">
        <v>39022</v>
      </c>
      <c r="B110" s="358">
        <v>2104.14</v>
      </c>
      <c r="C110" s="360">
        <v>107</v>
      </c>
      <c r="D110" s="256">
        <f t="shared" si="4"/>
        <v>2104.14</v>
      </c>
      <c r="E110" s="360">
        <v>13</v>
      </c>
      <c r="F110" s="415">
        <f t="shared" si="5"/>
        <v>2111.1476278069745</v>
      </c>
      <c r="G110" s="92"/>
      <c r="H110" s="269"/>
      <c r="I110" s="411">
        <f t="shared" si="3"/>
        <v>2102.9769017853769</v>
      </c>
      <c r="S110" s="51"/>
      <c r="T110" s="73"/>
      <c r="U110" s="73"/>
      <c r="V110" s="53"/>
      <c r="W110" s="83" t="str">
        <f t="shared" si="2"/>
        <v/>
      </c>
      <c r="X110" s="369"/>
      <c r="Y110" s="370">
        <f>Y111</f>
        <v>7.9312700000000405</v>
      </c>
      <c r="Z110" s="375">
        <v>39022</v>
      </c>
      <c r="AA110" s="376">
        <f>W111</f>
        <v>5371.9607800000003</v>
      </c>
      <c r="AB110" s="258">
        <v>4363.7</v>
      </c>
      <c r="AD110" s="57"/>
      <c r="AE110" s="57"/>
    </row>
    <row r="111" spans="1:31">
      <c r="A111" s="417">
        <v>39052</v>
      </c>
      <c r="B111" s="425">
        <v>2101.48</v>
      </c>
      <c r="C111" s="418">
        <v>108</v>
      </c>
      <c r="D111" s="419">
        <f t="shared" si="4"/>
        <v>2101.48</v>
      </c>
      <c r="E111" s="418">
        <v>14</v>
      </c>
      <c r="F111" s="420">
        <f t="shared" si="5"/>
        <v>2111.8552587991708</v>
      </c>
      <c r="G111" s="441"/>
      <c r="H111" s="421"/>
      <c r="I111" s="422">
        <f t="shared" si="3"/>
        <v>2103.9068658125175</v>
      </c>
      <c r="J111" s="321"/>
      <c r="S111" s="51"/>
      <c r="T111" s="73"/>
      <c r="U111" s="73"/>
      <c r="V111" s="355">
        <v>2006.4</v>
      </c>
      <c r="W111" s="80">
        <f t="shared" si="2"/>
        <v>5371.9607800000003</v>
      </c>
      <c r="X111" s="371">
        <f>(W111/W108)^(1/3)-1</f>
        <v>1.4807946438317732E-3</v>
      </c>
      <c r="Y111" s="372">
        <f>(W111-W108)/3</f>
        <v>7.9312700000000405</v>
      </c>
      <c r="Z111" s="377">
        <v>39052</v>
      </c>
      <c r="AA111" s="378">
        <f>AA110+Y111</f>
        <v>5379.8920500000004</v>
      </c>
      <c r="AB111" s="258">
        <v>4370.8</v>
      </c>
      <c r="AD111" s="57"/>
      <c r="AE111" s="57"/>
    </row>
    <row r="112" spans="1:31">
      <c r="A112" s="379">
        <v>39083</v>
      </c>
      <c r="B112" s="358">
        <v>2099.14</v>
      </c>
      <c r="C112" s="360">
        <v>109</v>
      </c>
      <c r="D112" s="256">
        <f t="shared" si="4"/>
        <v>2099.14</v>
      </c>
      <c r="E112" s="360">
        <v>15</v>
      </c>
      <c r="F112" s="415">
        <f t="shared" si="5"/>
        <v>2112.5628897913671</v>
      </c>
      <c r="G112" s="92"/>
      <c r="H112" s="269"/>
      <c r="I112" s="411">
        <f t="shared" si="3"/>
        <v>2104.8368298396581</v>
      </c>
      <c r="S112" s="51"/>
      <c r="T112" s="73"/>
      <c r="U112" s="73"/>
      <c r="V112" s="61"/>
      <c r="W112" s="82" t="str">
        <f t="shared" si="2"/>
        <v/>
      </c>
      <c r="X112" s="367"/>
      <c r="Y112" s="368">
        <f>Y114</f>
        <v>8.5541766666665353</v>
      </c>
      <c r="Z112" s="373">
        <v>39083</v>
      </c>
      <c r="AA112" s="374">
        <f>AA113-Y112</f>
        <v>5389.0691333333334</v>
      </c>
      <c r="AB112" s="258">
        <v>4379.8999999999996</v>
      </c>
      <c r="AD112" s="57"/>
      <c r="AE112" s="57"/>
    </row>
    <row r="113" spans="1:31">
      <c r="A113" s="379">
        <v>39114</v>
      </c>
      <c r="B113" s="358">
        <v>2118.04</v>
      </c>
      <c r="C113" s="360">
        <v>110</v>
      </c>
      <c r="D113" s="256">
        <f t="shared" si="4"/>
        <v>2118.04</v>
      </c>
      <c r="E113" s="360">
        <v>16</v>
      </c>
      <c r="F113" s="415">
        <f t="shared" si="5"/>
        <v>2113.2705207835634</v>
      </c>
      <c r="G113" s="92"/>
      <c r="H113" s="269"/>
      <c r="I113" s="411">
        <f t="shared" si="3"/>
        <v>2105.7667938667992</v>
      </c>
      <c r="S113" s="51"/>
      <c r="T113" s="73"/>
      <c r="U113" s="73"/>
      <c r="V113" s="53"/>
      <c r="W113" s="83" t="str">
        <f t="shared" si="2"/>
        <v/>
      </c>
      <c r="X113" s="369"/>
      <c r="Y113" s="370">
        <f>Y114</f>
        <v>8.5541766666665353</v>
      </c>
      <c r="Z113" s="375">
        <v>39114</v>
      </c>
      <c r="AA113" s="376">
        <f>W114</f>
        <v>5397.6233099999999</v>
      </c>
      <c r="AB113" s="258">
        <v>4386.3</v>
      </c>
      <c r="AD113" s="57"/>
      <c r="AE113" s="57"/>
    </row>
    <row r="114" spans="1:31">
      <c r="A114" s="379">
        <v>39142</v>
      </c>
      <c r="B114" s="358">
        <v>2113.77</v>
      </c>
      <c r="C114" s="360">
        <v>111</v>
      </c>
      <c r="D114" s="256">
        <f t="shared" si="4"/>
        <v>2113.77</v>
      </c>
      <c r="E114" s="360">
        <v>17</v>
      </c>
      <c r="F114" s="415">
        <f t="shared" si="5"/>
        <v>2113.9781517757597</v>
      </c>
      <c r="G114" s="92"/>
      <c r="H114" s="269"/>
      <c r="I114" s="411">
        <f t="shared" si="3"/>
        <v>2106.6967578939398</v>
      </c>
      <c r="S114" s="51"/>
      <c r="T114" s="73"/>
      <c r="U114" s="73"/>
      <c r="V114" s="355">
        <v>2007.1</v>
      </c>
      <c r="W114" s="80">
        <f t="shared" si="2"/>
        <v>5397.6233099999999</v>
      </c>
      <c r="X114" s="371">
        <f>(W114/W111)^(1/3)-1</f>
        <v>1.5898461650096785E-3</v>
      </c>
      <c r="Y114" s="372">
        <f>(W114-W111)/3</f>
        <v>8.5541766666665353</v>
      </c>
      <c r="Z114" s="377">
        <v>39142</v>
      </c>
      <c r="AA114" s="378">
        <f>AA113+Y114</f>
        <v>5406.1774866666665</v>
      </c>
      <c r="AB114" s="258">
        <v>4393.1000000000004</v>
      </c>
      <c r="AD114" s="57"/>
      <c r="AE114" s="57"/>
    </row>
    <row r="115" spans="1:31">
      <c r="A115" s="379">
        <v>39173</v>
      </c>
      <c r="B115" s="358">
        <v>2124.02</v>
      </c>
      <c r="C115" s="360">
        <v>112</v>
      </c>
      <c r="D115" s="256">
        <f t="shared" si="4"/>
        <v>2124.02</v>
      </c>
      <c r="E115" s="360">
        <v>18</v>
      </c>
      <c r="F115" s="415">
        <f t="shared" si="5"/>
        <v>2114.6857827679555</v>
      </c>
      <c r="G115" s="92"/>
      <c r="H115" s="269"/>
      <c r="I115" s="411">
        <f t="shared" si="3"/>
        <v>2107.6267219210804</v>
      </c>
      <c r="S115" s="51"/>
      <c r="T115" s="73"/>
      <c r="U115" s="73"/>
      <c r="V115" s="61"/>
      <c r="W115" s="82" t="str">
        <f t="shared" si="2"/>
        <v/>
      </c>
      <c r="X115" s="367"/>
      <c r="Y115" s="368">
        <f>Y117</f>
        <v>8.23245999999987</v>
      </c>
      <c r="Z115" s="373">
        <v>39173</v>
      </c>
      <c r="AA115" s="374">
        <f>AA116-Y115</f>
        <v>5414.0882299999994</v>
      </c>
      <c r="AB115" s="258">
        <v>4402</v>
      </c>
      <c r="AD115" s="57"/>
      <c r="AE115" s="57"/>
    </row>
    <row r="116" spans="1:31">
      <c r="A116" s="379">
        <v>39203</v>
      </c>
      <c r="B116" s="358">
        <v>2102.8200000000002</v>
      </c>
      <c r="C116" s="360">
        <v>113</v>
      </c>
      <c r="D116" s="256">
        <f t="shared" si="4"/>
        <v>2102.8200000000002</v>
      </c>
      <c r="E116" s="360">
        <v>19</v>
      </c>
      <c r="F116" s="415">
        <f t="shared" si="5"/>
        <v>2115.3934137601518</v>
      </c>
      <c r="G116" s="92"/>
      <c r="H116" s="269"/>
      <c r="I116" s="411">
        <f t="shared" si="3"/>
        <v>2108.5566859482215</v>
      </c>
      <c r="S116" s="51"/>
      <c r="T116" s="73"/>
      <c r="U116" s="73"/>
      <c r="V116" s="53"/>
      <c r="W116" s="83" t="str">
        <f t="shared" si="2"/>
        <v/>
      </c>
      <c r="X116" s="369"/>
      <c r="Y116" s="370">
        <f>Y117</f>
        <v>8.23245999999987</v>
      </c>
      <c r="Z116" s="375">
        <v>39203</v>
      </c>
      <c r="AA116" s="376">
        <f>W117</f>
        <v>5422.3206899999996</v>
      </c>
      <c r="AB116" s="258">
        <v>4409.3999999999996</v>
      </c>
      <c r="AD116" s="57"/>
      <c r="AE116" s="57"/>
    </row>
    <row r="117" spans="1:31">
      <c r="A117" s="379">
        <v>39234</v>
      </c>
      <c r="B117" s="358">
        <v>2121.9699999999998</v>
      </c>
      <c r="C117" s="360">
        <v>114</v>
      </c>
      <c r="D117" s="256">
        <f t="shared" si="4"/>
        <v>2121.9699999999998</v>
      </c>
      <c r="E117" s="360">
        <v>20</v>
      </c>
      <c r="F117" s="415">
        <f t="shared" si="5"/>
        <v>2116.1010447523481</v>
      </c>
      <c r="G117" s="92"/>
      <c r="H117" s="269"/>
      <c r="I117" s="411">
        <f t="shared" si="3"/>
        <v>2109.4866499753621</v>
      </c>
      <c r="S117" s="51"/>
      <c r="T117" s="73"/>
      <c r="U117" s="73"/>
      <c r="V117" s="355">
        <v>2007.2</v>
      </c>
      <c r="W117" s="80">
        <f t="shared" si="2"/>
        <v>5422.3206899999996</v>
      </c>
      <c r="X117" s="371">
        <f>(W117/W114)^(1/3)-1</f>
        <v>1.5228805704157189E-3</v>
      </c>
      <c r="Y117" s="372">
        <f>(W117-W114)/3</f>
        <v>8.23245999999987</v>
      </c>
      <c r="Z117" s="377">
        <v>39234</v>
      </c>
      <c r="AA117" s="378">
        <f>AA116+Y117</f>
        <v>5430.5531499999997</v>
      </c>
      <c r="AB117" s="258">
        <v>4417.3</v>
      </c>
      <c r="AD117" s="57"/>
      <c r="AE117" s="57"/>
    </row>
    <row r="118" spans="1:31">
      <c r="A118" s="379">
        <v>39264</v>
      </c>
      <c r="B118" s="358">
        <v>2135.4899999999998</v>
      </c>
      <c r="C118" s="360">
        <v>115</v>
      </c>
      <c r="D118" s="256">
        <f t="shared" si="4"/>
        <v>2135.4899999999998</v>
      </c>
      <c r="E118" s="360">
        <v>21</v>
      </c>
      <c r="F118" s="415">
        <f t="shared" si="5"/>
        <v>2116.8086757445444</v>
      </c>
      <c r="G118" s="92"/>
      <c r="H118" s="269"/>
      <c r="I118" s="411">
        <f t="shared" si="3"/>
        <v>2110.4166140025027</v>
      </c>
      <c r="S118" s="51"/>
      <c r="T118" s="73"/>
      <c r="U118" s="73"/>
      <c r="V118" s="61"/>
      <c r="W118" s="82" t="str">
        <f t="shared" si="2"/>
        <v/>
      </c>
      <c r="X118" s="367"/>
      <c r="Y118" s="368">
        <f>Y120</f>
        <v>8.3043333333334886</v>
      </c>
      <c r="Z118" s="373">
        <v>39264</v>
      </c>
      <c r="AA118" s="374">
        <f>AA119-Y118</f>
        <v>5438.9293566666665</v>
      </c>
      <c r="AB118" s="258">
        <v>4426.3999999999996</v>
      </c>
      <c r="AD118" s="57"/>
      <c r="AE118" s="57"/>
    </row>
    <row r="119" spans="1:31">
      <c r="A119" s="379">
        <v>39295</v>
      </c>
      <c r="B119" s="358">
        <v>2119.87</v>
      </c>
      <c r="C119" s="360">
        <v>116</v>
      </c>
      <c r="D119" s="256">
        <f t="shared" si="4"/>
        <v>2119.87</v>
      </c>
      <c r="E119" s="360">
        <v>22</v>
      </c>
      <c r="F119" s="415">
        <f t="shared" si="5"/>
        <v>2117.5163067367407</v>
      </c>
      <c r="G119" s="92"/>
      <c r="H119" s="269"/>
      <c r="I119" s="411">
        <f t="shared" si="3"/>
        <v>2111.3465780296438</v>
      </c>
      <c r="S119" s="51"/>
      <c r="T119" s="73"/>
      <c r="U119" s="73"/>
      <c r="V119" s="53"/>
      <c r="W119" s="83" t="str">
        <f t="shared" si="2"/>
        <v/>
      </c>
      <c r="X119" s="369"/>
      <c r="Y119" s="370">
        <f>Y120</f>
        <v>8.3043333333334886</v>
      </c>
      <c r="Z119" s="375">
        <v>39295</v>
      </c>
      <c r="AA119" s="376">
        <f>W120</f>
        <v>5447.23369</v>
      </c>
      <c r="AB119" s="258">
        <v>4433.8999999999996</v>
      </c>
      <c r="AD119" s="57"/>
      <c r="AE119" s="57"/>
    </row>
    <row r="120" spans="1:31">
      <c r="A120" s="379">
        <v>39326</v>
      </c>
      <c r="B120" s="358">
        <v>2123.35</v>
      </c>
      <c r="C120" s="360">
        <v>117</v>
      </c>
      <c r="D120" s="256">
        <f t="shared" si="4"/>
        <v>2123.35</v>
      </c>
      <c r="E120" s="360">
        <v>23</v>
      </c>
      <c r="F120" s="415">
        <f t="shared" si="5"/>
        <v>2118.2239377289366</v>
      </c>
      <c r="G120" s="92"/>
      <c r="H120" s="269"/>
      <c r="I120" s="411">
        <f t="shared" si="3"/>
        <v>2112.2765420567844</v>
      </c>
      <c r="S120" s="51"/>
      <c r="T120" s="73"/>
      <c r="U120" s="73"/>
      <c r="V120" s="355">
        <v>2007.3</v>
      </c>
      <c r="W120" s="80">
        <f t="shared" si="2"/>
        <v>5447.23369</v>
      </c>
      <c r="X120" s="371">
        <f>(W120/W117)^(1/3)-1</f>
        <v>1.5291695216363976E-3</v>
      </c>
      <c r="Y120" s="372">
        <f>(W120-W117)/3</f>
        <v>8.3043333333334886</v>
      </c>
      <c r="Z120" s="377">
        <v>39326</v>
      </c>
      <c r="AA120" s="378">
        <f>AA119+Y120</f>
        <v>5455.5380233333335</v>
      </c>
      <c r="AB120" s="259">
        <v>4441.3</v>
      </c>
      <c r="AD120" s="57"/>
      <c r="AE120" s="57"/>
    </row>
    <row r="121" spans="1:31">
      <c r="A121" s="379">
        <v>39356</v>
      </c>
      <c r="B121" s="358">
        <v>2118.9899999999998</v>
      </c>
      <c r="C121" s="360">
        <v>118</v>
      </c>
      <c r="D121" s="256">
        <f t="shared" si="4"/>
        <v>2118.9899999999998</v>
      </c>
      <c r="E121" s="360">
        <v>24</v>
      </c>
      <c r="F121" s="415">
        <f t="shared" si="5"/>
        <v>2118.9315687211329</v>
      </c>
      <c r="G121" s="92"/>
      <c r="H121" s="269"/>
      <c r="I121" s="411">
        <f t="shared" si="3"/>
        <v>2113.206506083925</v>
      </c>
      <c r="S121" s="51"/>
      <c r="T121" s="73"/>
      <c r="U121" s="73"/>
      <c r="V121" s="61"/>
      <c r="W121" s="82" t="str">
        <f t="shared" si="2"/>
        <v/>
      </c>
      <c r="X121" s="367"/>
      <c r="Y121" s="368">
        <f>Y123</f>
        <v>8.3762066666668034</v>
      </c>
      <c r="Z121" s="373">
        <v>39356</v>
      </c>
      <c r="AA121" s="374">
        <f>AA122-Y121</f>
        <v>5463.9861033333336</v>
      </c>
      <c r="AB121" s="258">
        <v>4448.6000000000004</v>
      </c>
      <c r="AD121" s="57"/>
      <c r="AE121" s="57"/>
    </row>
    <row r="122" spans="1:31">
      <c r="A122" s="379">
        <v>39387</v>
      </c>
      <c r="B122" s="358">
        <v>2132.33</v>
      </c>
      <c r="C122" s="360">
        <v>119</v>
      </c>
      <c r="D122" s="256">
        <f t="shared" si="4"/>
        <v>2132.33</v>
      </c>
      <c r="E122" s="360">
        <v>25</v>
      </c>
      <c r="F122" s="415">
        <f t="shared" si="5"/>
        <v>2119.6391997133292</v>
      </c>
      <c r="G122" s="92"/>
      <c r="H122" s="269"/>
      <c r="I122" s="411">
        <f t="shared" si="3"/>
        <v>2114.1364701110656</v>
      </c>
      <c r="S122" s="51"/>
      <c r="T122" s="73"/>
      <c r="U122" s="73"/>
      <c r="V122" s="53"/>
      <c r="W122" s="83" t="str">
        <f t="shared" si="2"/>
        <v/>
      </c>
      <c r="X122" s="369"/>
      <c r="Y122" s="370">
        <f>Y123</f>
        <v>8.3762066666668034</v>
      </c>
      <c r="Z122" s="375">
        <v>39387</v>
      </c>
      <c r="AA122" s="376">
        <f>W123</f>
        <v>5472.3623100000004</v>
      </c>
      <c r="AB122" s="259">
        <v>4455.7</v>
      </c>
      <c r="AD122" s="57"/>
      <c r="AE122" s="57"/>
    </row>
    <row r="123" spans="1:31">
      <c r="A123" s="417">
        <v>39417</v>
      </c>
      <c r="B123" s="425">
        <v>2112.89</v>
      </c>
      <c r="C123" s="418">
        <v>120</v>
      </c>
      <c r="D123" s="419">
        <f t="shared" si="4"/>
        <v>2112.89</v>
      </c>
      <c r="E123" s="418">
        <v>26</v>
      </c>
      <c r="F123" s="420">
        <f t="shared" si="5"/>
        <v>2120.3468307055255</v>
      </c>
      <c r="G123" s="441"/>
      <c r="H123" s="421"/>
      <c r="I123" s="422">
        <f t="shared" si="3"/>
        <v>2115.0664341382067</v>
      </c>
      <c r="J123" s="321"/>
      <c r="S123" s="51"/>
      <c r="T123" s="73"/>
      <c r="U123" s="73"/>
      <c r="V123" s="355">
        <v>2007.4</v>
      </c>
      <c r="W123" s="80">
        <f t="shared" si="2"/>
        <v>5472.3623100000004</v>
      </c>
      <c r="X123" s="371">
        <f>(W123/W120)^(1/3)-1</f>
        <v>1.5353406820768356E-3</v>
      </c>
      <c r="Y123" s="372">
        <f>(W123-W120)/3</f>
        <v>8.3762066666668034</v>
      </c>
      <c r="Z123" s="377">
        <v>39417</v>
      </c>
      <c r="AA123" s="378">
        <f>AA122+Y123</f>
        <v>5480.7385166666672</v>
      </c>
      <c r="AB123" s="258">
        <v>4462.6000000000004</v>
      </c>
      <c r="AD123" s="57"/>
      <c r="AE123" s="57"/>
    </row>
    <row r="124" spans="1:31">
      <c r="A124" s="379">
        <v>39448</v>
      </c>
      <c r="B124" s="358">
        <v>2112.9499999999998</v>
      </c>
      <c r="C124" s="360">
        <v>121</v>
      </c>
      <c r="D124" s="256">
        <f t="shared" si="4"/>
        <v>2112.9499999999998</v>
      </c>
      <c r="E124" s="360">
        <v>27</v>
      </c>
      <c r="F124" s="415">
        <f t="shared" si="5"/>
        <v>2121.0544616977218</v>
      </c>
      <c r="G124" s="92"/>
      <c r="H124" s="269"/>
      <c r="I124" s="411">
        <f t="shared" si="3"/>
        <v>2115.9963981653473</v>
      </c>
      <c r="S124" s="51"/>
      <c r="T124" s="73"/>
      <c r="U124" s="73"/>
      <c r="V124" s="61"/>
      <c r="W124" s="82" t="str">
        <f t="shared" si="2"/>
        <v/>
      </c>
      <c r="X124" s="367"/>
      <c r="Y124" s="368">
        <f>Y126</f>
        <v>8.6719899999998233</v>
      </c>
      <c r="Z124" s="373">
        <v>39448</v>
      </c>
      <c r="AA124" s="374">
        <f>AA125-Y124</f>
        <v>5489.7062900000001</v>
      </c>
      <c r="AB124" s="259">
        <v>4471.8</v>
      </c>
      <c r="AD124" s="57"/>
      <c r="AE124" s="57"/>
    </row>
    <row r="125" spans="1:31">
      <c r="A125" s="379">
        <v>39479</v>
      </c>
      <c r="B125" s="358">
        <v>2106.56</v>
      </c>
      <c r="C125" s="360">
        <v>122</v>
      </c>
      <c r="D125" s="256">
        <f t="shared" si="4"/>
        <v>2106.56</v>
      </c>
      <c r="E125" s="360">
        <v>28</v>
      </c>
      <c r="F125" s="415">
        <f t="shared" si="5"/>
        <v>2121.7620926899181</v>
      </c>
      <c r="G125" s="92"/>
      <c r="H125" s="269"/>
      <c r="I125" s="411">
        <f t="shared" si="3"/>
        <v>2116.9263621924879</v>
      </c>
      <c r="S125" s="51"/>
      <c r="T125" s="73"/>
      <c r="U125" s="73"/>
      <c r="V125" s="53"/>
      <c r="W125" s="83" t="str">
        <f t="shared" si="2"/>
        <v/>
      </c>
      <c r="X125" s="369"/>
      <c r="Y125" s="370">
        <f>Y126</f>
        <v>8.6719899999998233</v>
      </c>
      <c r="Z125" s="375">
        <v>39479</v>
      </c>
      <c r="AA125" s="376">
        <f>W126</f>
        <v>5498.3782799999999</v>
      </c>
      <c r="AB125" s="259">
        <v>4478.2</v>
      </c>
      <c r="AD125" s="57"/>
      <c r="AE125" s="57"/>
    </row>
    <row r="126" spans="1:31">
      <c r="A126" s="379">
        <v>39508</v>
      </c>
      <c r="B126" s="358">
        <v>2101.1799999999998</v>
      </c>
      <c r="C126" s="360">
        <v>123</v>
      </c>
      <c r="D126" s="256">
        <f t="shared" si="4"/>
        <v>2101.1799999999998</v>
      </c>
      <c r="E126" s="360">
        <v>29</v>
      </c>
      <c r="F126" s="415">
        <f t="shared" si="5"/>
        <v>2122.4697236821139</v>
      </c>
      <c r="G126" s="92"/>
      <c r="H126" s="269"/>
      <c r="I126" s="411">
        <f t="shared" si="3"/>
        <v>2117.856326219629</v>
      </c>
      <c r="S126" s="51"/>
      <c r="T126" s="73"/>
      <c r="U126" s="73"/>
      <c r="V126" s="355">
        <v>2008.1</v>
      </c>
      <c r="W126" s="80">
        <f t="shared" si="2"/>
        <v>5498.3782799999999</v>
      </c>
      <c r="X126" s="371">
        <f>(W126/W123)^(1/3)-1</f>
        <v>1.5821839430902873E-3</v>
      </c>
      <c r="Y126" s="372">
        <f>(W126-W123)/3</f>
        <v>8.6719899999998233</v>
      </c>
      <c r="Z126" s="377">
        <v>39508</v>
      </c>
      <c r="AA126" s="378">
        <f>AA125+Y126</f>
        <v>5507.0502699999997</v>
      </c>
      <c r="AB126" s="258">
        <v>4485.1000000000004</v>
      </c>
      <c r="AD126" s="57"/>
      <c r="AE126" s="57"/>
    </row>
    <row r="127" spans="1:31">
      <c r="A127" s="379">
        <v>39539</v>
      </c>
      <c r="B127" s="358">
        <v>2120.27</v>
      </c>
      <c r="C127" s="360">
        <v>124</v>
      </c>
      <c r="D127" s="256">
        <f t="shared" si="4"/>
        <v>2120.27</v>
      </c>
      <c r="E127" s="360">
        <v>30</v>
      </c>
      <c r="F127" s="415">
        <f t="shared" si="5"/>
        <v>2123.1773546743102</v>
      </c>
      <c r="G127" s="92"/>
      <c r="H127" s="269"/>
      <c r="I127" s="411">
        <f t="shared" si="3"/>
        <v>2118.7862902467696</v>
      </c>
      <c r="S127" s="51"/>
      <c r="T127" s="73"/>
      <c r="U127" s="73"/>
      <c r="V127" s="61"/>
      <c r="W127" s="82" t="str">
        <f t="shared" si="2"/>
        <v/>
      </c>
      <c r="X127" s="367"/>
      <c r="Y127" s="368">
        <f>Y129</f>
        <v>8.4303966666666383</v>
      </c>
      <c r="Z127" s="373">
        <v>39539</v>
      </c>
      <c r="AA127" s="374">
        <f>AA128-Y127</f>
        <v>5515.2390733333332</v>
      </c>
      <c r="AB127" s="258">
        <v>4494.1000000000004</v>
      </c>
      <c r="AD127" s="57"/>
      <c r="AE127" s="57"/>
    </row>
    <row r="128" spans="1:31">
      <c r="A128" s="379">
        <v>39569</v>
      </c>
      <c r="B128" s="358">
        <v>2127.12</v>
      </c>
      <c r="C128" s="360">
        <v>125</v>
      </c>
      <c r="D128" s="256">
        <f t="shared" si="4"/>
        <v>2127.12</v>
      </c>
      <c r="E128" s="360">
        <v>31</v>
      </c>
      <c r="F128" s="415">
        <f t="shared" si="5"/>
        <v>2123.8849856665065</v>
      </c>
      <c r="G128" s="92"/>
      <c r="H128" s="269"/>
      <c r="I128" s="411">
        <f t="shared" si="3"/>
        <v>2119.7162542739102</v>
      </c>
      <c r="S128" s="51"/>
      <c r="T128" s="73"/>
      <c r="U128" s="73"/>
      <c r="V128" s="53"/>
      <c r="W128" s="83" t="str">
        <f t="shared" si="2"/>
        <v/>
      </c>
      <c r="X128" s="369"/>
      <c r="Y128" s="370">
        <f>Y129</f>
        <v>8.4303966666666383</v>
      </c>
      <c r="Z128" s="375">
        <v>39569</v>
      </c>
      <c r="AA128" s="376">
        <f>W129</f>
        <v>5523.6694699999998</v>
      </c>
      <c r="AB128" s="258">
        <v>4501.8999999999996</v>
      </c>
      <c r="AD128" s="57"/>
      <c r="AE128" s="57"/>
    </row>
    <row r="129" spans="1:31">
      <c r="A129" s="379">
        <v>39600</v>
      </c>
      <c r="B129" s="358">
        <v>2129.6999999999998</v>
      </c>
      <c r="C129" s="360">
        <v>126</v>
      </c>
      <c r="D129" s="256">
        <f t="shared" si="4"/>
        <v>2129.6999999999998</v>
      </c>
      <c r="E129" s="360">
        <v>32</v>
      </c>
      <c r="F129" s="415">
        <f t="shared" si="5"/>
        <v>2124.5926166587028</v>
      </c>
      <c r="G129" s="92"/>
      <c r="H129" s="269"/>
      <c r="I129" s="411">
        <f t="shared" si="3"/>
        <v>2120.6462183010508</v>
      </c>
      <c r="S129" s="51"/>
      <c r="T129" s="73"/>
      <c r="U129" s="73"/>
      <c r="V129" s="355">
        <v>2008.2</v>
      </c>
      <c r="W129" s="80">
        <f t="shared" si="2"/>
        <v>5523.6694699999998</v>
      </c>
      <c r="X129" s="371">
        <f>(W129/W126)^(1/3)-1</f>
        <v>1.5309066146393935E-3</v>
      </c>
      <c r="Y129" s="372">
        <f>(W129-W126)/3</f>
        <v>8.4303966666666383</v>
      </c>
      <c r="Z129" s="377">
        <v>39600</v>
      </c>
      <c r="AA129" s="378">
        <f>AA128+Y129</f>
        <v>5532.0998666666665</v>
      </c>
      <c r="AB129" s="258">
        <v>4512.1000000000004</v>
      </c>
      <c r="AD129" s="57"/>
      <c r="AE129" s="57"/>
    </row>
    <row r="130" spans="1:31">
      <c r="A130" s="379">
        <v>39630</v>
      </c>
      <c r="B130" s="358">
        <v>2120.19</v>
      </c>
      <c r="C130" s="360">
        <v>127</v>
      </c>
      <c r="D130" s="256">
        <f t="shared" si="4"/>
        <v>2120.19</v>
      </c>
      <c r="E130" s="360">
        <v>33</v>
      </c>
      <c r="F130" s="415">
        <f t="shared" ref="F130:F161" si="6">TREND($D$98:$D$188,$E$98:$E$188,E130,TRUE)</f>
        <v>2125.3002476508991</v>
      </c>
      <c r="G130" s="92"/>
      <c r="H130" s="269"/>
      <c r="I130" s="411">
        <f t="shared" si="3"/>
        <v>2121.5761823281919</v>
      </c>
      <c r="S130" s="51"/>
      <c r="T130" s="73"/>
      <c r="U130" s="73"/>
      <c r="V130" s="61"/>
      <c r="W130" s="82" t="str">
        <f t="shared" si="2"/>
        <v/>
      </c>
      <c r="X130" s="367"/>
      <c r="Y130" s="368">
        <f>Y132</f>
        <v>8.4127066666666597</v>
      </c>
      <c r="Z130" s="373">
        <v>39630</v>
      </c>
      <c r="AA130" s="374">
        <f>AA131-Y130</f>
        <v>5540.4948833333328</v>
      </c>
      <c r="AB130" s="258">
        <v>4520.2</v>
      </c>
      <c r="AD130" s="57"/>
      <c r="AE130" s="57"/>
    </row>
    <row r="131" spans="1:31">
      <c r="A131" s="379">
        <v>39661</v>
      </c>
      <c r="B131" s="358">
        <v>2131.42</v>
      </c>
      <c r="C131" s="360">
        <v>128</v>
      </c>
      <c r="D131" s="256">
        <f t="shared" si="4"/>
        <v>2131.42</v>
      </c>
      <c r="E131" s="360">
        <v>34</v>
      </c>
      <c r="F131" s="415">
        <f t="shared" si="6"/>
        <v>2126.007878643095</v>
      </c>
      <c r="G131" s="92"/>
      <c r="H131" s="269"/>
      <c r="I131" s="411">
        <f t="shared" si="3"/>
        <v>2122.5061463553325</v>
      </c>
      <c r="S131" s="51"/>
      <c r="T131" s="73"/>
      <c r="U131" s="73"/>
      <c r="V131" s="53"/>
      <c r="W131" s="83" t="str">
        <f t="shared" si="2"/>
        <v/>
      </c>
      <c r="X131" s="369"/>
      <c r="Y131" s="370">
        <f>Y132</f>
        <v>8.4127066666666597</v>
      </c>
      <c r="Z131" s="375">
        <v>39661</v>
      </c>
      <c r="AA131" s="376">
        <f>W132</f>
        <v>5548.9075899999998</v>
      </c>
      <c r="AB131" s="258">
        <v>4527.8999999999996</v>
      </c>
      <c r="AD131" s="57"/>
      <c r="AE131" s="57"/>
    </row>
    <row r="132" spans="1:31">
      <c r="A132" s="379">
        <v>39692</v>
      </c>
      <c r="B132" s="358">
        <v>2136.6799999999998</v>
      </c>
      <c r="C132" s="360">
        <v>129</v>
      </c>
      <c r="D132" s="256">
        <f t="shared" si="4"/>
        <v>2136.6799999999998</v>
      </c>
      <c r="E132" s="360">
        <v>35</v>
      </c>
      <c r="F132" s="415">
        <f t="shared" si="6"/>
        <v>2126.7155096352913</v>
      </c>
      <c r="G132" s="92"/>
      <c r="H132" s="269"/>
      <c r="I132" s="411">
        <f t="shared" si="3"/>
        <v>2123.4361103824731</v>
      </c>
      <c r="S132" s="51"/>
      <c r="T132" s="73"/>
      <c r="U132" s="73"/>
      <c r="V132" s="355">
        <v>2008.3</v>
      </c>
      <c r="W132" s="80">
        <f t="shared" ref="W132:W195" si="7">IFERROR(VLOOKUP(V132,$T$4:$U$83,2,FALSE),"")</f>
        <v>5548.9075899999998</v>
      </c>
      <c r="X132" s="371">
        <f>(W132/W129)^(1/3)-1</f>
        <v>1.5207148697637951E-3</v>
      </c>
      <c r="Y132" s="372">
        <f>(W132-W129)/3</f>
        <v>8.4127066666666597</v>
      </c>
      <c r="Z132" s="377">
        <v>39692</v>
      </c>
      <c r="AA132" s="378">
        <f>AA131+Y132</f>
        <v>5557.3202966666668</v>
      </c>
      <c r="AB132" s="258">
        <v>4536.7</v>
      </c>
      <c r="AD132" s="57"/>
      <c r="AE132" s="57"/>
    </row>
    <row r="133" spans="1:31">
      <c r="A133" s="379">
        <v>39722</v>
      </c>
      <c r="B133" s="358">
        <v>2130.48</v>
      </c>
      <c r="C133" s="360">
        <v>130</v>
      </c>
      <c r="D133" s="256">
        <f t="shared" si="4"/>
        <v>2130.48</v>
      </c>
      <c r="E133" s="360">
        <v>36</v>
      </c>
      <c r="F133" s="415">
        <f t="shared" si="6"/>
        <v>2127.4231406274876</v>
      </c>
      <c r="G133" s="92"/>
      <c r="H133" s="269"/>
      <c r="I133" s="411">
        <f t="shared" ref="I133:I196" si="8">TREND($B$4:$B$188,$C$4:$C$188,C133,TRUE)</f>
        <v>2124.3660744096142</v>
      </c>
      <c r="S133" s="51"/>
      <c r="T133" s="73"/>
      <c r="U133" s="73"/>
      <c r="V133" s="61"/>
      <c r="W133" s="82" t="str">
        <f t="shared" si="7"/>
        <v/>
      </c>
      <c r="X133" s="367"/>
      <c r="Y133" s="368">
        <f>Y135</f>
        <v>8.3950233333334836</v>
      </c>
      <c r="Z133" s="373">
        <v>39722</v>
      </c>
      <c r="AA133" s="374">
        <f>AA134-Y133</f>
        <v>5565.6976366666668</v>
      </c>
      <c r="AB133" s="260">
        <v>4543.6000000000004</v>
      </c>
      <c r="AD133" s="57"/>
      <c r="AE133" s="57"/>
    </row>
    <row r="134" spans="1:31">
      <c r="A134" s="379">
        <v>39753</v>
      </c>
      <c r="B134" s="358">
        <v>2116.89</v>
      </c>
      <c r="C134" s="360">
        <v>131</v>
      </c>
      <c r="D134" s="256">
        <f t="shared" si="4"/>
        <v>2116.89</v>
      </c>
      <c r="E134" s="360">
        <v>37</v>
      </c>
      <c r="F134" s="415">
        <f t="shared" si="6"/>
        <v>2128.1307716196839</v>
      </c>
      <c r="G134" s="92"/>
      <c r="H134" s="269"/>
      <c r="I134" s="411">
        <f t="shared" si="8"/>
        <v>2125.2960384367548</v>
      </c>
      <c r="S134" s="51"/>
      <c r="T134" s="73"/>
      <c r="U134" s="73"/>
      <c r="V134" s="53"/>
      <c r="W134" s="83" t="str">
        <f t="shared" si="7"/>
        <v/>
      </c>
      <c r="X134" s="369"/>
      <c r="Y134" s="370">
        <f>Y135</f>
        <v>8.3950233333334836</v>
      </c>
      <c r="Z134" s="375">
        <v>39753</v>
      </c>
      <c r="AA134" s="376">
        <f>W135</f>
        <v>5574.0926600000003</v>
      </c>
      <c r="AB134" s="260">
        <v>4550.5</v>
      </c>
      <c r="AD134" s="57"/>
      <c r="AE134" s="57"/>
    </row>
    <row r="135" spans="1:31">
      <c r="A135" s="417">
        <v>39783</v>
      </c>
      <c r="B135" s="425">
        <v>2125.9499999999998</v>
      </c>
      <c r="C135" s="418">
        <v>132</v>
      </c>
      <c r="D135" s="419">
        <f t="shared" si="4"/>
        <v>2125.9499999999998</v>
      </c>
      <c r="E135" s="418">
        <v>38</v>
      </c>
      <c r="F135" s="420">
        <f t="shared" si="6"/>
        <v>2128.8384026118802</v>
      </c>
      <c r="G135" s="441"/>
      <c r="H135" s="421"/>
      <c r="I135" s="422">
        <f t="shared" si="8"/>
        <v>2126.2260024638954</v>
      </c>
      <c r="J135" s="321"/>
      <c r="S135" s="51"/>
      <c r="T135" s="73"/>
      <c r="U135" s="73"/>
      <c r="V135" s="355">
        <v>2008.4</v>
      </c>
      <c r="W135" s="80">
        <f t="shared" si="7"/>
        <v>5574.0926600000003</v>
      </c>
      <c r="X135" s="371">
        <f>(W135/W132)^(1/3)-1</f>
        <v>1.5106314482893346E-3</v>
      </c>
      <c r="Y135" s="372">
        <f>(W135-W132)/3</f>
        <v>8.3950233333334836</v>
      </c>
      <c r="Z135" s="377">
        <v>39783</v>
      </c>
      <c r="AA135" s="378">
        <f>AA134+Y135</f>
        <v>5582.4876833333337</v>
      </c>
      <c r="AB135" s="260">
        <v>4557</v>
      </c>
      <c r="AD135" s="57"/>
      <c r="AE135" s="57"/>
    </row>
    <row r="136" spans="1:31">
      <c r="A136" s="379">
        <v>39814</v>
      </c>
      <c r="B136" s="358">
        <v>2122.7600000000002</v>
      </c>
      <c r="C136" s="360">
        <v>133</v>
      </c>
      <c r="D136" s="256">
        <f t="shared" si="4"/>
        <v>2122.7600000000002</v>
      </c>
      <c r="E136" s="360">
        <v>39</v>
      </c>
      <c r="F136" s="415">
        <f t="shared" si="6"/>
        <v>2129.546033604076</v>
      </c>
      <c r="G136" s="92"/>
      <c r="H136" s="269"/>
      <c r="I136" s="411">
        <f t="shared" si="8"/>
        <v>2127.155966491036</v>
      </c>
      <c r="S136" s="51"/>
      <c r="T136" s="73"/>
      <c r="U136" s="73"/>
      <c r="V136" s="61"/>
      <c r="W136" s="82" t="str">
        <f t="shared" si="7"/>
        <v/>
      </c>
      <c r="X136" s="367"/>
      <c r="Y136" s="368">
        <f>Y138</f>
        <v>8.1565000000000509</v>
      </c>
      <c r="Z136" s="373">
        <v>39814</v>
      </c>
      <c r="AA136" s="374">
        <f>AA137-Y136</f>
        <v>5590.4056600000004</v>
      </c>
      <c r="AB136" s="258">
        <v>4564.2</v>
      </c>
      <c r="AD136" s="57"/>
      <c r="AE136" s="57"/>
    </row>
    <row r="137" spans="1:31">
      <c r="A137" s="379">
        <v>39845</v>
      </c>
      <c r="B137" s="358">
        <v>2126.88</v>
      </c>
      <c r="C137" s="360">
        <v>134</v>
      </c>
      <c r="D137" s="256">
        <f t="shared" si="4"/>
        <v>2126.88</v>
      </c>
      <c r="E137" s="360">
        <v>40</v>
      </c>
      <c r="F137" s="415">
        <f t="shared" si="6"/>
        <v>2130.2536645962723</v>
      </c>
      <c r="G137" s="92"/>
      <c r="H137" s="269"/>
      <c r="I137" s="411">
        <f t="shared" si="8"/>
        <v>2128.0859305181771</v>
      </c>
      <c r="S137" s="51"/>
      <c r="T137" s="73"/>
      <c r="U137" s="73"/>
      <c r="V137" s="53"/>
      <c r="W137" s="83" t="str">
        <f t="shared" si="7"/>
        <v/>
      </c>
      <c r="X137" s="369"/>
      <c r="Y137" s="370">
        <f>Y138</f>
        <v>8.1565000000000509</v>
      </c>
      <c r="Z137" s="375">
        <v>39845</v>
      </c>
      <c r="AA137" s="376">
        <f>W138</f>
        <v>5598.5621600000004</v>
      </c>
      <c r="AB137" s="258">
        <v>4571.6000000000004</v>
      </c>
      <c r="AD137" s="57"/>
      <c r="AE137" s="57"/>
    </row>
    <row r="138" spans="1:31">
      <c r="A138" s="379">
        <v>39873</v>
      </c>
      <c r="B138" s="358">
        <v>2129.23</v>
      </c>
      <c r="C138" s="360">
        <v>135</v>
      </c>
      <c r="D138" s="256">
        <f t="shared" si="4"/>
        <v>2129.23</v>
      </c>
      <c r="E138" s="360">
        <v>41</v>
      </c>
      <c r="F138" s="415">
        <f t="shared" si="6"/>
        <v>2130.9612955884686</v>
      </c>
      <c r="G138" s="92"/>
      <c r="H138" s="269"/>
      <c r="I138" s="411">
        <f t="shared" si="8"/>
        <v>2129.0158945453177</v>
      </c>
      <c r="S138" s="51"/>
      <c r="T138" s="73"/>
      <c r="U138" s="73"/>
      <c r="V138" s="355">
        <v>2009.1</v>
      </c>
      <c r="W138" s="80">
        <f t="shared" si="7"/>
        <v>5598.5621600000004</v>
      </c>
      <c r="X138" s="371">
        <f>(W138/W135)^(1/3)-1</f>
        <v>1.4611514762166156E-3</v>
      </c>
      <c r="Y138" s="372">
        <f>(W138-W135)/3</f>
        <v>8.1565000000000509</v>
      </c>
      <c r="Z138" s="377">
        <v>39873</v>
      </c>
      <c r="AA138" s="378">
        <f>AA137+Y138</f>
        <v>5606.7186600000005</v>
      </c>
      <c r="AB138" s="259">
        <v>4578</v>
      </c>
      <c r="AD138" s="57"/>
      <c r="AE138" s="57"/>
    </row>
    <row r="139" spans="1:31">
      <c r="A139" s="379">
        <v>39904</v>
      </c>
      <c r="B139" s="358">
        <v>2147.96</v>
      </c>
      <c r="C139" s="360">
        <v>136</v>
      </c>
      <c r="D139" s="256">
        <f t="shared" si="4"/>
        <v>2147.96</v>
      </c>
      <c r="E139" s="360">
        <v>42</v>
      </c>
      <c r="F139" s="415">
        <f t="shared" si="6"/>
        <v>2131.6689265806649</v>
      </c>
      <c r="G139" s="92"/>
      <c r="H139" s="269"/>
      <c r="I139" s="411">
        <f t="shared" si="8"/>
        <v>2129.9458585724583</v>
      </c>
      <c r="S139" s="51"/>
      <c r="T139" s="73"/>
      <c r="U139" s="73"/>
      <c r="V139" s="61"/>
      <c r="W139" s="82" t="str">
        <f t="shared" si="7"/>
        <v/>
      </c>
      <c r="X139" s="367"/>
      <c r="Y139" s="368">
        <f>Y141</f>
        <v>8.4479766666666674</v>
      </c>
      <c r="Z139" s="373">
        <v>39904</v>
      </c>
      <c r="AA139" s="374">
        <f>AA140-Y139</f>
        <v>5615.458113333334</v>
      </c>
      <c r="AB139" s="258">
        <v>4584.8</v>
      </c>
      <c r="AD139" s="57"/>
      <c r="AE139" s="57"/>
    </row>
    <row r="140" spans="1:31">
      <c r="A140" s="379">
        <v>39934</v>
      </c>
      <c r="B140" s="358">
        <v>2141.1999999999998</v>
      </c>
      <c r="C140" s="360">
        <v>137</v>
      </c>
      <c r="D140" s="256">
        <f t="shared" si="4"/>
        <v>2141.1999999999998</v>
      </c>
      <c r="E140" s="360">
        <v>43</v>
      </c>
      <c r="F140" s="415">
        <f t="shared" si="6"/>
        <v>2132.3765575728612</v>
      </c>
      <c r="G140" s="92"/>
      <c r="H140" s="269"/>
      <c r="I140" s="411">
        <f t="shared" si="8"/>
        <v>2130.8758225995994</v>
      </c>
      <c r="S140" s="51"/>
      <c r="T140" s="73"/>
      <c r="U140" s="73"/>
      <c r="V140" s="53"/>
      <c r="W140" s="83" t="str">
        <f t="shared" si="7"/>
        <v/>
      </c>
      <c r="X140" s="369"/>
      <c r="Y140" s="370">
        <f>Y141</f>
        <v>8.4479766666666674</v>
      </c>
      <c r="Z140" s="375">
        <v>39934</v>
      </c>
      <c r="AA140" s="376">
        <f>W141</f>
        <v>5623.9060900000004</v>
      </c>
      <c r="AB140" s="258">
        <v>4592.2</v>
      </c>
      <c r="AD140" s="57"/>
      <c r="AE140" s="57"/>
    </row>
    <row r="141" spans="1:31">
      <c r="A141" s="379">
        <v>39965</v>
      </c>
      <c r="B141" s="358">
        <v>2138.77</v>
      </c>
      <c r="C141" s="360">
        <v>138</v>
      </c>
      <c r="D141" s="256">
        <f t="shared" si="4"/>
        <v>2138.77</v>
      </c>
      <c r="E141" s="360">
        <v>44</v>
      </c>
      <c r="F141" s="415">
        <f t="shared" si="6"/>
        <v>2133.084188565057</v>
      </c>
      <c r="G141" s="92"/>
      <c r="H141" s="269"/>
      <c r="I141" s="411">
        <f t="shared" si="8"/>
        <v>2131.80578662674</v>
      </c>
      <c r="S141" s="51"/>
      <c r="T141" s="73"/>
      <c r="U141" s="73"/>
      <c r="V141" s="355">
        <v>2009.2</v>
      </c>
      <c r="W141" s="80">
        <f t="shared" si="7"/>
        <v>5623.9060900000004</v>
      </c>
      <c r="X141" s="371">
        <f>(W141/W138)^(1/3)-1</f>
        <v>1.5066834616428437E-3</v>
      </c>
      <c r="Y141" s="372">
        <f>(W141-W138)/3</f>
        <v>8.4479766666666674</v>
      </c>
      <c r="Z141" s="377">
        <v>39965</v>
      </c>
      <c r="AA141" s="378">
        <f>AA140+Y141</f>
        <v>5632.3540666666668</v>
      </c>
      <c r="AB141" s="258">
        <v>4601.7</v>
      </c>
      <c r="AD141" s="57"/>
      <c r="AE141" s="57"/>
    </row>
    <row r="142" spans="1:31">
      <c r="A142" s="379">
        <v>39995</v>
      </c>
      <c r="B142" s="358">
        <v>2132.6999999999998</v>
      </c>
      <c r="C142" s="360">
        <v>139</v>
      </c>
      <c r="D142" s="256">
        <f t="shared" si="4"/>
        <v>2132.6999999999998</v>
      </c>
      <c r="E142" s="360">
        <v>45</v>
      </c>
      <c r="F142" s="415">
        <f t="shared" si="6"/>
        <v>2133.7918195572533</v>
      </c>
      <c r="G142" s="92"/>
      <c r="H142" s="269"/>
      <c r="I142" s="411">
        <f t="shared" si="8"/>
        <v>2132.7357506538806</v>
      </c>
      <c r="S142" s="51"/>
      <c r="T142" s="73"/>
      <c r="U142" s="73"/>
      <c r="V142" s="61"/>
      <c r="W142" s="82" t="str">
        <f t="shared" si="7"/>
        <v/>
      </c>
      <c r="X142" s="367"/>
      <c r="Y142" s="368">
        <f>Y144</f>
        <v>8.5186266666666288</v>
      </c>
      <c r="Z142" s="373">
        <v>39995</v>
      </c>
      <c r="AA142" s="374">
        <f>AA143-Y142</f>
        <v>5640.9433433333334</v>
      </c>
      <c r="AB142" s="258">
        <v>4610.1000000000004</v>
      </c>
      <c r="AD142" s="57"/>
      <c r="AE142" s="57"/>
    </row>
    <row r="143" spans="1:31">
      <c r="A143" s="379">
        <v>40026</v>
      </c>
      <c r="B143" s="358">
        <v>2137.1799999999998</v>
      </c>
      <c r="C143" s="360">
        <v>140</v>
      </c>
      <c r="D143" s="256">
        <f t="shared" si="4"/>
        <v>2137.1799999999998</v>
      </c>
      <c r="E143" s="360">
        <v>46</v>
      </c>
      <c r="F143" s="415">
        <f t="shared" si="6"/>
        <v>2134.4994505494496</v>
      </c>
      <c r="G143" s="92"/>
      <c r="H143" s="269"/>
      <c r="I143" s="411">
        <f t="shared" si="8"/>
        <v>2133.6657146810212</v>
      </c>
      <c r="S143" s="51"/>
      <c r="T143" s="84"/>
      <c r="U143" s="84"/>
      <c r="V143" s="53"/>
      <c r="W143" s="83" t="str">
        <f t="shared" si="7"/>
        <v/>
      </c>
      <c r="X143" s="369"/>
      <c r="Y143" s="370">
        <f>Y144</f>
        <v>8.5186266666666288</v>
      </c>
      <c r="Z143" s="375">
        <v>40026</v>
      </c>
      <c r="AA143" s="376">
        <f>W144</f>
        <v>5649.4619700000003</v>
      </c>
      <c r="AB143" s="258">
        <v>4617.8999999999996</v>
      </c>
      <c r="AD143" s="57"/>
      <c r="AE143" s="57"/>
    </row>
    <row r="144" spans="1:31">
      <c r="A144" s="379">
        <v>40057</v>
      </c>
      <c r="B144" s="358">
        <v>2127.12</v>
      </c>
      <c r="C144" s="360">
        <v>141</v>
      </c>
      <c r="D144" s="256">
        <f t="shared" si="4"/>
        <v>2127.12</v>
      </c>
      <c r="E144" s="360">
        <v>47</v>
      </c>
      <c r="F144" s="415">
        <f t="shared" si="6"/>
        <v>2135.2070815416459</v>
      </c>
      <c r="G144" s="92"/>
      <c r="H144" s="269"/>
      <c r="I144" s="411">
        <f t="shared" si="8"/>
        <v>2134.5956787081623</v>
      </c>
      <c r="S144" s="51"/>
      <c r="T144" s="85"/>
      <c r="U144" s="85"/>
      <c r="V144" s="355">
        <v>2009.3</v>
      </c>
      <c r="W144" s="80">
        <f t="shared" si="7"/>
        <v>5649.4619700000003</v>
      </c>
      <c r="X144" s="371">
        <f>(W144/W141)^(1/3)-1</f>
        <v>1.5124284967724666E-3</v>
      </c>
      <c r="Y144" s="372">
        <f>(W144-W141)/3</f>
        <v>8.5186266666666288</v>
      </c>
      <c r="Z144" s="377">
        <v>40057</v>
      </c>
      <c r="AA144" s="378">
        <f>AA143+Y144</f>
        <v>5657.9805966666672</v>
      </c>
      <c r="AB144" s="258">
        <v>4627.3</v>
      </c>
      <c r="AD144" s="57"/>
      <c r="AE144" s="57"/>
    </row>
    <row r="145" spans="1:31">
      <c r="A145" s="379">
        <v>40087</v>
      </c>
      <c r="B145" s="358">
        <v>2153.5100000000002</v>
      </c>
      <c r="C145" s="360">
        <v>142</v>
      </c>
      <c r="D145" s="256">
        <f t="shared" si="4"/>
        <v>2153.5100000000002</v>
      </c>
      <c r="E145" s="360">
        <v>48</v>
      </c>
      <c r="F145" s="415">
        <f t="shared" si="6"/>
        <v>2135.9147125338422</v>
      </c>
      <c r="G145" s="92"/>
      <c r="H145" s="269"/>
      <c r="I145" s="411">
        <f t="shared" si="8"/>
        <v>2135.5256427353029</v>
      </c>
      <c r="S145" s="51"/>
      <c r="T145" s="85"/>
      <c r="U145" s="85"/>
      <c r="V145" s="61"/>
      <c r="W145" s="82" t="str">
        <f t="shared" si="7"/>
        <v/>
      </c>
      <c r="X145" s="367"/>
      <c r="Y145" s="368">
        <f>Y147</f>
        <v>8.5892699999997912</v>
      </c>
      <c r="Z145" s="373">
        <v>40087</v>
      </c>
      <c r="AA145" s="374">
        <f>AA146-Y145</f>
        <v>5666.6405100000002</v>
      </c>
      <c r="AB145" s="258">
        <v>4634.6000000000004</v>
      </c>
      <c r="AD145" s="57"/>
      <c r="AE145" s="57"/>
    </row>
    <row r="146" spans="1:31">
      <c r="A146" s="379">
        <v>40118</v>
      </c>
      <c r="B146" s="358">
        <v>2138.9299999999998</v>
      </c>
      <c r="C146" s="360">
        <v>143</v>
      </c>
      <c r="D146" s="256">
        <f t="shared" si="4"/>
        <v>2138.9299999999998</v>
      </c>
      <c r="E146" s="360">
        <v>49</v>
      </c>
      <c r="F146" s="415">
        <f t="shared" si="6"/>
        <v>2136.6223435260381</v>
      </c>
      <c r="G146" s="92"/>
      <c r="H146" s="269"/>
      <c r="I146" s="411">
        <f t="shared" si="8"/>
        <v>2136.4556067624435</v>
      </c>
      <c r="S146" s="51"/>
      <c r="T146" s="85"/>
      <c r="U146" s="85"/>
      <c r="V146" s="53"/>
      <c r="W146" s="83" t="str">
        <f t="shared" si="7"/>
        <v/>
      </c>
      <c r="X146" s="369"/>
      <c r="Y146" s="370">
        <f>Y147</f>
        <v>8.5892699999997912</v>
      </c>
      <c r="Z146" s="375">
        <v>40118</v>
      </c>
      <c r="AA146" s="376">
        <f>W147</f>
        <v>5675.2297799999997</v>
      </c>
      <c r="AB146" s="258">
        <v>4641.8</v>
      </c>
      <c r="AD146" s="57"/>
      <c r="AE146" s="57"/>
    </row>
    <row r="147" spans="1:31">
      <c r="A147" s="417">
        <v>40148</v>
      </c>
      <c r="B147" s="425">
        <v>2138.98</v>
      </c>
      <c r="C147" s="418">
        <v>144</v>
      </c>
      <c r="D147" s="419">
        <f t="shared" si="4"/>
        <v>2138.98</v>
      </c>
      <c r="E147" s="418">
        <v>50</v>
      </c>
      <c r="F147" s="420">
        <f t="shared" si="6"/>
        <v>2137.3299745182344</v>
      </c>
      <c r="G147" s="441"/>
      <c r="H147" s="421"/>
      <c r="I147" s="422">
        <f t="shared" si="8"/>
        <v>2137.3855707895846</v>
      </c>
      <c r="J147" s="321"/>
      <c r="S147" s="51"/>
      <c r="T147" s="85"/>
      <c r="U147" s="85"/>
      <c r="V147" s="58">
        <v>2009.4</v>
      </c>
      <c r="W147" s="80">
        <f t="shared" si="7"/>
        <v>5675.2297799999997</v>
      </c>
      <c r="X147" s="371">
        <f>(W147/W144)^(1/3)-1</f>
        <v>1.5180638742453567E-3</v>
      </c>
      <c r="Y147" s="372">
        <f>(W147-W144)/3</f>
        <v>8.5892699999997912</v>
      </c>
      <c r="Z147" s="377">
        <v>40148</v>
      </c>
      <c r="AA147" s="378">
        <f>AA146+Y147</f>
        <v>5683.8190499999992</v>
      </c>
      <c r="AB147" s="258">
        <v>4648.5</v>
      </c>
      <c r="AD147" s="57"/>
      <c r="AE147" s="57"/>
    </row>
    <row r="148" spans="1:31">
      <c r="A148" s="379">
        <v>40179</v>
      </c>
      <c r="B148" s="358">
        <v>2141.2600000000002</v>
      </c>
      <c r="C148" s="360">
        <v>145</v>
      </c>
      <c r="D148" s="256">
        <f t="shared" si="4"/>
        <v>2141.2600000000002</v>
      </c>
      <c r="E148" s="360">
        <v>51</v>
      </c>
      <c r="F148" s="415">
        <f t="shared" si="6"/>
        <v>2138.0376055104307</v>
      </c>
      <c r="G148" s="92"/>
      <c r="H148" s="269"/>
      <c r="I148" s="411">
        <f t="shared" si="8"/>
        <v>2138.3155348167252</v>
      </c>
      <c r="S148" s="51"/>
      <c r="T148" s="85"/>
      <c r="U148" s="85"/>
      <c r="V148" s="61"/>
      <c r="W148" s="82" t="str">
        <f t="shared" si="7"/>
        <v/>
      </c>
      <c r="X148" s="367"/>
      <c r="Y148" s="368">
        <f>Y150</f>
        <v>9.0189266666666299</v>
      </c>
      <c r="Z148" s="373">
        <v>40179</v>
      </c>
      <c r="AA148" s="374">
        <f>AA149-Y148</f>
        <v>5693.2676333333329</v>
      </c>
      <c r="AB148" s="258">
        <v>4655.8999999999996</v>
      </c>
      <c r="AD148" s="57"/>
      <c r="AE148" s="57"/>
    </row>
    <row r="149" spans="1:31">
      <c r="A149" s="379">
        <v>40210</v>
      </c>
      <c r="B149" s="358">
        <v>2137.58</v>
      </c>
      <c r="C149" s="360">
        <v>146</v>
      </c>
      <c r="D149" s="256">
        <f t="shared" si="4"/>
        <v>2137.58</v>
      </c>
      <c r="E149" s="360">
        <v>52</v>
      </c>
      <c r="F149" s="415">
        <f t="shared" si="6"/>
        <v>2138.745236502627</v>
      </c>
      <c r="G149" s="92"/>
      <c r="H149" s="269"/>
      <c r="I149" s="411">
        <f t="shared" si="8"/>
        <v>2139.2454988438658</v>
      </c>
      <c r="S149" s="51"/>
      <c r="T149" s="85"/>
      <c r="U149" s="85"/>
      <c r="V149" s="53"/>
      <c r="W149" s="83" t="str">
        <f t="shared" si="7"/>
        <v/>
      </c>
      <c r="X149" s="369"/>
      <c r="Y149" s="370">
        <f>Y150</f>
        <v>9.0189266666666299</v>
      </c>
      <c r="Z149" s="375">
        <v>40210</v>
      </c>
      <c r="AA149" s="376">
        <f>W150</f>
        <v>5702.2865599999996</v>
      </c>
      <c r="AB149" s="258">
        <v>4663.3</v>
      </c>
      <c r="AD149" s="57"/>
      <c r="AE149" s="57"/>
    </row>
    <row r="150" spans="1:31">
      <c r="A150" s="379">
        <v>40238</v>
      </c>
      <c r="B150" s="358">
        <v>2137.16</v>
      </c>
      <c r="C150" s="360">
        <v>147</v>
      </c>
      <c r="D150" s="256">
        <f t="shared" si="4"/>
        <v>2137.16</v>
      </c>
      <c r="E150" s="360">
        <v>53</v>
      </c>
      <c r="F150" s="415">
        <f t="shared" si="6"/>
        <v>2139.4528674948233</v>
      </c>
      <c r="G150" s="92"/>
      <c r="H150" s="269"/>
      <c r="I150" s="411">
        <f t="shared" si="8"/>
        <v>2140.1754628710069</v>
      </c>
      <c r="S150" s="51"/>
      <c r="T150" s="85"/>
      <c r="U150" s="85"/>
      <c r="V150" s="355">
        <v>2010.1</v>
      </c>
      <c r="W150" s="80">
        <f t="shared" si="7"/>
        <v>5702.2865599999996</v>
      </c>
      <c r="X150" s="371">
        <f>(W150/W147)^(1/3)-1</f>
        <v>1.5866550280771996E-3</v>
      </c>
      <c r="Y150" s="372">
        <f>(W150-W147)/3</f>
        <v>9.0189266666666299</v>
      </c>
      <c r="Z150" s="377">
        <v>40238</v>
      </c>
      <c r="AA150" s="378">
        <f>AA149+Y150</f>
        <v>5711.3054866666662</v>
      </c>
      <c r="AB150" s="258">
        <v>4670</v>
      </c>
      <c r="AD150" s="57"/>
      <c r="AE150" s="57"/>
    </row>
    <row r="151" spans="1:31">
      <c r="A151" s="379">
        <v>40269</v>
      </c>
      <c r="B151" s="358">
        <v>2126.69</v>
      </c>
      <c r="C151" s="360">
        <v>148</v>
      </c>
      <c r="D151" s="256">
        <f t="shared" si="4"/>
        <v>2126.69</v>
      </c>
      <c r="E151" s="360">
        <v>54</v>
      </c>
      <c r="F151" s="415">
        <f t="shared" si="6"/>
        <v>2140.1604984870191</v>
      </c>
      <c r="G151" s="92"/>
      <c r="H151" s="269"/>
      <c r="I151" s="411">
        <f t="shared" si="8"/>
        <v>2141.1054268981475</v>
      </c>
      <c r="S151" s="51"/>
      <c r="T151" s="85"/>
      <c r="U151" s="85"/>
      <c r="V151" s="61"/>
      <c r="W151" s="82" t="str">
        <f t="shared" si="7"/>
        <v/>
      </c>
      <c r="X151" s="367"/>
      <c r="Y151" s="368">
        <f>Y153</f>
        <v>8.5869600000002411</v>
      </c>
      <c r="Z151" s="373">
        <v>40269</v>
      </c>
      <c r="AA151" s="374">
        <f>AA152-Y151</f>
        <v>5719.4604799999997</v>
      </c>
      <c r="AB151" s="258">
        <v>4676.6000000000004</v>
      </c>
      <c r="AD151" s="57"/>
      <c r="AE151" s="57"/>
    </row>
    <row r="152" spans="1:31">
      <c r="A152" s="379">
        <v>40299</v>
      </c>
      <c r="B152" s="358">
        <v>2153.46</v>
      </c>
      <c r="C152" s="360">
        <v>149</v>
      </c>
      <c r="D152" s="256">
        <f t="shared" si="4"/>
        <v>2153.46</v>
      </c>
      <c r="E152" s="360">
        <v>55</v>
      </c>
      <c r="F152" s="415">
        <f t="shared" si="6"/>
        <v>2140.8681294792154</v>
      </c>
      <c r="G152" s="92"/>
      <c r="H152" s="269"/>
      <c r="I152" s="411">
        <f t="shared" si="8"/>
        <v>2142.0353909252881</v>
      </c>
      <c r="S152" s="51"/>
      <c r="T152" s="85"/>
      <c r="U152" s="85"/>
      <c r="V152" s="53"/>
      <c r="W152" s="83" t="str">
        <f t="shared" si="7"/>
        <v/>
      </c>
      <c r="X152" s="369"/>
      <c r="Y152" s="370">
        <f>Y153</f>
        <v>8.5869600000002411</v>
      </c>
      <c r="Z152" s="375">
        <v>40299</v>
      </c>
      <c r="AA152" s="376">
        <f>W153</f>
        <v>5728.0474400000003</v>
      </c>
      <c r="AB152" s="258">
        <v>4683.8999999999996</v>
      </c>
      <c r="AD152" s="57"/>
      <c r="AE152" s="57"/>
    </row>
    <row r="153" spans="1:31">
      <c r="A153" s="379">
        <v>40330</v>
      </c>
      <c r="B153" s="358">
        <v>2145.1</v>
      </c>
      <c r="C153" s="360">
        <v>150</v>
      </c>
      <c r="D153" s="256">
        <f t="shared" si="4"/>
        <v>2145.1</v>
      </c>
      <c r="E153" s="360">
        <v>56</v>
      </c>
      <c r="F153" s="415">
        <f t="shared" si="6"/>
        <v>2141.5757604714117</v>
      </c>
      <c r="G153" s="92"/>
      <c r="H153" s="269"/>
      <c r="I153" s="411">
        <f t="shared" si="8"/>
        <v>2142.9653549524287</v>
      </c>
      <c r="S153" s="51"/>
      <c r="T153" s="85"/>
      <c r="U153" s="85"/>
      <c r="V153" s="355">
        <v>2010.2</v>
      </c>
      <c r="W153" s="80">
        <f t="shared" si="7"/>
        <v>5728.0474400000003</v>
      </c>
      <c r="X153" s="371">
        <f>(W153/W150)^(1/3)-1</f>
        <v>1.503618124767625E-3</v>
      </c>
      <c r="Y153" s="372">
        <f>(W153-W150)/3</f>
        <v>8.5869600000002411</v>
      </c>
      <c r="Z153" s="377">
        <v>40330</v>
      </c>
      <c r="AA153" s="378">
        <f>AA152+Y153</f>
        <v>5736.6344000000008</v>
      </c>
      <c r="AB153" s="258">
        <v>4693.3999999999996</v>
      </c>
      <c r="AD153" s="57"/>
      <c r="AE153" s="57"/>
    </row>
    <row r="154" spans="1:31">
      <c r="A154" s="379">
        <v>40360</v>
      </c>
      <c r="B154" s="358">
        <v>2161.73</v>
      </c>
      <c r="C154" s="360">
        <v>151</v>
      </c>
      <c r="D154" s="256">
        <f t="shared" si="4"/>
        <v>2161.73</v>
      </c>
      <c r="E154" s="360">
        <v>57</v>
      </c>
      <c r="F154" s="415">
        <f t="shared" si="6"/>
        <v>2142.283391463608</v>
      </c>
      <c r="G154" s="92"/>
      <c r="H154" s="269"/>
      <c r="I154" s="411">
        <f t="shared" si="8"/>
        <v>2143.8953189795698</v>
      </c>
      <c r="S154" s="51"/>
      <c r="T154" s="85"/>
      <c r="U154" s="85"/>
      <c r="V154" s="61"/>
      <c r="W154" s="82" t="str">
        <f t="shared" si="7"/>
        <v/>
      </c>
      <c r="X154" s="367"/>
      <c r="Y154" s="368">
        <f>Y156</f>
        <v>8.5139999999998199</v>
      </c>
      <c r="Z154" s="373">
        <v>40360</v>
      </c>
      <c r="AA154" s="374">
        <f>AA155-Y154</f>
        <v>5745.0754399999996</v>
      </c>
      <c r="AB154" s="258">
        <v>4701.1000000000004</v>
      </c>
      <c r="AD154" s="57"/>
      <c r="AE154" s="57"/>
    </row>
    <row r="155" spans="1:31">
      <c r="A155" s="379">
        <v>40391</v>
      </c>
      <c r="B155" s="358">
        <v>2161.2800000000002</v>
      </c>
      <c r="C155" s="360">
        <v>152</v>
      </c>
      <c r="D155" s="256">
        <f t="shared" si="4"/>
        <v>2161.2800000000002</v>
      </c>
      <c r="E155" s="360">
        <v>58</v>
      </c>
      <c r="F155" s="415">
        <f t="shared" si="6"/>
        <v>2142.9910224558043</v>
      </c>
      <c r="G155" s="92"/>
      <c r="H155" s="269"/>
      <c r="I155" s="411">
        <f t="shared" si="8"/>
        <v>2144.8252830067104</v>
      </c>
      <c r="S155" s="51"/>
      <c r="T155" s="85"/>
      <c r="U155" s="85"/>
      <c r="V155" s="53"/>
      <c r="W155" s="83" t="str">
        <f t="shared" si="7"/>
        <v/>
      </c>
      <c r="X155" s="369"/>
      <c r="Y155" s="370">
        <f>Y156</f>
        <v>8.5139999999998199</v>
      </c>
      <c r="Z155" s="375">
        <v>40391</v>
      </c>
      <c r="AA155" s="376">
        <f>W156</f>
        <v>5753.5894399999997</v>
      </c>
      <c r="AB155" s="258">
        <v>4709.8999999999996</v>
      </c>
      <c r="AD155" s="57"/>
      <c r="AE155" s="57"/>
    </row>
    <row r="156" spans="1:31">
      <c r="A156" s="379">
        <v>40422</v>
      </c>
      <c r="B156" s="358">
        <v>2157.71</v>
      </c>
      <c r="C156" s="360">
        <v>153</v>
      </c>
      <c r="D156" s="256">
        <f t="shared" si="4"/>
        <v>2157.71</v>
      </c>
      <c r="E156" s="360">
        <v>59</v>
      </c>
      <c r="F156" s="415">
        <f t="shared" si="6"/>
        <v>2143.6986534480002</v>
      </c>
      <c r="G156" s="92"/>
      <c r="H156" s="269"/>
      <c r="I156" s="411">
        <f t="shared" si="8"/>
        <v>2145.755247033851</v>
      </c>
      <c r="S156" s="51"/>
      <c r="T156" s="85"/>
      <c r="U156" s="85"/>
      <c r="V156" s="355">
        <v>2010.3</v>
      </c>
      <c r="W156" s="80">
        <f t="shared" si="7"/>
        <v>5753.5894399999997</v>
      </c>
      <c r="X156" s="371">
        <f>(W156/W153)^(1/3)-1</f>
        <v>1.48416653122041E-3</v>
      </c>
      <c r="Y156" s="372">
        <f>(W156-W153)/3</f>
        <v>8.5139999999998199</v>
      </c>
      <c r="Z156" s="377">
        <v>40422</v>
      </c>
      <c r="AA156" s="378">
        <f>AA155+Y156</f>
        <v>5762.1034399999999</v>
      </c>
      <c r="AB156" s="258">
        <v>4716.8</v>
      </c>
      <c r="AD156" s="57"/>
      <c r="AE156" s="57"/>
    </row>
    <row r="157" spans="1:31">
      <c r="A157" s="379">
        <v>40452</v>
      </c>
      <c r="B157" s="384">
        <v>2172.41</v>
      </c>
      <c r="C157" s="360">
        <v>154</v>
      </c>
      <c r="D157" s="256">
        <f t="shared" si="4"/>
        <v>2172.41</v>
      </c>
      <c r="E157" s="360">
        <v>60</v>
      </c>
      <c r="F157" s="415">
        <f t="shared" si="6"/>
        <v>2144.4062844401965</v>
      </c>
      <c r="G157" s="92"/>
      <c r="H157" s="269"/>
      <c r="I157" s="411">
        <f t="shared" si="8"/>
        <v>2146.6852110609916</v>
      </c>
      <c r="S157" s="51"/>
      <c r="T157" s="85"/>
      <c r="U157" s="85"/>
      <c r="V157" s="61"/>
      <c r="W157" s="82" t="str">
        <f t="shared" si="7"/>
        <v/>
      </c>
      <c r="X157" s="367"/>
      <c r="Y157" s="368">
        <f>Y159</f>
        <v>8.4410400000000063</v>
      </c>
      <c r="Z157" s="373">
        <v>40452</v>
      </c>
      <c r="AA157" s="374">
        <f>AA158-Y157</f>
        <v>5770.4715200000001</v>
      </c>
      <c r="AB157" s="258">
        <v>4723.7</v>
      </c>
      <c r="AD157" s="57"/>
      <c r="AE157" s="57"/>
    </row>
    <row r="158" spans="1:31">
      <c r="A158" s="379">
        <v>40483</v>
      </c>
      <c r="B158" s="384">
        <v>2165.21</v>
      </c>
      <c r="C158" s="360">
        <v>155</v>
      </c>
      <c r="D158" s="256">
        <f t="shared" si="4"/>
        <v>2165.21</v>
      </c>
      <c r="E158" s="360">
        <v>61</v>
      </c>
      <c r="F158" s="415">
        <f t="shared" si="6"/>
        <v>2145.1139154323928</v>
      </c>
      <c r="G158" s="92"/>
      <c r="H158" s="269"/>
      <c r="I158" s="411">
        <f t="shared" si="8"/>
        <v>2147.6151750881327</v>
      </c>
      <c r="S158" s="51"/>
      <c r="T158" s="85"/>
      <c r="U158" s="85"/>
      <c r="V158" s="53"/>
      <c r="W158" s="83" t="str">
        <f t="shared" si="7"/>
        <v/>
      </c>
      <c r="X158" s="369"/>
      <c r="Y158" s="370">
        <f>Y159</f>
        <v>8.4410400000000063</v>
      </c>
      <c r="Z158" s="375">
        <v>40483</v>
      </c>
      <c r="AA158" s="376">
        <f>W159</f>
        <v>5778.9125599999998</v>
      </c>
      <c r="AB158" s="258">
        <v>4730.2</v>
      </c>
      <c r="AD158" s="57"/>
      <c r="AE158" s="57"/>
    </row>
    <row r="159" spans="1:31">
      <c r="A159" s="417">
        <v>40513</v>
      </c>
      <c r="B159" s="440">
        <v>2148.27</v>
      </c>
      <c r="C159" s="418">
        <v>156</v>
      </c>
      <c r="D159" s="419">
        <f t="shared" si="4"/>
        <v>2148.27</v>
      </c>
      <c r="E159" s="418">
        <v>62</v>
      </c>
      <c r="F159" s="420">
        <f t="shared" si="6"/>
        <v>2145.8215464245891</v>
      </c>
      <c r="G159" s="441"/>
      <c r="H159" s="421"/>
      <c r="I159" s="422">
        <f t="shared" si="8"/>
        <v>2148.5451391152733</v>
      </c>
      <c r="J159" s="321"/>
      <c r="S159" s="51"/>
      <c r="T159" s="85"/>
      <c r="U159" s="85"/>
      <c r="V159" s="355">
        <v>2010.4</v>
      </c>
      <c r="W159" s="80">
        <f t="shared" si="7"/>
        <v>5778.9125599999998</v>
      </c>
      <c r="X159" s="371">
        <f>(W159/W156)^(1/3)-1</f>
        <v>1.4649440153284843E-3</v>
      </c>
      <c r="Y159" s="372">
        <f>(W159-W156)/3</f>
        <v>8.4410400000000063</v>
      </c>
      <c r="Z159" s="377">
        <v>40513</v>
      </c>
      <c r="AA159" s="378">
        <f>AA158+Y159</f>
        <v>5787.3535999999995</v>
      </c>
      <c r="AB159" s="258">
        <v>4736.5</v>
      </c>
      <c r="AD159" s="57"/>
      <c r="AE159" s="57"/>
    </row>
    <row r="160" spans="1:31">
      <c r="A160" s="379">
        <v>40544</v>
      </c>
      <c r="B160" s="384">
        <v>2147.62</v>
      </c>
      <c r="C160" s="360">
        <v>157</v>
      </c>
      <c r="D160" s="256">
        <f t="shared" si="4"/>
        <v>2147.62</v>
      </c>
      <c r="E160" s="360">
        <v>63</v>
      </c>
      <c r="F160" s="415">
        <f t="shared" si="6"/>
        <v>2146.5291774167854</v>
      </c>
      <c r="G160" s="92"/>
      <c r="H160" s="269"/>
      <c r="I160" s="411">
        <f t="shared" si="8"/>
        <v>2149.4751031424139</v>
      </c>
      <c r="S160" s="51"/>
      <c r="T160" s="85"/>
      <c r="U160" s="85"/>
      <c r="V160" s="61"/>
      <c r="W160" s="82" t="str">
        <f t="shared" si="7"/>
        <v/>
      </c>
      <c r="X160" s="367"/>
      <c r="Y160" s="368">
        <f>Y162</f>
        <v>8.1885533333334024</v>
      </c>
      <c r="Z160" s="373">
        <v>40544</v>
      </c>
      <c r="AA160" s="374">
        <f>AA161-Y160</f>
        <v>5795.2896666666666</v>
      </c>
      <c r="AB160" s="258">
        <v>4743.5</v>
      </c>
      <c r="AD160" s="57"/>
      <c r="AE160" s="57"/>
    </row>
    <row r="161" spans="1:31">
      <c r="A161" s="379">
        <v>40575</v>
      </c>
      <c r="B161" s="384">
        <v>2141.56</v>
      </c>
      <c r="C161" s="360">
        <v>158</v>
      </c>
      <c r="D161" s="256">
        <f t="shared" si="4"/>
        <v>2141.56</v>
      </c>
      <c r="E161" s="360">
        <v>64</v>
      </c>
      <c r="F161" s="415">
        <f t="shared" si="6"/>
        <v>2147.2368084089812</v>
      </c>
      <c r="G161" s="92"/>
      <c r="H161" s="269"/>
      <c r="I161" s="411">
        <f t="shared" si="8"/>
        <v>2150.405067169555</v>
      </c>
      <c r="S161" s="51"/>
      <c r="T161" s="85"/>
      <c r="U161" s="85"/>
      <c r="V161" s="53"/>
      <c r="W161" s="83" t="str">
        <f t="shared" si="7"/>
        <v/>
      </c>
      <c r="X161" s="369"/>
      <c r="Y161" s="370">
        <f>Y162</f>
        <v>8.1885533333334024</v>
      </c>
      <c r="Z161" s="375">
        <v>40575</v>
      </c>
      <c r="AA161" s="376">
        <f>W162</f>
        <v>5803.47822</v>
      </c>
      <c r="AB161" s="258">
        <v>4750.6099999999997</v>
      </c>
      <c r="AD161" s="57"/>
      <c r="AE161" s="57"/>
    </row>
    <row r="162" spans="1:31">
      <c r="A162" s="379">
        <v>40603</v>
      </c>
      <c r="B162" s="384">
        <v>2143.11</v>
      </c>
      <c r="C162" s="360">
        <v>159</v>
      </c>
      <c r="D162" s="256">
        <f t="shared" si="4"/>
        <v>2143.11</v>
      </c>
      <c r="E162" s="360">
        <v>65</v>
      </c>
      <c r="F162" s="415">
        <f t="shared" ref="F162:F189" si="9">TREND($D$98:$D$188,$E$98:$E$188,E162,TRUE)</f>
        <v>2147.9444394011775</v>
      </c>
      <c r="G162" s="92"/>
      <c r="H162" s="269"/>
      <c r="I162" s="411">
        <f t="shared" si="8"/>
        <v>2151.3350311966956</v>
      </c>
      <c r="S162" s="51"/>
      <c r="T162" s="85"/>
      <c r="U162" s="85"/>
      <c r="V162" s="58">
        <v>2011.1</v>
      </c>
      <c r="W162" s="80">
        <f t="shared" si="7"/>
        <v>5803.47822</v>
      </c>
      <c r="X162" s="371">
        <f>(W162/W159)^(1/3)-1</f>
        <v>1.4149682362496474E-3</v>
      </c>
      <c r="Y162" s="372">
        <f>(W162-W159)/3</f>
        <v>8.1885533333334024</v>
      </c>
      <c r="Z162" s="377">
        <v>40603</v>
      </c>
      <c r="AA162" s="378">
        <f>AA161+Y162</f>
        <v>5811.6667733333334</v>
      </c>
      <c r="AB162" s="258">
        <v>4757.1499999999996</v>
      </c>
      <c r="AD162" s="57"/>
      <c r="AE162" s="57"/>
    </row>
    <row r="163" spans="1:31">
      <c r="A163" s="379">
        <v>40634</v>
      </c>
      <c r="B163" s="384">
        <v>2130.65</v>
      </c>
      <c r="C163" s="360">
        <v>160</v>
      </c>
      <c r="D163" s="256">
        <f t="shared" ref="D163:D188" si="10">B163</f>
        <v>2130.65</v>
      </c>
      <c r="E163" s="360">
        <v>66</v>
      </c>
      <c r="F163" s="415">
        <f t="shared" si="9"/>
        <v>2148.6520703933738</v>
      </c>
      <c r="G163" s="92"/>
      <c r="H163" s="269"/>
      <c r="I163" s="411">
        <f t="shared" si="8"/>
        <v>2152.2649952238362</v>
      </c>
      <c r="S163" s="51"/>
      <c r="T163" s="85"/>
      <c r="U163" s="85"/>
      <c r="V163" s="61"/>
      <c r="W163" s="82" t="str">
        <f t="shared" si="7"/>
        <v/>
      </c>
      <c r="X163" s="367"/>
      <c r="Y163" s="368">
        <f>Y165</f>
        <v>8.3669366666666374</v>
      </c>
      <c r="Z163" s="373">
        <v>40634</v>
      </c>
      <c r="AA163" s="374">
        <f>AA164-Y163</f>
        <v>5820.2120933333335</v>
      </c>
      <c r="AB163" s="258">
        <v>4764.28</v>
      </c>
      <c r="AD163" s="57"/>
      <c r="AE163" s="57"/>
    </row>
    <row r="164" spans="1:31">
      <c r="A164" s="379">
        <v>40664</v>
      </c>
      <c r="B164" s="384">
        <v>2128.73</v>
      </c>
      <c r="C164" s="360">
        <v>161</v>
      </c>
      <c r="D164" s="256">
        <f t="shared" si="10"/>
        <v>2128.73</v>
      </c>
      <c r="E164" s="360">
        <v>67</v>
      </c>
      <c r="F164" s="415">
        <f t="shared" si="9"/>
        <v>2149.3597013855701</v>
      </c>
      <c r="G164" s="92"/>
      <c r="H164" s="269"/>
      <c r="I164" s="411">
        <f t="shared" si="8"/>
        <v>2153.1949592509773</v>
      </c>
      <c r="T164" s="85"/>
      <c r="U164" s="85"/>
      <c r="V164" s="53"/>
      <c r="W164" s="83" t="str">
        <f t="shared" si="7"/>
        <v/>
      </c>
      <c r="X164" s="369"/>
      <c r="Y164" s="370">
        <f>Y165</f>
        <v>8.3669366666666374</v>
      </c>
      <c r="Z164" s="375">
        <v>40664</v>
      </c>
      <c r="AA164" s="376">
        <f>W165</f>
        <v>5828.5790299999999</v>
      </c>
      <c r="AB164" s="87"/>
      <c r="AD164" s="57"/>
      <c r="AE164" s="57"/>
    </row>
    <row r="165" spans="1:31">
      <c r="A165" s="379">
        <v>40695</v>
      </c>
      <c r="B165" s="384">
        <v>2138.77</v>
      </c>
      <c r="C165" s="360">
        <v>162</v>
      </c>
      <c r="D165" s="256">
        <f t="shared" si="10"/>
        <v>2138.77</v>
      </c>
      <c r="E165" s="360">
        <v>68</v>
      </c>
      <c r="F165" s="415">
        <f t="shared" si="9"/>
        <v>2150.0673323777664</v>
      </c>
      <c r="G165" s="92"/>
      <c r="H165" s="269"/>
      <c r="I165" s="411">
        <f t="shared" si="8"/>
        <v>2154.1249232781179</v>
      </c>
      <c r="T165" s="85"/>
      <c r="U165" s="85"/>
      <c r="V165" s="58">
        <v>2011.2</v>
      </c>
      <c r="W165" s="80">
        <f t="shared" si="7"/>
        <v>5828.5790299999999</v>
      </c>
      <c r="X165" s="371">
        <f>(W165/W162)^(1/3)-1</f>
        <v>1.4396371536802288E-3</v>
      </c>
      <c r="Y165" s="372">
        <f>(W165-W162)/3</f>
        <v>8.3669366666666374</v>
      </c>
      <c r="Z165" s="377">
        <v>40695</v>
      </c>
      <c r="AA165" s="378">
        <f>AA164+Y165</f>
        <v>5836.9459666666662</v>
      </c>
      <c r="AB165" s="87"/>
      <c r="AD165" s="57"/>
      <c r="AE165" s="57"/>
    </row>
    <row r="166" spans="1:31">
      <c r="A166" s="379">
        <v>40725</v>
      </c>
      <c r="B166" s="384">
        <v>2147.91</v>
      </c>
      <c r="C166" s="360">
        <v>163</v>
      </c>
      <c r="D166" s="256">
        <f t="shared" si="10"/>
        <v>2147.91</v>
      </c>
      <c r="E166" s="360">
        <v>69</v>
      </c>
      <c r="F166" s="415">
        <f t="shared" si="9"/>
        <v>2150.7749633699623</v>
      </c>
      <c r="G166" s="92"/>
      <c r="H166" s="269"/>
      <c r="I166" s="411">
        <f t="shared" si="8"/>
        <v>2155.0548873052585</v>
      </c>
      <c r="T166" s="85"/>
      <c r="U166" s="85"/>
      <c r="V166" s="61"/>
      <c r="W166" s="82" t="str">
        <f t="shared" si="7"/>
        <v/>
      </c>
      <c r="X166" s="367"/>
      <c r="Y166" s="368">
        <f>Y168</f>
        <v>8.3657933333333858</v>
      </c>
      <c r="Z166" s="373">
        <v>40725</v>
      </c>
      <c r="AA166" s="374">
        <f>AA167-Y166</f>
        <v>5845.3106166666666</v>
      </c>
      <c r="AB166" s="87"/>
      <c r="AD166" s="57"/>
      <c r="AE166" s="57"/>
    </row>
    <row r="167" spans="1:31">
      <c r="A167" s="379">
        <v>40756</v>
      </c>
      <c r="B167" s="384">
        <v>2166.63</v>
      </c>
      <c r="C167" s="360">
        <v>164</v>
      </c>
      <c r="D167" s="256">
        <f t="shared" si="10"/>
        <v>2166.63</v>
      </c>
      <c r="E167" s="360">
        <v>70</v>
      </c>
      <c r="F167" s="415">
        <f t="shared" si="9"/>
        <v>2151.4825943621586</v>
      </c>
      <c r="G167" s="92"/>
      <c r="H167" s="269"/>
      <c r="I167" s="411">
        <f t="shared" si="8"/>
        <v>2155.9848513323991</v>
      </c>
      <c r="T167" s="85"/>
      <c r="U167" s="85"/>
      <c r="V167" s="53"/>
      <c r="W167" s="83" t="str">
        <f t="shared" si="7"/>
        <v/>
      </c>
      <c r="X167" s="369"/>
      <c r="Y167" s="370">
        <f>Y168</f>
        <v>8.3657933333333858</v>
      </c>
      <c r="Z167" s="375">
        <v>40756</v>
      </c>
      <c r="AA167" s="376">
        <f>W168</f>
        <v>5853.67641</v>
      </c>
      <c r="AB167" s="87"/>
      <c r="AD167" s="57"/>
      <c r="AE167" s="57"/>
    </row>
    <row r="168" spans="1:31">
      <c r="A168" s="379">
        <v>40787</v>
      </c>
      <c r="B168" s="384">
        <v>2159.8000000000002</v>
      </c>
      <c r="C168" s="360">
        <v>165</v>
      </c>
      <c r="D168" s="256">
        <f t="shared" si="10"/>
        <v>2159.8000000000002</v>
      </c>
      <c r="E168" s="360">
        <v>71</v>
      </c>
      <c r="F168" s="415">
        <f t="shared" si="9"/>
        <v>2152.1902253543549</v>
      </c>
      <c r="G168" s="92"/>
      <c r="H168" s="269"/>
      <c r="I168" s="411">
        <f t="shared" si="8"/>
        <v>2156.9148153595402</v>
      </c>
      <c r="T168" s="85"/>
      <c r="U168" s="85"/>
      <c r="V168" s="58">
        <v>2011.3</v>
      </c>
      <c r="W168" s="80">
        <f t="shared" si="7"/>
        <v>5853.67641</v>
      </c>
      <c r="X168" s="371">
        <f>(W168/W165)^(1/3)-1</f>
        <v>1.4332506191254701E-3</v>
      </c>
      <c r="Y168" s="372">
        <f>(W168-W165)/3</f>
        <v>8.3657933333333858</v>
      </c>
      <c r="Z168" s="377">
        <v>40787</v>
      </c>
      <c r="AA168" s="378">
        <f>AA167+Y168</f>
        <v>5862.0422033333334</v>
      </c>
      <c r="AB168" s="87"/>
      <c r="AD168" s="57"/>
      <c r="AE168" s="57"/>
    </row>
    <row r="169" spans="1:31">
      <c r="A169" s="379">
        <v>40817</v>
      </c>
      <c r="B169" s="384">
        <v>2148.7800000000002</v>
      </c>
      <c r="C169" s="360">
        <v>166</v>
      </c>
      <c r="D169" s="256">
        <f t="shared" si="10"/>
        <v>2148.7800000000002</v>
      </c>
      <c r="E169" s="360">
        <v>72</v>
      </c>
      <c r="F169" s="415">
        <f t="shared" si="9"/>
        <v>2152.8978563465512</v>
      </c>
      <c r="G169" s="92"/>
      <c r="H169" s="269"/>
      <c r="I169" s="411">
        <f t="shared" si="8"/>
        <v>2157.8447793866808</v>
      </c>
      <c r="T169" s="85"/>
      <c r="U169" s="85"/>
      <c r="V169" s="61"/>
      <c r="W169" s="82" t="str">
        <f t="shared" si="7"/>
        <v/>
      </c>
      <c r="X169" s="367"/>
      <c r="Y169" s="368">
        <f>Y171</f>
        <v>8.3646433333333334</v>
      </c>
      <c r="Z169" s="373">
        <v>40817</v>
      </c>
      <c r="AA169" s="374">
        <f>AA170-Y169</f>
        <v>5870.4056966666667</v>
      </c>
      <c r="AB169" s="87"/>
      <c r="AD169" s="57"/>
      <c r="AE169" s="57"/>
    </row>
    <row r="170" spans="1:31">
      <c r="A170" s="379">
        <v>40848</v>
      </c>
      <c r="B170" s="384">
        <v>2167.63</v>
      </c>
      <c r="C170" s="360">
        <v>167</v>
      </c>
      <c r="D170" s="256">
        <f t="shared" si="10"/>
        <v>2167.63</v>
      </c>
      <c r="E170" s="360">
        <v>73</v>
      </c>
      <c r="F170" s="415">
        <f t="shared" si="9"/>
        <v>2153.6054873387475</v>
      </c>
      <c r="G170" s="92"/>
      <c r="H170" s="269"/>
      <c r="I170" s="411">
        <f t="shared" si="8"/>
        <v>2158.7747434138214</v>
      </c>
      <c r="T170" s="85"/>
      <c r="U170" s="85"/>
      <c r="V170" s="53"/>
      <c r="W170" s="83" t="str">
        <f t="shared" si="7"/>
        <v/>
      </c>
      <c r="X170" s="369"/>
      <c r="Y170" s="370">
        <f>Y171</f>
        <v>8.3646433333333334</v>
      </c>
      <c r="Z170" s="375">
        <v>40848</v>
      </c>
      <c r="AA170" s="376">
        <f>W171</f>
        <v>5878.77034</v>
      </c>
      <c r="AB170" s="87"/>
      <c r="AD170" s="57"/>
      <c r="AE170" s="57"/>
    </row>
    <row r="171" spans="1:31">
      <c r="A171" s="417">
        <v>40878</v>
      </c>
      <c r="B171" s="440">
        <v>2159.96</v>
      </c>
      <c r="C171" s="418">
        <v>168</v>
      </c>
      <c r="D171" s="419">
        <f t="shared" si="10"/>
        <v>2159.96</v>
      </c>
      <c r="E171" s="418">
        <v>74</v>
      </c>
      <c r="F171" s="420">
        <f t="shared" si="9"/>
        <v>2154.3131183309433</v>
      </c>
      <c r="G171" s="441"/>
      <c r="H171" s="421"/>
      <c r="I171" s="422">
        <f t="shared" si="8"/>
        <v>2159.7047074409625</v>
      </c>
      <c r="J171" s="321"/>
      <c r="T171" s="85"/>
      <c r="U171" s="85"/>
      <c r="V171" s="58">
        <v>2011.4</v>
      </c>
      <c r="W171" s="80">
        <f t="shared" si="7"/>
        <v>5878.77034</v>
      </c>
      <c r="X171" s="371">
        <f>(W171/W168)^(1/3)-1</f>
        <v>1.4269184748589847E-3</v>
      </c>
      <c r="Y171" s="372">
        <f>(W171-W168)/3</f>
        <v>8.3646433333333334</v>
      </c>
      <c r="Z171" s="377">
        <v>40878</v>
      </c>
      <c r="AA171" s="378">
        <f>AA170+Y171</f>
        <v>5887.1349833333334</v>
      </c>
      <c r="AB171" s="87"/>
      <c r="AD171" s="57"/>
      <c r="AE171" s="57"/>
    </row>
    <row r="172" spans="1:31">
      <c r="A172" s="379">
        <v>40909</v>
      </c>
      <c r="B172" s="384">
        <v>2162.89</v>
      </c>
      <c r="C172" s="360">
        <v>169</v>
      </c>
      <c r="D172" s="256">
        <f t="shared" si="10"/>
        <v>2162.89</v>
      </c>
      <c r="E172" s="360">
        <v>75</v>
      </c>
      <c r="F172" s="415">
        <f t="shared" si="9"/>
        <v>2155.0207493231396</v>
      </c>
      <c r="G172" s="92"/>
      <c r="H172" s="269"/>
      <c r="I172" s="411">
        <f t="shared" si="8"/>
        <v>2160.6346714681031</v>
      </c>
      <c r="T172" s="85"/>
      <c r="U172" s="85"/>
      <c r="V172" s="61"/>
      <c r="W172" s="82" t="str">
        <f t="shared" si="7"/>
        <v/>
      </c>
      <c r="X172" s="367"/>
      <c r="Y172" s="368">
        <f>Y174</f>
        <v>8.3635000000000819</v>
      </c>
      <c r="Z172" s="373">
        <v>40909</v>
      </c>
      <c r="AA172" s="374">
        <f>AA173-Y172</f>
        <v>5895.4973399999999</v>
      </c>
      <c r="AB172" s="87"/>
      <c r="AD172" s="57"/>
      <c r="AE172" s="57"/>
    </row>
    <row r="173" spans="1:31">
      <c r="A173" s="379">
        <v>40940</v>
      </c>
      <c r="B173" s="384">
        <v>2165.12</v>
      </c>
      <c r="C173" s="360">
        <v>170</v>
      </c>
      <c r="D173" s="256">
        <f t="shared" si="10"/>
        <v>2165.12</v>
      </c>
      <c r="E173" s="360">
        <v>76</v>
      </c>
      <c r="F173" s="415">
        <f t="shared" si="9"/>
        <v>2155.7283803153359</v>
      </c>
      <c r="G173" s="92"/>
      <c r="H173" s="269"/>
      <c r="I173" s="411">
        <f t="shared" si="8"/>
        <v>2161.5646354952437</v>
      </c>
      <c r="T173" s="85"/>
      <c r="U173" s="85"/>
      <c r="V173" s="53"/>
      <c r="W173" s="83" t="str">
        <f t="shared" si="7"/>
        <v/>
      </c>
      <c r="X173" s="369"/>
      <c r="Y173" s="370">
        <f>Y174</f>
        <v>8.3635000000000819</v>
      </c>
      <c r="Z173" s="375">
        <v>40940</v>
      </c>
      <c r="AA173" s="376">
        <f>W174</f>
        <v>5903.8608400000003</v>
      </c>
      <c r="AB173" s="87"/>
      <c r="AD173" s="57"/>
      <c r="AE173" s="57"/>
    </row>
    <row r="174" spans="1:31">
      <c r="A174" s="379">
        <v>40969</v>
      </c>
      <c r="B174" s="384">
        <v>2160.85</v>
      </c>
      <c r="C174" s="360">
        <v>171</v>
      </c>
      <c r="D174" s="256">
        <f t="shared" si="10"/>
        <v>2160.85</v>
      </c>
      <c r="E174" s="360">
        <v>77</v>
      </c>
      <c r="F174" s="415">
        <f t="shared" si="9"/>
        <v>2156.4360113075322</v>
      </c>
      <c r="G174" s="92"/>
      <c r="H174" s="269"/>
      <c r="I174" s="411">
        <f t="shared" si="8"/>
        <v>2162.4945995223843</v>
      </c>
      <c r="T174" s="85"/>
      <c r="U174" s="85"/>
      <c r="V174" s="58">
        <v>2012.1</v>
      </c>
      <c r="W174" s="80">
        <f t="shared" si="7"/>
        <v>5903.8608400000003</v>
      </c>
      <c r="X174" s="371">
        <f>(W174/W171)^(1/3)-1</f>
        <v>1.4206422806513075E-3</v>
      </c>
      <c r="Y174" s="372">
        <f>(W174-W171)/3</f>
        <v>8.3635000000000819</v>
      </c>
      <c r="Z174" s="377">
        <v>40969</v>
      </c>
      <c r="AA174" s="378">
        <f>AA173+Y174</f>
        <v>5912.2243400000007</v>
      </c>
      <c r="AB174" s="87"/>
      <c r="AD174" s="57"/>
      <c r="AE174" s="57"/>
    </row>
    <row r="175" spans="1:31">
      <c r="A175" s="379">
        <v>41000</v>
      </c>
      <c r="B175" s="384">
        <v>2159.9</v>
      </c>
      <c r="C175" s="360">
        <v>172</v>
      </c>
      <c r="D175" s="256">
        <f t="shared" si="10"/>
        <v>2159.9</v>
      </c>
      <c r="E175" s="360">
        <v>78</v>
      </c>
      <c r="F175" s="415">
        <f t="shared" si="9"/>
        <v>2157.1436422997285</v>
      </c>
      <c r="G175" s="92"/>
      <c r="H175" s="269"/>
      <c r="I175" s="411">
        <f t="shared" si="8"/>
        <v>2163.4245635495254</v>
      </c>
      <c r="T175" s="85"/>
      <c r="U175" s="85"/>
      <c r="V175" s="61"/>
      <c r="W175" s="82" t="str">
        <f t="shared" si="7"/>
        <v/>
      </c>
      <c r="X175" s="367"/>
      <c r="Y175" s="368">
        <f>Y177</f>
        <v>8.3623566666665283</v>
      </c>
      <c r="Z175" s="373">
        <v>41000</v>
      </c>
      <c r="AA175" s="374">
        <f>AA176-Y175</f>
        <v>5920.5855533333333</v>
      </c>
      <c r="AB175" s="87"/>
      <c r="AD175" s="57"/>
      <c r="AE175" s="57"/>
    </row>
    <row r="176" spans="1:31">
      <c r="A176" s="379">
        <v>41030</v>
      </c>
      <c r="B176" s="384">
        <v>2168.25</v>
      </c>
      <c r="C176" s="360">
        <v>173</v>
      </c>
      <c r="D176" s="256">
        <f t="shared" si="10"/>
        <v>2168.25</v>
      </c>
      <c r="E176" s="360">
        <v>79</v>
      </c>
      <c r="F176" s="415">
        <f t="shared" si="9"/>
        <v>2157.8512732919244</v>
      </c>
      <c r="G176" s="92"/>
      <c r="H176" s="269"/>
      <c r="I176" s="411">
        <f t="shared" si="8"/>
        <v>2164.354527576666</v>
      </c>
      <c r="T176" s="85"/>
      <c r="U176" s="85"/>
      <c r="V176" s="53"/>
      <c r="W176" s="83" t="str">
        <f t="shared" si="7"/>
        <v/>
      </c>
      <c r="X176" s="369"/>
      <c r="Y176" s="370">
        <f>Y177</f>
        <v>8.3623566666665283</v>
      </c>
      <c r="Z176" s="375">
        <v>41030</v>
      </c>
      <c r="AA176" s="376">
        <f>W177</f>
        <v>5928.9479099999999</v>
      </c>
      <c r="AB176" s="87"/>
      <c r="AD176" s="57"/>
      <c r="AE176" s="57"/>
    </row>
    <row r="177" spans="1:31">
      <c r="A177" s="379">
        <v>41061</v>
      </c>
      <c r="B177" s="384">
        <v>2163.86</v>
      </c>
      <c r="C177" s="360">
        <v>174</v>
      </c>
      <c r="D177" s="256">
        <f t="shared" si="10"/>
        <v>2163.86</v>
      </c>
      <c r="E177" s="360">
        <v>80</v>
      </c>
      <c r="F177" s="415">
        <f t="shared" si="9"/>
        <v>2158.5589042841207</v>
      </c>
      <c r="G177" s="92"/>
      <c r="H177" s="269"/>
      <c r="I177" s="411">
        <f t="shared" si="8"/>
        <v>2165.2844916038066</v>
      </c>
      <c r="T177" s="85"/>
      <c r="U177" s="85"/>
      <c r="V177" s="58">
        <v>2012.2</v>
      </c>
      <c r="W177" s="80">
        <f t="shared" si="7"/>
        <v>5928.9479099999999</v>
      </c>
      <c r="X177" s="371">
        <f>(W177/W174)^(1/3)-1</f>
        <v>1.4144201823376168E-3</v>
      </c>
      <c r="Y177" s="372">
        <f>(W177-W174)/3</f>
        <v>8.3623566666665283</v>
      </c>
      <c r="Z177" s="377">
        <v>41061</v>
      </c>
      <c r="AA177" s="378">
        <f>AA176+Y177</f>
        <v>5937.3102666666664</v>
      </c>
      <c r="AB177" s="87"/>
      <c r="AD177" s="57"/>
      <c r="AE177" s="57"/>
    </row>
    <row r="178" spans="1:31">
      <c r="A178" s="379">
        <v>41091</v>
      </c>
      <c r="B178" s="384">
        <v>2173.15</v>
      </c>
      <c r="C178" s="360">
        <v>175</v>
      </c>
      <c r="D178" s="256">
        <f t="shared" si="10"/>
        <v>2173.15</v>
      </c>
      <c r="E178" s="360">
        <v>81</v>
      </c>
      <c r="F178" s="415">
        <f t="shared" si="9"/>
        <v>2159.266535276317</v>
      </c>
      <c r="G178" s="92"/>
      <c r="H178" s="269"/>
      <c r="I178" s="411">
        <f t="shared" si="8"/>
        <v>2166.2144556309477</v>
      </c>
      <c r="T178" s="85"/>
      <c r="U178" s="85"/>
      <c r="V178" s="61"/>
      <c r="W178" s="82" t="str">
        <f t="shared" si="7"/>
        <v/>
      </c>
      <c r="X178" s="367"/>
      <c r="Y178" s="368">
        <f>Y180</f>
        <v>8.3612066666667797</v>
      </c>
      <c r="Z178" s="373">
        <v>41091</v>
      </c>
      <c r="AA178" s="374">
        <f>AA179-Y178</f>
        <v>5945.6703233333337</v>
      </c>
      <c r="AB178" s="87"/>
      <c r="AD178" s="57"/>
      <c r="AE178" s="57"/>
    </row>
    <row r="179" spans="1:31">
      <c r="A179" s="379">
        <v>41122</v>
      </c>
      <c r="B179" s="384">
        <v>2163.14</v>
      </c>
      <c r="C179" s="360">
        <v>176</v>
      </c>
      <c r="D179" s="256">
        <f t="shared" si="10"/>
        <v>2163.14</v>
      </c>
      <c r="E179" s="360">
        <v>82</v>
      </c>
      <c r="F179" s="415">
        <f t="shared" si="9"/>
        <v>2159.9741662685133</v>
      </c>
      <c r="G179" s="92"/>
      <c r="H179" s="269"/>
      <c r="I179" s="411">
        <f t="shared" si="8"/>
        <v>2167.1444196580883</v>
      </c>
      <c r="T179" s="85"/>
      <c r="U179" s="85"/>
      <c r="V179" s="53"/>
      <c r="W179" s="83" t="str">
        <f t="shared" si="7"/>
        <v/>
      </c>
      <c r="X179" s="369"/>
      <c r="Y179" s="370">
        <f>Y180</f>
        <v>8.3612066666667797</v>
      </c>
      <c r="Z179" s="375">
        <v>41122</v>
      </c>
      <c r="AA179" s="376">
        <f>W180</f>
        <v>5954.0315300000002</v>
      </c>
      <c r="AB179" s="87"/>
      <c r="AD179" s="57"/>
      <c r="AE179" s="57"/>
    </row>
    <row r="180" spans="1:31">
      <c r="A180" s="379">
        <v>41153</v>
      </c>
      <c r="B180" s="384">
        <v>2163.86</v>
      </c>
      <c r="C180" s="360">
        <v>177</v>
      </c>
      <c r="D180" s="256">
        <f t="shared" si="10"/>
        <v>2163.86</v>
      </c>
      <c r="E180" s="360">
        <v>83</v>
      </c>
      <c r="F180" s="415">
        <f t="shared" si="9"/>
        <v>2160.6817972607096</v>
      </c>
      <c r="G180" s="92"/>
      <c r="H180" s="269"/>
      <c r="I180" s="411">
        <f t="shared" si="8"/>
        <v>2168.0743836852289</v>
      </c>
      <c r="K180" s="384"/>
      <c r="T180" s="85"/>
      <c r="U180" s="85"/>
      <c r="V180" s="58">
        <v>2012.3</v>
      </c>
      <c r="W180" s="80">
        <f t="shared" si="7"/>
        <v>5954.0315300000002</v>
      </c>
      <c r="X180" s="371">
        <f>(W180/W177)^(1/3)-1</f>
        <v>1.408250362082919E-3</v>
      </c>
      <c r="Y180" s="372">
        <f>(W180-W177)/3</f>
        <v>8.3612066666667797</v>
      </c>
      <c r="Z180" s="377">
        <v>41153</v>
      </c>
      <c r="AA180" s="378">
        <f>AA179+Y180</f>
        <v>5962.3927366666667</v>
      </c>
      <c r="AB180" s="87"/>
      <c r="AD180" s="57"/>
      <c r="AE180" s="57"/>
    </row>
    <row r="181" spans="1:31">
      <c r="A181" s="379">
        <v>41183</v>
      </c>
      <c r="B181" s="384">
        <v>2152.09</v>
      </c>
      <c r="C181" s="360">
        <v>178</v>
      </c>
      <c r="D181" s="256">
        <f t="shared" si="10"/>
        <v>2152.09</v>
      </c>
      <c r="E181" s="360">
        <v>84</v>
      </c>
      <c r="F181" s="415">
        <f t="shared" si="9"/>
        <v>2161.3894282529054</v>
      </c>
      <c r="G181" s="92"/>
      <c r="H181" s="269"/>
      <c r="I181" s="411">
        <f t="shared" si="8"/>
        <v>2169.0043477123695</v>
      </c>
      <c r="T181" s="85"/>
      <c r="U181" s="85"/>
      <c r="V181" s="61"/>
      <c r="W181" s="82" t="str">
        <f t="shared" si="7"/>
        <v/>
      </c>
      <c r="X181" s="367"/>
      <c r="Y181" s="368">
        <f>Y183</f>
        <v>8.3600633333332244</v>
      </c>
      <c r="Z181" s="373">
        <v>41183</v>
      </c>
      <c r="AA181" s="374">
        <f>AA182-Y181</f>
        <v>5970.7516566666663</v>
      </c>
      <c r="AB181" s="87"/>
      <c r="AD181" s="57"/>
      <c r="AE181" s="57"/>
    </row>
    <row r="182" spans="1:31">
      <c r="A182" s="379">
        <v>41214</v>
      </c>
      <c r="B182" s="384">
        <v>2149.58</v>
      </c>
      <c r="C182" s="360">
        <v>179</v>
      </c>
      <c r="D182" s="256">
        <f t="shared" si="10"/>
        <v>2149.58</v>
      </c>
      <c r="E182" s="360">
        <v>85</v>
      </c>
      <c r="F182" s="415">
        <f t="shared" si="9"/>
        <v>2162.0970592451017</v>
      </c>
      <c r="G182" s="92"/>
      <c r="H182" s="269"/>
      <c r="I182" s="411">
        <f t="shared" si="8"/>
        <v>2169.9343117395106</v>
      </c>
      <c r="T182" s="85"/>
      <c r="U182" s="85"/>
      <c r="V182" s="53"/>
      <c r="W182" s="83" t="str">
        <f t="shared" si="7"/>
        <v/>
      </c>
      <c r="X182" s="369"/>
      <c r="Y182" s="370">
        <f>Y183</f>
        <v>8.3600633333332244</v>
      </c>
      <c r="Z182" s="375">
        <v>41214</v>
      </c>
      <c r="AA182" s="376">
        <f>W183</f>
        <v>5979.1117199999999</v>
      </c>
      <c r="AB182" s="87"/>
      <c r="AD182" s="57"/>
      <c r="AE182" s="57"/>
    </row>
    <row r="183" spans="1:31">
      <c r="A183" s="417">
        <v>41244</v>
      </c>
      <c r="B183" s="440">
        <v>2150.8200000000002</v>
      </c>
      <c r="C183" s="418">
        <v>180</v>
      </c>
      <c r="D183" s="419">
        <f t="shared" si="10"/>
        <v>2150.8200000000002</v>
      </c>
      <c r="E183" s="418">
        <v>86</v>
      </c>
      <c r="F183" s="420">
        <f t="shared" si="9"/>
        <v>2162.804690237298</v>
      </c>
      <c r="G183" s="441"/>
      <c r="H183" s="421"/>
      <c r="I183" s="422">
        <f t="shared" si="8"/>
        <v>2170.8642757666512</v>
      </c>
      <c r="J183" s="321"/>
      <c r="T183" s="85"/>
      <c r="U183" s="85"/>
      <c r="V183" s="58">
        <v>2012.4</v>
      </c>
      <c r="W183" s="80">
        <f t="shared" si="7"/>
        <v>5979.1117199999999</v>
      </c>
      <c r="X183" s="371">
        <f>(W183/W180)^(1/3)-1</f>
        <v>1.4021343871730707E-3</v>
      </c>
      <c r="Y183" s="372">
        <f>(W183-W180)/3</f>
        <v>8.3600633333332244</v>
      </c>
      <c r="Z183" s="377">
        <v>41244</v>
      </c>
      <c r="AA183" s="378">
        <f>AA182+Y183</f>
        <v>5987.4717833333334</v>
      </c>
      <c r="AB183" s="87"/>
      <c r="AD183" s="57"/>
      <c r="AE183" s="57"/>
    </row>
    <row r="184" spans="1:31">
      <c r="A184" s="379">
        <v>41275</v>
      </c>
      <c r="B184" s="384">
        <v>2155.04</v>
      </c>
      <c r="C184" s="360">
        <v>181</v>
      </c>
      <c r="D184" s="256">
        <f t="shared" si="10"/>
        <v>2155.04</v>
      </c>
      <c r="E184" s="360">
        <v>87</v>
      </c>
      <c r="F184" s="415">
        <f t="shared" si="9"/>
        <v>2163.5123212294943</v>
      </c>
      <c r="G184" s="92"/>
      <c r="H184" s="269"/>
      <c r="I184" s="411">
        <f t="shared" si="8"/>
        <v>2171.7942397937918</v>
      </c>
      <c r="T184" s="85"/>
      <c r="U184" s="85"/>
      <c r="V184" s="61"/>
      <c r="W184" s="82" t="str">
        <f t="shared" si="7"/>
        <v/>
      </c>
      <c r="X184" s="367"/>
      <c r="Y184" s="368">
        <f>Y186</f>
        <v>8.3064266666666899</v>
      </c>
      <c r="Z184" s="373">
        <v>41275</v>
      </c>
      <c r="AA184" s="374">
        <f>AA185-Y184</f>
        <v>5995.724573333333</v>
      </c>
      <c r="AB184" s="87"/>
      <c r="AD184" s="57"/>
      <c r="AE184" s="57"/>
    </row>
    <row r="185" spans="1:31">
      <c r="A185" s="379">
        <v>41306</v>
      </c>
      <c r="B185" s="385">
        <v>2144.84</v>
      </c>
      <c r="C185" s="360">
        <v>182</v>
      </c>
      <c r="D185" s="256">
        <f t="shared" si="10"/>
        <v>2144.84</v>
      </c>
      <c r="E185" s="360">
        <v>88</v>
      </c>
      <c r="F185" s="415">
        <f t="shared" si="9"/>
        <v>2164.2199522216906</v>
      </c>
      <c r="G185" s="92"/>
      <c r="H185" s="269"/>
      <c r="I185" s="411">
        <f t="shared" si="8"/>
        <v>2172.7242038209329</v>
      </c>
      <c r="T185" s="85"/>
      <c r="U185" s="85"/>
      <c r="V185" s="53"/>
      <c r="W185" s="83" t="str">
        <f t="shared" si="7"/>
        <v/>
      </c>
      <c r="X185" s="369"/>
      <c r="Y185" s="370">
        <f>Y186</f>
        <v>8.3064266666666899</v>
      </c>
      <c r="Z185" s="375">
        <v>41306</v>
      </c>
      <c r="AA185" s="376">
        <f>W186</f>
        <v>6004.0309999999999</v>
      </c>
      <c r="AB185" s="87"/>
      <c r="AD185" s="57"/>
      <c r="AE185" s="57"/>
    </row>
    <row r="186" spans="1:31">
      <c r="A186" s="379">
        <v>41334</v>
      </c>
      <c r="B186" s="385">
        <v>2143.1</v>
      </c>
      <c r="C186" s="360">
        <v>183</v>
      </c>
      <c r="D186" s="256">
        <f t="shared" si="10"/>
        <v>2143.1</v>
      </c>
      <c r="E186" s="360">
        <v>89</v>
      </c>
      <c r="F186" s="415">
        <f t="shared" si="9"/>
        <v>2164.9275832138869</v>
      </c>
      <c r="H186" s="423" t="s">
        <v>269</v>
      </c>
      <c r="I186" s="411">
        <f t="shared" si="8"/>
        <v>2173.6541678480735</v>
      </c>
      <c r="T186" s="85"/>
      <c r="U186" s="85"/>
      <c r="V186" s="58">
        <v>2013.1</v>
      </c>
      <c r="W186" s="80">
        <f t="shared" si="7"/>
        <v>6004.0309999999999</v>
      </c>
      <c r="X186" s="371">
        <f>(W186/W183)^(1/3)-1</f>
        <v>1.3873153859889076E-3</v>
      </c>
      <c r="Y186" s="372">
        <f>(W186-W183)/3</f>
        <v>8.3064266666666899</v>
      </c>
      <c r="Z186" s="377">
        <v>41334</v>
      </c>
      <c r="AA186" s="378">
        <f>AA185+Y186</f>
        <v>6012.3374266666669</v>
      </c>
      <c r="AB186" s="87"/>
      <c r="AD186" s="57"/>
      <c r="AE186" s="57"/>
    </row>
    <row r="187" spans="1:31">
      <c r="A187" s="379">
        <v>41365</v>
      </c>
      <c r="B187" s="385">
        <v>2157.14</v>
      </c>
      <c r="C187" s="360">
        <v>184</v>
      </c>
      <c r="D187" s="256">
        <f t="shared" si="10"/>
        <v>2157.14</v>
      </c>
      <c r="E187" s="360">
        <v>90</v>
      </c>
      <c r="F187" s="415">
        <f t="shared" si="9"/>
        <v>2165.6352142060828</v>
      </c>
      <c r="H187" s="416">
        <f>F187-D187</f>
        <v>8.4952142060828919</v>
      </c>
      <c r="I187" s="411">
        <f t="shared" si="8"/>
        <v>2174.5841318752141</v>
      </c>
      <c r="K187" s="268"/>
      <c r="T187" s="85"/>
      <c r="U187" s="85"/>
      <c r="V187" s="61"/>
      <c r="W187" s="82" t="str">
        <f t="shared" si="7"/>
        <v/>
      </c>
      <c r="X187" s="367"/>
      <c r="Y187" s="368">
        <f>Y189</f>
        <v>8.3109999999999982</v>
      </c>
      <c r="Z187" s="373">
        <v>41365</v>
      </c>
      <c r="AA187" s="374">
        <f>AA188-Y187</f>
        <v>6020.6530000000002</v>
      </c>
      <c r="AB187" s="87"/>
      <c r="AD187" s="57"/>
      <c r="AE187" s="57"/>
    </row>
    <row r="188" spans="1:31" ht="15.75" thickBot="1">
      <c r="A188" s="431">
        <v>41395</v>
      </c>
      <c r="B188" s="432">
        <v>2144.2199999999998</v>
      </c>
      <c r="C188" s="433">
        <v>185</v>
      </c>
      <c r="D188" s="434">
        <f t="shared" si="10"/>
        <v>2144.2199999999998</v>
      </c>
      <c r="E188" s="433">
        <v>91</v>
      </c>
      <c r="F188" s="435">
        <f t="shared" si="9"/>
        <v>2166.3428451982791</v>
      </c>
      <c r="G188" s="450">
        <f>D188</f>
        <v>2144.2199999999998</v>
      </c>
      <c r="H188" s="436"/>
      <c r="I188" s="437">
        <f t="shared" si="8"/>
        <v>2175.5140959023547</v>
      </c>
      <c r="J188" s="438"/>
      <c r="K188" s="439"/>
      <c r="T188" s="85"/>
      <c r="U188" s="85"/>
      <c r="V188" s="53"/>
      <c r="W188" s="83" t="str">
        <f t="shared" si="7"/>
        <v/>
      </c>
      <c r="X188" s="369"/>
      <c r="Y188" s="370">
        <f>Y189</f>
        <v>8.3109999999999982</v>
      </c>
      <c r="Z188" s="375">
        <v>41395</v>
      </c>
      <c r="AA188" s="376">
        <f>W189</f>
        <v>6028.9639999999999</v>
      </c>
      <c r="AB188" s="87"/>
      <c r="AD188" s="57"/>
      <c r="AE188" s="57"/>
    </row>
    <row r="189" spans="1:31" ht="15.75" thickTop="1">
      <c r="A189" s="380">
        <v>41426</v>
      </c>
      <c r="B189" s="120"/>
      <c r="C189" s="442">
        <v>186</v>
      </c>
      <c r="D189" s="87"/>
      <c r="E189" s="410">
        <v>92</v>
      </c>
      <c r="F189" s="415">
        <f t="shared" si="9"/>
        <v>2167.0504761904754</v>
      </c>
      <c r="G189" s="448">
        <f>F189-$H$187</f>
        <v>2158.5552619843925</v>
      </c>
      <c r="H189" s="269"/>
      <c r="I189" s="411">
        <f t="shared" si="8"/>
        <v>2176.4440599294958</v>
      </c>
      <c r="K189" s="268"/>
      <c r="T189" s="85"/>
      <c r="U189" s="85"/>
      <c r="V189" s="58">
        <v>2013.2</v>
      </c>
      <c r="W189" s="80">
        <f t="shared" si="7"/>
        <v>6028.9639999999999</v>
      </c>
      <c r="X189" s="371">
        <f>(W189/W186)^(1/3)-1</f>
        <v>1.3823249874866939E-3</v>
      </c>
      <c r="Y189" s="372">
        <f>(W189-W186)/3</f>
        <v>8.3109999999999982</v>
      </c>
      <c r="Z189" s="377">
        <v>41426</v>
      </c>
      <c r="AA189" s="378">
        <f>AA188+Y189</f>
        <v>6037.2749999999996</v>
      </c>
      <c r="AB189" s="87"/>
      <c r="AD189" s="57"/>
      <c r="AE189" s="57"/>
    </row>
    <row r="190" spans="1:31">
      <c r="A190" s="380">
        <v>41456</v>
      </c>
      <c r="B190" s="120"/>
      <c r="C190" s="442">
        <v>187</v>
      </c>
      <c r="D190" s="87"/>
      <c r="E190" s="410">
        <v>93</v>
      </c>
      <c r="F190" s="415">
        <f t="shared" ref="F190:F253" si="11">TREND($D$98:$D$188,$E$98:$E$188,E190,TRUE)</f>
        <v>2167.7581071826717</v>
      </c>
      <c r="G190" s="448">
        <f t="shared" ref="G190:G253" si="12">F190-$H$187</f>
        <v>2159.2628929765888</v>
      </c>
      <c r="H190" s="269"/>
      <c r="I190" s="411">
        <f t="shared" si="8"/>
        <v>2177.3740239566364</v>
      </c>
      <c r="K190" s="268"/>
      <c r="T190" s="85"/>
      <c r="U190" s="85"/>
      <c r="V190" s="61"/>
      <c r="W190" s="82" t="str">
        <f t="shared" si="7"/>
        <v/>
      </c>
      <c r="X190" s="367"/>
      <c r="Y190" s="368">
        <f>Y192</f>
        <v>8.3823333333333121</v>
      </c>
      <c r="Z190" s="373">
        <v>41456</v>
      </c>
      <c r="AA190" s="374">
        <f>AA191-Y190</f>
        <v>6045.7286666666669</v>
      </c>
      <c r="AB190" s="87"/>
      <c r="AD190" s="57"/>
      <c r="AE190" s="57"/>
    </row>
    <row r="191" spans="1:31">
      <c r="A191" s="380">
        <v>41487</v>
      </c>
      <c r="B191" s="120"/>
      <c r="C191" s="442">
        <v>188</v>
      </c>
      <c r="D191" s="87"/>
      <c r="E191" s="410">
        <v>94</v>
      </c>
      <c r="F191" s="415">
        <f t="shared" si="11"/>
        <v>2168.465738174868</v>
      </c>
      <c r="G191" s="448">
        <f t="shared" si="12"/>
        <v>2159.9705239687851</v>
      </c>
      <c r="H191" s="269"/>
      <c r="I191" s="411">
        <f t="shared" si="8"/>
        <v>2178.303987983777</v>
      </c>
      <c r="K191" s="268"/>
      <c r="T191" s="85"/>
      <c r="U191" s="85"/>
      <c r="V191" s="53"/>
      <c r="W191" s="83" t="str">
        <f t="shared" si="7"/>
        <v/>
      </c>
      <c r="X191" s="369"/>
      <c r="Y191" s="370">
        <f>Y192</f>
        <v>8.3823333333333121</v>
      </c>
      <c r="Z191" s="375">
        <v>41487</v>
      </c>
      <c r="AA191" s="376">
        <f>W192</f>
        <v>6054.1109999999999</v>
      </c>
      <c r="AB191" s="87"/>
      <c r="AD191" s="57"/>
      <c r="AE191" s="57"/>
    </row>
    <row r="192" spans="1:31">
      <c r="A192" s="380">
        <v>41518</v>
      </c>
      <c r="B192" s="120"/>
      <c r="C192" s="442">
        <v>189</v>
      </c>
      <c r="D192" s="87"/>
      <c r="E192" s="410">
        <v>95</v>
      </c>
      <c r="F192" s="415">
        <f t="shared" si="11"/>
        <v>2169.1733691670638</v>
      </c>
      <c r="G192" s="448">
        <f t="shared" si="12"/>
        <v>2160.6781549609809</v>
      </c>
      <c r="H192" s="269"/>
      <c r="I192" s="411">
        <f t="shared" si="8"/>
        <v>2179.2339520109181</v>
      </c>
      <c r="K192" s="268"/>
      <c r="T192" s="85"/>
      <c r="U192" s="85"/>
      <c r="V192" s="58">
        <v>2013.3</v>
      </c>
      <c r="W192" s="80">
        <f t="shared" si="7"/>
        <v>6054.1109999999999</v>
      </c>
      <c r="X192" s="371">
        <f>(W192/W189)^(1/3)-1</f>
        <v>1.388415312863156E-3</v>
      </c>
      <c r="Y192" s="372">
        <f>(W192-W189)/3</f>
        <v>8.3823333333333121</v>
      </c>
      <c r="Z192" s="377">
        <v>41518</v>
      </c>
      <c r="AA192" s="378">
        <f>AA191+Y192</f>
        <v>6062.4933333333329</v>
      </c>
      <c r="AB192" s="87"/>
      <c r="AD192" s="57"/>
      <c r="AE192" s="57"/>
    </row>
    <row r="193" spans="1:31">
      <c r="A193" s="380">
        <v>41548</v>
      </c>
      <c r="B193" s="120"/>
      <c r="C193" s="442">
        <v>190</v>
      </c>
      <c r="D193" s="87"/>
      <c r="E193" s="410">
        <v>96</v>
      </c>
      <c r="F193" s="415">
        <f t="shared" si="11"/>
        <v>2169.8810001592601</v>
      </c>
      <c r="G193" s="448">
        <f t="shared" si="12"/>
        <v>2161.3857859531772</v>
      </c>
      <c r="H193" s="269"/>
      <c r="I193" s="411">
        <f t="shared" si="8"/>
        <v>2180.1639160380587</v>
      </c>
      <c r="K193" s="268"/>
      <c r="T193" s="85"/>
      <c r="U193" s="85"/>
      <c r="V193" s="61"/>
      <c r="W193" s="82" t="str">
        <f t="shared" si="7"/>
        <v/>
      </c>
      <c r="X193" s="367"/>
      <c r="Y193" s="368">
        <f>Y195</f>
        <v>8.5013333333333012</v>
      </c>
      <c r="Z193" s="373">
        <v>41548</v>
      </c>
      <c r="AA193" s="374">
        <f>AA194-Y193</f>
        <v>6071.1136666666662</v>
      </c>
      <c r="AB193" s="87"/>
      <c r="AD193" s="57"/>
      <c r="AE193" s="57"/>
    </row>
    <row r="194" spans="1:31">
      <c r="A194" s="380">
        <v>41579</v>
      </c>
      <c r="B194" s="120"/>
      <c r="C194" s="442">
        <v>191</v>
      </c>
      <c r="D194" s="87"/>
      <c r="E194" s="410">
        <v>97</v>
      </c>
      <c r="F194" s="415">
        <f t="shared" si="11"/>
        <v>2170.5886311514564</v>
      </c>
      <c r="G194" s="448">
        <f t="shared" si="12"/>
        <v>2162.0934169453735</v>
      </c>
      <c r="H194" s="269"/>
      <c r="I194" s="411">
        <f t="shared" si="8"/>
        <v>2181.0938800651993</v>
      </c>
      <c r="K194" s="268"/>
      <c r="T194" s="85"/>
      <c r="U194" s="85"/>
      <c r="V194" s="53"/>
      <c r="W194" s="83" t="str">
        <f t="shared" si="7"/>
        <v/>
      </c>
      <c r="X194" s="369"/>
      <c r="Y194" s="370">
        <f>Y195</f>
        <v>8.5013333333333012</v>
      </c>
      <c r="Z194" s="375">
        <v>41579</v>
      </c>
      <c r="AA194" s="376">
        <f>W195</f>
        <v>6079.6149999999998</v>
      </c>
      <c r="AB194" s="87"/>
      <c r="AD194" s="57"/>
      <c r="AE194" s="57"/>
    </row>
    <row r="195" spans="1:31">
      <c r="A195" s="428">
        <v>41609</v>
      </c>
      <c r="B195" s="429"/>
      <c r="C195" s="443">
        <v>192</v>
      </c>
      <c r="D195" s="321"/>
      <c r="E195" s="430">
        <v>98</v>
      </c>
      <c r="F195" s="420">
        <f t="shared" si="11"/>
        <v>2171.2962621436527</v>
      </c>
      <c r="G195" s="449">
        <f t="shared" si="12"/>
        <v>2162.8010479375698</v>
      </c>
      <c r="H195" s="421"/>
      <c r="I195" s="422">
        <f t="shared" si="8"/>
        <v>2182.0238440923404</v>
      </c>
      <c r="J195" s="321"/>
      <c r="K195" s="268"/>
      <c r="T195" s="85"/>
      <c r="U195" s="85"/>
      <c r="V195" s="58">
        <v>2013.4</v>
      </c>
      <c r="W195" s="80">
        <f t="shared" si="7"/>
        <v>6079.6149999999998</v>
      </c>
      <c r="X195" s="371">
        <f>(W195/W192)^(1/3)-1</f>
        <v>1.4022576411567567E-3</v>
      </c>
      <c r="Y195" s="372">
        <f>(W195-W192)/3</f>
        <v>8.5013333333333012</v>
      </c>
      <c r="Z195" s="377">
        <v>41609</v>
      </c>
      <c r="AA195" s="378">
        <f>AA194+Y195</f>
        <v>6088.1163333333334</v>
      </c>
      <c r="AB195" s="87"/>
      <c r="AD195" s="57"/>
      <c r="AE195" s="57"/>
    </row>
    <row r="196" spans="1:31">
      <c r="A196" s="380">
        <v>41640</v>
      </c>
      <c r="B196" s="120"/>
      <c r="C196" s="442">
        <v>193</v>
      </c>
      <c r="D196" s="87"/>
      <c r="E196" s="410">
        <v>99</v>
      </c>
      <c r="F196" s="415">
        <f t="shared" si="11"/>
        <v>2172.003893135849</v>
      </c>
      <c r="G196" s="448">
        <f t="shared" si="12"/>
        <v>2163.5086789297661</v>
      </c>
      <c r="H196" s="269"/>
      <c r="I196" s="411">
        <f t="shared" si="8"/>
        <v>2182.953808119481</v>
      </c>
      <c r="K196" s="268"/>
      <c r="T196" s="85"/>
      <c r="U196" s="85"/>
      <c r="V196" s="61"/>
      <c r="W196" s="82" t="str">
        <f t="shared" ref="W196:W243" si="13">IFERROR(VLOOKUP(V196,$T$4:$U$83,2,FALSE),"")</f>
        <v/>
      </c>
      <c r="X196" s="367"/>
      <c r="Y196" s="368">
        <f>Y198</f>
        <v>8.864333333333283</v>
      </c>
      <c r="Z196" s="373">
        <v>41640</v>
      </c>
      <c r="AA196" s="374">
        <f>AA197-Y196</f>
        <v>6097.3436666666666</v>
      </c>
      <c r="AB196" s="87"/>
      <c r="AD196" s="57"/>
      <c r="AE196" s="57"/>
    </row>
    <row r="197" spans="1:31">
      <c r="A197" s="380">
        <v>41671</v>
      </c>
      <c r="B197" s="120"/>
      <c r="C197" s="442">
        <v>194</v>
      </c>
      <c r="D197" s="87"/>
      <c r="E197" s="410">
        <v>100</v>
      </c>
      <c r="F197" s="415">
        <f t="shared" si="11"/>
        <v>2172.7115241280449</v>
      </c>
      <c r="G197" s="448">
        <f t="shared" si="12"/>
        <v>2164.216309921962</v>
      </c>
      <c r="H197" s="269"/>
      <c r="I197" s="411">
        <f t="shared" ref="I197:I260" si="14">TREND($B$4:$B$188,$C$4:$C$188,C197,TRUE)</f>
        <v>2183.8837721466216</v>
      </c>
      <c r="K197" s="268"/>
      <c r="T197" s="85"/>
      <c r="U197" s="85"/>
      <c r="V197" s="53"/>
      <c r="W197" s="83" t="str">
        <f t="shared" si="13"/>
        <v/>
      </c>
      <c r="X197" s="369"/>
      <c r="Y197" s="370">
        <f>Y198</f>
        <v>8.864333333333283</v>
      </c>
      <c r="Z197" s="375">
        <v>41671</v>
      </c>
      <c r="AA197" s="376">
        <f>W198</f>
        <v>6106.2079999999996</v>
      </c>
      <c r="AB197" s="87"/>
      <c r="AD197" s="57"/>
    </row>
    <row r="198" spans="1:31">
      <c r="A198" s="380">
        <v>41699</v>
      </c>
      <c r="B198" s="120"/>
      <c r="C198" s="442">
        <v>195</v>
      </c>
      <c r="D198" s="87"/>
      <c r="E198" s="410">
        <v>101</v>
      </c>
      <c r="F198" s="415">
        <f t="shared" si="11"/>
        <v>2173.4191551202412</v>
      </c>
      <c r="G198" s="448">
        <f t="shared" si="12"/>
        <v>2164.9239409141583</v>
      </c>
      <c r="I198" s="411">
        <f t="shared" si="14"/>
        <v>2184.8137361737622</v>
      </c>
      <c r="K198" s="268"/>
      <c r="T198" s="85"/>
      <c r="U198" s="85"/>
      <c r="V198" s="58">
        <v>2014.1</v>
      </c>
      <c r="W198" s="80">
        <f t="shared" si="13"/>
        <v>6106.2079999999996</v>
      </c>
      <c r="X198" s="371">
        <f>(W198/W195)^(1/3)-1</f>
        <v>1.4559211529570071E-3</v>
      </c>
      <c r="Y198" s="372">
        <f>(W198-W195)/3</f>
        <v>8.864333333333283</v>
      </c>
      <c r="Z198" s="377">
        <v>41699</v>
      </c>
      <c r="AA198" s="378">
        <f>AA197+Y198</f>
        <v>6115.0723333333326</v>
      </c>
      <c r="AB198" s="87"/>
      <c r="AD198" s="57"/>
    </row>
    <row r="199" spans="1:31">
      <c r="A199" s="380">
        <v>41730</v>
      </c>
      <c r="B199" s="120"/>
      <c r="C199" s="442">
        <v>196</v>
      </c>
      <c r="D199" s="87"/>
      <c r="E199" s="410">
        <v>102</v>
      </c>
      <c r="F199" s="415">
        <f t="shared" si="11"/>
        <v>2174.1267861124375</v>
      </c>
      <c r="G199" s="448">
        <f t="shared" si="12"/>
        <v>2165.6315719063546</v>
      </c>
      <c r="H199" s="269"/>
      <c r="I199" s="411">
        <f t="shared" si="14"/>
        <v>2185.7437002009033</v>
      </c>
      <c r="K199" s="268"/>
      <c r="T199" s="85"/>
      <c r="U199" s="85"/>
      <c r="V199" s="61"/>
      <c r="W199" s="82" t="str">
        <f t="shared" si="13"/>
        <v/>
      </c>
      <c r="X199" s="367"/>
      <c r="Y199" s="368">
        <f>Y201</f>
        <v>9.034666666666757</v>
      </c>
      <c r="Z199" s="373">
        <v>41730</v>
      </c>
      <c r="AA199" s="374">
        <f>AA200-Y199</f>
        <v>6124.2773333333334</v>
      </c>
      <c r="AB199" s="87"/>
      <c r="AD199" s="57"/>
    </row>
    <row r="200" spans="1:31">
      <c r="A200" s="380">
        <v>41760</v>
      </c>
      <c r="B200" s="120"/>
      <c r="C200" s="442">
        <v>197</v>
      </c>
      <c r="D200" s="87"/>
      <c r="E200" s="410">
        <v>103</v>
      </c>
      <c r="F200" s="415">
        <f t="shared" si="11"/>
        <v>2174.8344171046338</v>
      </c>
      <c r="G200" s="448">
        <f t="shared" si="12"/>
        <v>2166.3392028985509</v>
      </c>
      <c r="H200" s="269"/>
      <c r="I200" s="411">
        <f t="shared" si="14"/>
        <v>2186.6736642280439</v>
      </c>
      <c r="K200" s="268"/>
      <c r="T200" s="85"/>
      <c r="U200" s="85"/>
      <c r="V200" s="53"/>
      <c r="W200" s="83" t="str">
        <f t="shared" si="13"/>
        <v/>
      </c>
      <c r="X200" s="369"/>
      <c r="Y200" s="370">
        <f>Y201</f>
        <v>9.034666666666757</v>
      </c>
      <c r="Z200" s="375">
        <v>41760</v>
      </c>
      <c r="AA200" s="376">
        <f>W201</f>
        <v>6133.3119999999999</v>
      </c>
      <c r="AB200" s="87"/>
      <c r="AD200" s="57"/>
    </row>
    <row r="201" spans="1:31">
      <c r="A201" s="380">
        <v>41791</v>
      </c>
      <c r="B201" s="120"/>
      <c r="C201" s="442">
        <v>198</v>
      </c>
      <c r="D201" s="87"/>
      <c r="E201" s="410">
        <v>104</v>
      </c>
      <c r="F201" s="415">
        <f t="shared" si="11"/>
        <v>2175.5420480968301</v>
      </c>
      <c r="G201" s="448">
        <f t="shared" si="12"/>
        <v>2167.0468338907472</v>
      </c>
      <c r="H201" s="269"/>
      <c r="I201" s="411">
        <f t="shared" si="14"/>
        <v>2187.6036282551845</v>
      </c>
      <c r="K201" s="268"/>
      <c r="T201" s="85"/>
      <c r="U201" s="85"/>
      <c r="V201" s="58">
        <v>2014.2</v>
      </c>
      <c r="W201" s="80">
        <f t="shared" si="13"/>
        <v>6133.3119999999999</v>
      </c>
      <c r="X201" s="371">
        <f>(W201/W198)^(1/3)-1</f>
        <v>1.4774033176108148E-3</v>
      </c>
      <c r="Y201" s="372">
        <f>(W201-W198)/3</f>
        <v>9.034666666666757</v>
      </c>
      <c r="Z201" s="377">
        <v>41791</v>
      </c>
      <c r="AA201" s="378">
        <f>AA200+Y201</f>
        <v>6142.3466666666664</v>
      </c>
      <c r="AB201" s="87"/>
      <c r="AD201" s="57"/>
    </row>
    <row r="202" spans="1:31">
      <c r="A202" s="380">
        <v>41821</v>
      </c>
      <c r="B202" s="120"/>
      <c r="C202" s="442">
        <v>199</v>
      </c>
      <c r="D202" s="87"/>
      <c r="E202" s="410">
        <v>105</v>
      </c>
      <c r="F202" s="415">
        <f t="shared" si="11"/>
        <v>2176.2496790890259</v>
      </c>
      <c r="G202" s="448">
        <f t="shared" si="12"/>
        <v>2167.754464882943</v>
      </c>
      <c r="H202" s="269"/>
      <c r="I202" s="411">
        <f t="shared" si="14"/>
        <v>2188.5335922823251</v>
      </c>
      <c r="K202" s="268"/>
      <c r="T202" s="85"/>
      <c r="U202" s="85"/>
      <c r="V202" s="61"/>
      <c r="W202" s="82" t="str">
        <f t="shared" si="13"/>
        <v/>
      </c>
      <c r="X202" s="367"/>
      <c r="Y202" s="368">
        <f>Y204</f>
        <v>9.191666666666606</v>
      </c>
      <c r="Z202" s="373">
        <v>41821</v>
      </c>
      <c r="AA202" s="374">
        <f>AA203-Y202</f>
        <v>6151.6953333333331</v>
      </c>
      <c r="AB202" s="87"/>
      <c r="AD202" s="57"/>
    </row>
    <row r="203" spans="1:31">
      <c r="A203" s="380">
        <v>41852</v>
      </c>
      <c r="B203" s="120"/>
      <c r="C203" s="442">
        <v>200</v>
      </c>
      <c r="D203" s="87"/>
      <c r="E203" s="410">
        <v>106</v>
      </c>
      <c r="F203" s="415">
        <f t="shared" si="11"/>
        <v>2176.9573100812222</v>
      </c>
      <c r="G203" s="448">
        <f t="shared" si="12"/>
        <v>2168.4620958751393</v>
      </c>
      <c r="H203" s="269"/>
      <c r="I203" s="411">
        <f t="shared" si="14"/>
        <v>2189.4635563094662</v>
      </c>
      <c r="K203" s="268"/>
      <c r="T203" s="85"/>
      <c r="U203" s="85"/>
      <c r="V203" s="53"/>
      <c r="W203" s="83" t="str">
        <f t="shared" si="13"/>
        <v/>
      </c>
      <c r="X203" s="369"/>
      <c r="Y203" s="370">
        <f>Y204</f>
        <v>9.191666666666606</v>
      </c>
      <c r="Z203" s="375">
        <v>41852</v>
      </c>
      <c r="AA203" s="376">
        <f>W204</f>
        <v>6160.8869999999997</v>
      </c>
      <c r="AB203" s="87"/>
      <c r="AD203" s="57"/>
    </row>
    <row r="204" spans="1:31">
      <c r="A204" s="380">
        <v>41883</v>
      </c>
      <c r="B204" s="120"/>
      <c r="C204" s="442">
        <v>201</v>
      </c>
      <c r="D204" s="87"/>
      <c r="E204" s="410">
        <v>107</v>
      </c>
      <c r="F204" s="415">
        <f t="shared" si="11"/>
        <v>2177.6649410734185</v>
      </c>
      <c r="G204" s="448">
        <f t="shared" si="12"/>
        <v>2169.1697268673356</v>
      </c>
      <c r="H204" s="269"/>
      <c r="I204" s="411">
        <f t="shared" si="14"/>
        <v>2190.3935203366068</v>
      </c>
      <c r="K204" s="268"/>
      <c r="T204" s="85"/>
      <c r="U204" s="85"/>
      <c r="V204" s="58">
        <v>2014.3</v>
      </c>
      <c r="W204" s="80">
        <f t="shared" si="13"/>
        <v>6160.8869999999997</v>
      </c>
      <c r="X204" s="371">
        <f>(W204/W201)^(1/3)-1</f>
        <v>1.4964061686764119E-3</v>
      </c>
      <c r="Y204" s="372">
        <f>(W204-W201)/3</f>
        <v>9.191666666666606</v>
      </c>
      <c r="Z204" s="377">
        <v>41883</v>
      </c>
      <c r="AA204" s="378">
        <f>AA203+Y204</f>
        <v>6170.0786666666663</v>
      </c>
      <c r="AB204" s="87"/>
      <c r="AD204" s="57"/>
    </row>
    <row r="205" spans="1:31">
      <c r="A205" s="380">
        <v>41913</v>
      </c>
      <c r="B205" s="120"/>
      <c r="C205" s="442">
        <v>202</v>
      </c>
      <c r="D205" s="87"/>
      <c r="E205" s="410">
        <v>108</v>
      </c>
      <c r="F205" s="415">
        <f t="shared" si="11"/>
        <v>2178.3725720656148</v>
      </c>
      <c r="G205" s="448">
        <f t="shared" si="12"/>
        <v>2169.8773578595319</v>
      </c>
      <c r="H205" s="269"/>
      <c r="I205" s="411">
        <f t="shared" si="14"/>
        <v>2191.3234843637474</v>
      </c>
      <c r="K205" s="268"/>
      <c r="T205" s="85"/>
      <c r="U205" s="85"/>
      <c r="V205" s="61"/>
      <c r="W205" s="82" t="str">
        <f t="shared" si="13"/>
        <v/>
      </c>
      <c r="X205" s="367"/>
      <c r="Y205" s="368">
        <f>Y207</f>
        <v>9.3350000000000364</v>
      </c>
      <c r="Z205" s="373">
        <v>41913</v>
      </c>
      <c r="AA205" s="374">
        <f>AA206-Y205</f>
        <v>6179.5569999999998</v>
      </c>
      <c r="AB205" s="87"/>
      <c r="AD205" s="57"/>
    </row>
    <row r="206" spans="1:31">
      <c r="A206" s="380">
        <v>41944</v>
      </c>
      <c r="B206" s="120"/>
      <c r="C206" s="442">
        <v>203</v>
      </c>
      <c r="D206" s="87"/>
      <c r="E206" s="410">
        <v>109</v>
      </c>
      <c r="F206" s="415">
        <f t="shared" si="11"/>
        <v>2179.0802030578111</v>
      </c>
      <c r="G206" s="448">
        <f t="shared" si="12"/>
        <v>2170.5849888517282</v>
      </c>
      <c r="H206" s="269"/>
      <c r="I206" s="411">
        <f t="shared" si="14"/>
        <v>2192.2534483908885</v>
      </c>
      <c r="K206" s="268"/>
      <c r="T206" s="85"/>
      <c r="U206" s="85"/>
      <c r="V206" s="53"/>
      <c r="W206" s="83" t="str">
        <f t="shared" si="13"/>
        <v/>
      </c>
      <c r="X206" s="369"/>
      <c r="Y206" s="370">
        <f>Y207</f>
        <v>9.3350000000000364</v>
      </c>
      <c r="Z206" s="375">
        <v>41944</v>
      </c>
      <c r="AA206" s="376">
        <f>W207</f>
        <v>6188.8919999999998</v>
      </c>
      <c r="AB206" s="87"/>
      <c r="AD206" s="57"/>
    </row>
    <row r="207" spans="1:31">
      <c r="A207" s="428">
        <v>41974</v>
      </c>
      <c r="B207" s="429"/>
      <c r="C207" s="443">
        <v>204</v>
      </c>
      <c r="D207" s="321"/>
      <c r="E207" s="430">
        <v>110</v>
      </c>
      <c r="F207" s="420">
        <f t="shared" si="11"/>
        <v>2179.7878340500069</v>
      </c>
      <c r="G207" s="449">
        <f t="shared" si="12"/>
        <v>2171.2926198439241</v>
      </c>
      <c r="H207" s="421"/>
      <c r="I207" s="422">
        <f t="shared" si="14"/>
        <v>2193.1834124180291</v>
      </c>
      <c r="J207" s="321"/>
      <c r="K207" s="268"/>
      <c r="T207" s="85"/>
      <c r="U207" s="85"/>
      <c r="V207" s="58">
        <v>2014.4</v>
      </c>
      <c r="W207" s="80">
        <f t="shared" si="13"/>
        <v>6188.8919999999998</v>
      </c>
      <c r="X207" s="371">
        <f>(W207/W204)^(1/3)-1</f>
        <v>1.512913835818086E-3</v>
      </c>
      <c r="Y207" s="372">
        <f>(W207-W204)/3</f>
        <v>9.3350000000000364</v>
      </c>
      <c r="Z207" s="377">
        <v>41974</v>
      </c>
      <c r="AA207" s="378">
        <f>AA206+Y207</f>
        <v>6198.2269999999999</v>
      </c>
      <c r="AB207" s="87"/>
      <c r="AD207" s="57"/>
    </row>
    <row r="208" spans="1:31">
      <c r="A208" s="380">
        <v>42005</v>
      </c>
      <c r="B208" s="120"/>
      <c r="C208" s="442">
        <v>205</v>
      </c>
      <c r="D208" s="87"/>
      <c r="E208" s="410">
        <v>111</v>
      </c>
      <c r="F208" s="415">
        <f t="shared" si="11"/>
        <v>2180.4954650422033</v>
      </c>
      <c r="G208" s="448">
        <f t="shared" si="12"/>
        <v>2172.0002508361204</v>
      </c>
      <c r="H208" s="269"/>
      <c r="I208" s="411">
        <f t="shared" si="14"/>
        <v>2194.1133764451697</v>
      </c>
      <c r="K208" s="268"/>
      <c r="T208" s="85"/>
      <c r="U208" s="85"/>
      <c r="V208" s="61"/>
      <c r="W208" s="82" t="str">
        <f t="shared" si="13"/>
        <v/>
      </c>
      <c r="X208" s="367"/>
      <c r="Y208" s="368">
        <f>Y210</f>
        <v>9.4650000000001455</v>
      </c>
      <c r="Z208" s="373">
        <v>42005</v>
      </c>
      <c r="AA208" s="374">
        <f t="shared" ref="AA208:AA243" si="15">AA207+Y208</f>
        <v>6207.692</v>
      </c>
      <c r="AB208" s="87"/>
      <c r="AD208" s="57"/>
    </row>
    <row r="209" spans="1:30">
      <c r="A209" s="380">
        <v>42036</v>
      </c>
      <c r="B209" s="120"/>
      <c r="C209" s="442">
        <v>206</v>
      </c>
      <c r="D209" s="87"/>
      <c r="E209" s="410">
        <v>112</v>
      </c>
      <c r="F209" s="415">
        <f t="shared" si="11"/>
        <v>2181.2030960343996</v>
      </c>
      <c r="G209" s="448">
        <f t="shared" si="12"/>
        <v>2172.7078818283167</v>
      </c>
      <c r="H209" s="269"/>
      <c r="I209" s="411">
        <f t="shared" si="14"/>
        <v>2195.0433404723108</v>
      </c>
      <c r="K209" s="268"/>
      <c r="T209" s="85"/>
      <c r="U209" s="85"/>
      <c r="V209" s="53"/>
      <c r="W209" s="83" t="str">
        <f t="shared" si="13"/>
        <v/>
      </c>
      <c r="X209" s="369"/>
      <c r="Y209" s="370">
        <f>Y210</f>
        <v>9.4650000000001455</v>
      </c>
      <c r="Z209" s="375">
        <v>42036</v>
      </c>
      <c r="AA209" s="376">
        <f t="shared" si="15"/>
        <v>6217.1570000000002</v>
      </c>
      <c r="AB209" s="87"/>
      <c r="AD209" s="57"/>
    </row>
    <row r="210" spans="1:30">
      <c r="A210" s="380">
        <v>42064</v>
      </c>
      <c r="B210" s="120"/>
      <c r="C210" s="442">
        <v>207</v>
      </c>
      <c r="D210" s="87"/>
      <c r="E210" s="410">
        <v>113</v>
      </c>
      <c r="F210" s="415">
        <f t="shared" si="11"/>
        <v>2181.9107270265959</v>
      </c>
      <c r="G210" s="448">
        <f t="shared" si="12"/>
        <v>2173.415512820513</v>
      </c>
      <c r="H210" s="269"/>
      <c r="I210" s="411">
        <f t="shared" si="14"/>
        <v>2195.9733044994514</v>
      </c>
      <c r="K210" s="268"/>
      <c r="T210" s="85"/>
      <c r="U210" s="85"/>
      <c r="V210" s="58">
        <v>2015.1</v>
      </c>
      <c r="W210" s="80">
        <f t="shared" si="13"/>
        <v>6217.2870000000003</v>
      </c>
      <c r="X210" s="371">
        <f>(W210/W207)^(1/3)-1</f>
        <v>1.5270199348578206E-3</v>
      </c>
      <c r="Y210" s="372">
        <f>(W210-W207)/3</f>
        <v>9.4650000000001455</v>
      </c>
      <c r="Z210" s="377">
        <v>42064</v>
      </c>
      <c r="AA210" s="378">
        <f t="shared" si="15"/>
        <v>6226.6220000000003</v>
      </c>
      <c r="AB210" s="87"/>
      <c r="AD210" s="57"/>
    </row>
    <row r="211" spans="1:30">
      <c r="A211" s="380">
        <v>42095</v>
      </c>
      <c r="B211" s="120"/>
      <c r="C211" s="442">
        <v>208</v>
      </c>
      <c r="D211" s="87"/>
      <c r="E211" s="410">
        <v>114</v>
      </c>
      <c r="F211" s="415">
        <f t="shared" si="11"/>
        <v>2182.6183580187922</v>
      </c>
      <c r="G211" s="448">
        <f t="shared" si="12"/>
        <v>2174.1231438127093</v>
      </c>
      <c r="H211" s="269"/>
      <c r="I211" s="411">
        <f t="shared" si="14"/>
        <v>2196.903268526592</v>
      </c>
      <c r="K211" s="268"/>
      <c r="T211" s="85"/>
      <c r="U211" s="85"/>
      <c r="V211" s="61"/>
      <c r="W211" s="82" t="str">
        <f t="shared" si="13"/>
        <v/>
      </c>
      <c r="X211" s="367"/>
      <c r="Y211" s="368">
        <f>Y213</f>
        <v>9.5820000000000309</v>
      </c>
      <c r="Z211" s="373">
        <v>42095</v>
      </c>
      <c r="AA211" s="374">
        <f t="shared" si="15"/>
        <v>6236.2040000000006</v>
      </c>
      <c r="AB211" s="87"/>
      <c r="AD211" s="57"/>
    </row>
    <row r="212" spans="1:30">
      <c r="A212" s="380">
        <v>42125</v>
      </c>
      <c r="B212" s="120"/>
      <c r="C212" s="442">
        <v>209</v>
      </c>
      <c r="D212" s="87"/>
      <c r="E212" s="410">
        <v>115</v>
      </c>
      <c r="F212" s="415">
        <f t="shared" si="11"/>
        <v>2183.325989010988</v>
      </c>
      <c r="G212" s="448">
        <f t="shared" si="12"/>
        <v>2174.8307748049051</v>
      </c>
      <c r="H212" s="269"/>
      <c r="I212" s="411">
        <f t="shared" si="14"/>
        <v>2197.8332325537326</v>
      </c>
      <c r="K212" s="268"/>
      <c r="T212" s="85"/>
      <c r="U212" s="85"/>
      <c r="V212" s="53"/>
      <c r="W212" s="83" t="str">
        <f t="shared" si="13"/>
        <v/>
      </c>
      <c r="X212" s="369"/>
      <c r="Y212" s="370">
        <f>Y213</f>
        <v>9.5820000000000309</v>
      </c>
      <c r="Z212" s="375">
        <v>42125</v>
      </c>
      <c r="AA212" s="376">
        <f t="shared" si="15"/>
        <v>6245.786000000001</v>
      </c>
      <c r="AB212" s="87"/>
      <c r="AD212" s="57"/>
    </row>
    <row r="213" spans="1:30">
      <c r="A213" s="380">
        <v>42156</v>
      </c>
      <c r="B213" s="120"/>
      <c r="C213" s="442">
        <v>210</v>
      </c>
      <c r="D213" s="87"/>
      <c r="E213" s="410">
        <v>116</v>
      </c>
      <c r="F213" s="415">
        <f t="shared" si="11"/>
        <v>2184.0336200031843</v>
      </c>
      <c r="G213" s="448">
        <f t="shared" si="12"/>
        <v>2175.5384057971014</v>
      </c>
      <c r="H213" s="269"/>
      <c r="I213" s="411">
        <f t="shared" si="14"/>
        <v>2198.7631965808737</v>
      </c>
      <c r="K213" s="268"/>
      <c r="T213" s="85"/>
      <c r="U213" s="85"/>
      <c r="V213" s="58">
        <v>2015.2</v>
      </c>
      <c r="W213" s="80">
        <f t="shared" si="13"/>
        <v>6246.0330000000004</v>
      </c>
      <c r="X213" s="371">
        <f>(W213/W210)^(1/3)-1</f>
        <v>1.5388175204733567E-3</v>
      </c>
      <c r="Y213" s="372">
        <f>(W213-W210)/3</f>
        <v>9.5820000000000309</v>
      </c>
      <c r="Z213" s="377">
        <v>42156</v>
      </c>
      <c r="AA213" s="378">
        <f t="shared" si="15"/>
        <v>6255.3680000000013</v>
      </c>
      <c r="AB213" s="87"/>
      <c r="AD213" s="57"/>
    </row>
    <row r="214" spans="1:30">
      <c r="A214" s="380">
        <v>42186</v>
      </c>
      <c r="B214" s="120"/>
      <c r="C214" s="442">
        <v>211</v>
      </c>
      <c r="D214" s="87"/>
      <c r="E214" s="410">
        <v>117</v>
      </c>
      <c r="F214" s="415">
        <f t="shared" si="11"/>
        <v>2184.7412509953806</v>
      </c>
      <c r="G214" s="448">
        <f t="shared" si="12"/>
        <v>2176.2460367892977</v>
      </c>
      <c r="H214" s="269"/>
      <c r="I214" s="411">
        <f t="shared" si="14"/>
        <v>2199.6931606080143</v>
      </c>
      <c r="K214" s="268"/>
      <c r="T214" s="85"/>
      <c r="U214" s="85"/>
      <c r="V214" s="61"/>
      <c r="W214" s="82" t="str">
        <f t="shared" si="13"/>
        <v/>
      </c>
      <c r="X214" s="367"/>
      <c r="Y214" s="368">
        <f>Y216</f>
        <v>9.6863333333330957</v>
      </c>
      <c r="Z214" s="373">
        <v>42186</v>
      </c>
      <c r="AA214" s="374">
        <f t="shared" si="15"/>
        <v>6265.0543333333344</v>
      </c>
      <c r="AB214" s="87"/>
      <c r="AD214" s="57"/>
    </row>
    <row r="215" spans="1:30">
      <c r="A215" s="380">
        <v>42217</v>
      </c>
      <c r="B215" s="120"/>
      <c r="C215" s="442">
        <v>212</v>
      </c>
      <c r="D215" s="87"/>
      <c r="E215" s="410">
        <v>118</v>
      </c>
      <c r="F215" s="415">
        <f t="shared" si="11"/>
        <v>2185.4488819875769</v>
      </c>
      <c r="G215" s="448">
        <f t="shared" si="12"/>
        <v>2176.953667781494</v>
      </c>
      <c r="H215" s="269"/>
      <c r="I215" s="411">
        <f t="shared" si="14"/>
        <v>2200.6231246351549</v>
      </c>
      <c r="K215" s="268"/>
      <c r="T215" s="85"/>
      <c r="U215" s="85"/>
      <c r="V215" s="53"/>
      <c r="W215" s="83" t="str">
        <f t="shared" si="13"/>
        <v/>
      </c>
      <c r="X215" s="369"/>
      <c r="Y215" s="370">
        <f>Y216</f>
        <v>9.6863333333330957</v>
      </c>
      <c r="Z215" s="375">
        <v>42217</v>
      </c>
      <c r="AA215" s="376">
        <f t="shared" si="15"/>
        <v>6274.7406666666675</v>
      </c>
      <c r="AB215" s="87"/>
      <c r="AD215" s="57"/>
    </row>
    <row r="216" spans="1:30">
      <c r="A216" s="380">
        <v>42248</v>
      </c>
      <c r="B216" s="120"/>
      <c r="C216" s="442">
        <v>213</v>
      </c>
      <c r="D216" s="87"/>
      <c r="E216" s="410">
        <v>119</v>
      </c>
      <c r="F216" s="415">
        <f t="shared" si="11"/>
        <v>2186.1565129797732</v>
      </c>
      <c r="G216" s="448">
        <f t="shared" si="12"/>
        <v>2177.6612987736903</v>
      </c>
      <c r="H216" s="269"/>
      <c r="I216" s="411">
        <f t="shared" si="14"/>
        <v>2201.553088662296</v>
      </c>
      <c r="K216" s="268"/>
      <c r="T216" s="85"/>
      <c r="U216" s="85"/>
      <c r="V216" s="58">
        <v>2015.3</v>
      </c>
      <c r="W216" s="80">
        <f t="shared" si="13"/>
        <v>6275.0919999999996</v>
      </c>
      <c r="X216" s="371">
        <f>(W216/W213)^(1/3)-1</f>
        <v>1.5483988790836456E-3</v>
      </c>
      <c r="Y216" s="372">
        <f>(W216-W213)/3</f>
        <v>9.6863333333330957</v>
      </c>
      <c r="Z216" s="377">
        <v>42248</v>
      </c>
      <c r="AA216" s="378">
        <f t="shared" si="15"/>
        <v>6284.4270000000006</v>
      </c>
      <c r="AB216" s="87"/>
      <c r="AD216" s="57"/>
    </row>
    <row r="217" spans="1:30">
      <c r="A217" s="380">
        <v>42278</v>
      </c>
      <c r="B217" s="120"/>
      <c r="C217" s="442">
        <v>214</v>
      </c>
      <c r="D217" s="87"/>
      <c r="E217" s="410">
        <v>120</v>
      </c>
      <c r="F217" s="415">
        <f t="shared" si="11"/>
        <v>2186.864143971969</v>
      </c>
      <c r="G217" s="448">
        <f t="shared" si="12"/>
        <v>2178.3689297658862</v>
      </c>
      <c r="H217" s="269"/>
      <c r="I217" s="411">
        <f t="shared" si="14"/>
        <v>2202.4830526894366</v>
      </c>
      <c r="K217" s="268"/>
      <c r="T217" s="85"/>
      <c r="U217" s="85"/>
      <c r="V217" s="61"/>
      <c r="W217" s="82" t="str">
        <f t="shared" si="13"/>
        <v/>
      </c>
      <c r="X217" s="367"/>
      <c r="Y217" s="368">
        <f>Y219</f>
        <v>9.7773333333334449</v>
      </c>
      <c r="Z217" s="373">
        <v>42278</v>
      </c>
      <c r="AA217" s="374">
        <f t="shared" si="15"/>
        <v>6294.204333333334</v>
      </c>
      <c r="AB217" s="87"/>
      <c r="AD217" s="57"/>
    </row>
    <row r="218" spans="1:30">
      <c r="A218" s="380">
        <v>42309</v>
      </c>
      <c r="B218" s="120"/>
      <c r="C218" s="442">
        <v>215</v>
      </c>
      <c r="D218" s="87"/>
      <c r="E218" s="410">
        <v>121</v>
      </c>
      <c r="F218" s="415">
        <f t="shared" si="11"/>
        <v>2187.5717749641653</v>
      </c>
      <c r="G218" s="448">
        <f t="shared" si="12"/>
        <v>2179.0765607580825</v>
      </c>
      <c r="H218" s="269"/>
      <c r="I218" s="411">
        <f t="shared" si="14"/>
        <v>2203.4130167165772</v>
      </c>
      <c r="K218" s="268"/>
      <c r="T218" s="85"/>
      <c r="U218" s="85"/>
      <c r="V218" s="53"/>
      <c r="W218" s="83" t="str">
        <f t="shared" si="13"/>
        <v/>
      </c>
      <c r="X218" s="369"/>
      <c r="Y218" s="370">
        <f>Y219</f>
        <v>9.7773333333334449</v>
      </c>
      <c r="Z218" s="375">
        <v>42309</v>
      </c>
      <c r="AA218" s="376">
        <f t="shared" si="15"/>
        <v>6303.9816666666675</v>
      </c>
      <c r="AB218" s="87"/>
      <c r="AD218" s="57"/>
    </row>
    <row r="219" spans="1:30">
      <c r="A219" s="428">
        <v>42339</v>
      </c>
      <c r="B219" s="429"/>
      <c r="C219" s="443">
        <v>216</v>
      </c>
      <c r="D219" s="321"/>
      <c r="E219" s="430">
        <v>122</v>
      </c>
      <c r="F219" s="420">
        <f t="shared" si="11"/>
        <v>2188.2794059563616</v>
      </c>
      <c r="G219" s="449">
        <f t="shared" si="12"/>
        <v>2179.7841917502788</v>
      </c>
      <c r="H219" s="421"/>
      <c r="I219" s="422">
        <f t="shared" si="14"/>
        <v>2204.3429807437178</v>
      </c>
      <c r="J219" s="321"/>
      <c r="K219" s="268"/>
      <c r="T219" s="85"/>
      <c r="U219" s="85"/>
      <c r="V219" s="58">
        <v>2015.4</v>
      </c>
      <c r="W219" s="80">
        <f t="shared" si="13"/>
        <v>6304.424</v>
      </c>
      <c r="X219" s="371">
        <f>(W219/W216)^(1/3)-1</f>
        <v>1.5556964795686579E-3</v>
      </c>
      <c r="Y219" s="372">
        <f>(W219-W216)/3</f>
        <v>9.7773333333334449</v>
      </c>
      <c r="Z219" s="377">
        <v>42339</v>
      </c>
      <c r="AA219" s="378">
        <f t="shared" si="15"/>
        <v>6313.7590000000009</v>
      </c>
      <c r="AB219" s="87"/>
      <c r="AD219" s="57"/>
    </row>
    <row r="220" spans="1:30">
      <c r="A220" s="380">
        <v>42370</v>
      </c>
      <c r="B220" s="120"/>
      <c r="C220" s="442">
        <v>217</v>
      </c>
      <c r="D220" s="87"/>
      <c r="E220" s="410">
        <v>123</v>
      </c>
      <c r="F220" s="415">
        <f t="shared" si="11"/>
        <v>2188.9870369485579</v>
      </c>
      <c r="G220" s="448">
        <f t="shared" si="12"/>
        <v>2180.4918227424751</v>
      </c>
      <c r="H220" s="269"/>
      <c r="I220" s="411">
        <f t="shared" si="14"/>
        <v>2205.2729447708589</v>
      </c>
      <c r="K220" s="268"/>
      <c r="T220" s="85"/>
      <c r="U220" s="85"/>
      <c r="V220" s="61"/>
      <c r="W220" s="82" t="str">
        <f t="shared" si="13"/>
        <v/>
      </c>
      <c r="X220" s="367"/>
      <c r="Y220" s="368">
        <f>Y222</f>
        <v>9.8383333333334431</v>
      </c>
      <c r="Z220" s="373">
        <v>42370</v>
      </c>
      <c r="AA220" s="374">
        <f t="shared" si="15"/>
        <v>6323.5973333333341</v>
      </c>
      <c r="AB220" s="87"/>
      <c r="AD220" s="57"/>
    </row>
    <row r="221" spans="1:30">
      <c r="A221" s="380">
        <v>42401</v>
      </c>
      <c r="B221" s="120"/>
      <c r="C221" s="442">
        <v>218</v>
      </c>
      <c r="D221" s="87"/>
      <c r="E221" s="410">
        <v>124</v>
      </c>
      <c r="F221" s="415">
        <f t="shared" si="11"/>
        <v>2189.6946679407542</v>
      </c>
      <c r="G221" s="448">
        <f t="shared" si="12"/>
        <v>2181.1994537346714</v>
      </c>
      <c r="H221" s="269"/>
      <c r="I221" s="411">
        <f t="shared" si="14"/>
        <v>2206.2029087979995</v>
      </c>
      <c r="K221" s="268"/>
      <c r="T221" s="85"/>
      <c r="U221" s="85"/>
      <c r="V221" s="53"/>
      <c r="W221" s="83" t="str">
        <f t="shared" si="13"/>
        <v/>
      </c>
      <c r="X221" s="369"/>
      <c r="Y221" s="370">
        <f>Y222</f>
        <v>9.8383333333334431</v>
      </c>
      <c r="Z221" s="375">
        <v>42401</v>
      </c>
      <c r="AA221" s="376">
        <f t="shared" si="15"/>
        <v>6333.4356666666672</v>
      </c>
      <c r="AB221" s="87"/>
      <c r="AD221" s="57"/>
    </row>
    <row r="222" spans="1:30">
      <c r="A222" s="380">
        <v>42430</v>
      </c>
      <c r="B222" s="120"/>
      <c r="C222" s="442">
        <v>219</v>
      </c>
      <c r="D222" s="87"/>
      <c r="E222" s="410">
        <v>125</v>
      </c>
      <c r="F222" s="415">
        <f t="shared" si="11"/>
        <v>2190.4022989329501</v>
      </c>
      <c r="G222" s="448">
        <f t="shared" si="12"/>
        <v>2181.9070847268672</v>
      </c>
      <c r="H222" s="269"/>
      <c r="I222" s="411">
        <f t="shared" si="14"/>
        <v>2207.1328728251401</v>
      </c>
      <c r="K222" s="268"/>
      <c r="T222" s="85"/>
      <c r="U222" s="85"/>
      <c r="V222" s="58">
        <v>2016.1</v>
      </c>
      <c r="W222" s="80">
        <f t="shared" si="13"/>
        <v>6333.9390000000003</v>
      </c>
      <c r="X222" s="371">
        <f>(W222/W219)^(1/3)-1</f>
        <v>1.5581153782868729E-3</v>
      </c>
      <c r="Y222" s="372">
        <f>(W222-W219)/3</f>
        <v>9.8383333333334431</v>
      </c>
      <c r="Z222" s="377">
        <v>42430</v>
      </c>
      <c r="AA222" s="378">
        <f t="shared" si="15"/>
        <v>6343.2740000000003</v>
      </c>
      <c r="AB222" s="87"/>
      <c r="AD222" s="57"/>
    </row>
    <row r="223" spans="1:30">
      <c r="A223" s="380">
        <v>42461</v>
      </c>
      <c r="B223" s="120"/>
      <c r="C223" s="442">
        <v>220</v>
      </c>
      <c r="D223" s="87"/>
      <c r="E223" s="410">
        <v>126</v>
      </c>
      <c r="F223" s="415">
        <f t="shared" si="11"/>
        <v>2191.1099299251464</v>
      </c>
      <c r="G223" s="448">
        <f t="shared" si="12"/>
        <v>2182.6147157190635</v>
      </c>
      <c r="H223" s="269"/>
      <c r="I223" s="411">
        <f t="shared" si="14"/>
        <v>2208.0628368522812</v>
      </c>
      <c r="K223" s="268"/>
      <c r="T223" s="85"/>
      <c r="U223" s="85"/>
      <c r="V223" s="61"/>
      <c r="W223" s="82" t="str">
        <f t="shared" si="13"/>
        <v/>
      </c>
      <c r="X223" s="367"/>
      <c r="Y223" s="368">
        <f>Y225</f>
        <v>9.9103333333332557</v>
      </c>
      <c r="Z223" s="373">
        <v>42461</v>
      </c>
      <c r="AA223" s="374">
        <f t="shared" si="15"/>
        <v>6353.1843333333336</v>
      </c>
      <c r="AB223" s="87"/>
      <c r="AD223" s="57"/>
    </row>
    <row r="224" spans="1:30">
      <c r="A224" s="380">
        <v>42491</v>
      </c>
      <c r="B224" s="120"/>
      <c r="C224" s="442">
        <v>221</v>
      </c>
      <c r="D224" s="87"/>
      <c r="E224" s="410">
        <v>127</v>
      </c>
      <c r="F224" s="415">
        <f t="shared" si="11"/>
        <v>2191.8175609173427</v>
      </c>
      <c r="G224" s="448">
        <f t="shared" si="12"/>
        <v>2183.3223467112598</v>
      </c>
      <c r="H224" s="269"/>
      <c r="I224" s="411">
        <f t="shared" si="14"/>
        <v>2208.9928008794218</v>
      </c>
      <c r="K224" s="268"/>
      <c r="T224" s="85"/>
      <c r="U224" s="85"/>
      <c r="V224" s="53"/>
      <c r="W224" s="83" t="str">
        <f t="shared" si="13"/>
        <v/>
      </c>
      <c r="X224" s="369"/>
      <c r="Y224" s="370">
        <f>Y225</f>
        <v>9.9103333333332557</v>
      </c>
      <c r="Z224" s="375">
        <v>42491</v>
      </c>
      <c r="AA224" s="376">
        <f t="shared" si="15"/>
        <v>6363.0946666666669</v>
      </c>
      <c r="AB224" s="87"/>
      <c r="AD224" s="57"/>
    </row>
    <row r="225" spans="1:30">
      <c r="A225" s="380">
        <v>42522</v>
      </c>
      <c r="B225" s="120"/>
      <c r="C225" s="442">
        <v>222</v>
      </c>
      <c r="D225" s="87"/>
      <c r="E225" s="410">
        <v>128</v>
      </c>
      <c r="F225" s="415">
        <f t="shared" si="11"/>
        <v>2192.525191909539</v>
      </c>
      <c r="G225" s="448">
        <f t="shared" si="12"/>
        <v>2184.0299777034561</v>
      </c>
      <c r="H225" s="269"/>
      <c r="I225" s="411">
        <f t="shared" si="14"/>
        <v>2209.9227649065624</v>
      </c>
      <c r="K225" s="268"/>
      <c r="T225" s="85"/>
      <c r="U225" s="85"/>
      <c r="V225" s="58">
        <v>2016.2</v>
      </c>
      <c r="W225" s="80">
        <f t="shared" si="13"/>
        <v>6363.67</v>
      </c>
      <c r="X225" s="371">
        <f>(W225/W222)^(1/3)-1</f>
        <v>1.5621981109386063E-3</v>
      </c>
      <c r="Y225" s="372">
        <f>(W225-W222)/3</f>
        <v>9.9103333333332557</v>
      </c>
      <c r="Z225" s="377">
        <v>42522</v>
      </c>
      <c r="AA225" s="378">
        <f t="shared" si="15"/>
        <v>6373.0050000000001</v>
      </c>
      <c r="AB225" s="87"/>
      <c r="AD225" s="57"/>
    </row>
    <row r="226" spans="1:30">
      <c r="A226" s="380">
        <v>42552</v>
      </c>
      <c r="B226" s="120"/>
      <c r="C226" s="442">
        <v>223</v>
      </c>
      <c r="D226" s="87"/>
      <c r="E226" s="410">
        <v>129</v>
      </c>
      <c r="F226" s="415">
        <f t="shared" si="11"/>
        <v>2193.2328229017353</v>
      </c>
      <c r="G226" s="448">
        <f t="shared" si="12"/>
        <v>2184.7376086956524</v>
      </c>
      <c r="H226" s="269"/>
      <c r="I226" s="411">
        <f t="shared" si="14"/>
        <v>2210.852728933703</v>
      </c>
      <c r="K226" s="268"/>
      <c r="T226" s="85"/>
      <c r="U226" s="85"/>
      <c r="V226" s="61"/>
      <c r="W226" s="82" t="str">
        <f t="shared" si="13"/>
        <v/>
      </c>
      <c r="X226" s="367"/>
      <c r="Y226" s="368">
        <f>Y228</f>
        <v>9.9756666666665605</v>
      </c>
      <c r="Z226" s="373">
        <v>42552</v>
      </c>
      <c r="AA226" s="374">
        <f t="shared" si="15"/>
        <v>6382.9806666666664</v>
      </c>
      <c r="AB226" s="87"/>
      <c r="AD226" s="57"/>
    </row>
    <row r="227" spans="1:30">
      <c r="A227" s="380">
        <v>42583</v>
      </c>
      <c r="B227" s="120"/>
      <c r="C227" s="442">
        <v>224</v>
      </c>
      <c r="D227" s="87"/>
      <c r="E227" s="410">
        <v>130</v>
      </c>
      <c r="F227" s="415">
        <f t="shared" si="11"/>
        <v>2193.9404538939311</v>
      </c>
      <c r="G227" s="448">
        <f t="shared" si="12"/>
        <v>2185.4452396878482</v>
      </c>
      <c r="H227" s="269"/>
      <c r="I227" s="411">
        <f t="shared" si="14"/>
        <v>2211.7826929608441</v>
      </c>
      <c r="K227" s="268"/>
      <c r="T227" s="85"/>
      <c r="U227" s="85"/>
      <c r="V227" s="53"/>
      <c r="W227" s="83" t="str">
        <f t="shared" si="13"/>
        <v/>
      </c>
      <c r="X227" s="369"/>
      <c r="Y227" s="370">
        <f>Y228</f>
        <v>9.9756666666665605</v>
      </c>
      <c r="Z227" s="375">
        <v>42583</v>
      </c>
      <c r="AA227" s="376">
        <f t="shared" si="15"/>
        <v>6392.9563333333326</v>
      </c>
      <c r="AB227" s="87"/>
      <c r="AD227" s="57"/>
    </row>
    <row r="228" spans="1:30">
      <c r="A228" s="380">
        <v>42614</v>
      </c>
      <c r="B228" s="120"/>
      <c r="C228" s="442">
        <v>225</v>
      </c>
      <c r="D228" s="87"/>
      <c r="E228" s="410">
        <v>131</v>
      </c>
      <c r="F228" s="415">
        <f t="shared" si="11"/>
        <v>2194.6480848861274</v>
      </c>
      <c r="G228" s="448">
        <f t="shared" si="12"/>
        <v>2186.1528706800445</v>
      </c>
      <c r="H228" s="269"/>
      <c r="I228" s="411">
        <f t="shared" si="14"/>
        <v>2212.7126569879847</v>
      </c>
      <c r="K228" s="268"/>
      <c r="T228" s="85"/>
      <c r="U228" s="85"/>
      <c r="V228" s="58">
        <v>2016.3</v>
      </c>
      <c r="W228" s="80">
        <f t="shared" si="13"/>
        <v>6393.5969999999998</v>
      </c>
      <c r="X228" s="371">
        <f>(W228/W225)^(1/3)-1</f>
        <v>1.5651455175111906E-3</v>
      </c>
      <c r="Y228" s="372">
        <f>(W228-W225)/3</f>
        <v>9.9756666666665605</v>
      </c>
      <c r="Z228" s="377">
        <v>42614</v>
      </c>
      <c r="AA228" s="378">
        <f t="shared" si="15"/>
        <v>6402.9319999999989</v>
      </c>
      <c r="AB228" s="87"/>
      <c r="AD228" s="57"/>
    </row>
    <row r="229" spans="1:30">
      <c r="A229" s="380">
        <v>42644</v>
      </c>
      <c r="B229" s="120"/>
      <c r="C229" s="442">
        <v>226</v>
      </c>
      <c r="D229" s="87"/>
      <c r="E229" s="410">
        <v>132</v>
      </c>
      <c r="F229" s="415">
        <f t="shared" si="11"/>
        <v>2195.3557158783237</v>
      </c>
      <c r="G229" s="448">
        <f t="shared" si="12"/>
        <v>2186.8605016722408</v>
      </c>
      <c r="H229" s="269"/>
      <c r="I229" s="411">
        <f t="shared" si="14"/>
        <v>2213.6426210151253</v>
      </c>
      <c r="K229" s="268"/>
      <c r="T229" s="85"/>
      <c r="U229" s="85"/>
      <c r="V229" s="61"/>
      <c r="W229" s="82" t="str">
        <f t="shared" si="13"/>
        <v/>
      </c>
      <c r="X229" s="367"/>
      <c r="Y229" s="368">
        <f>Y231</f>
        <v>10.035000000000158</v>
      </c>
      <c r="Z229" s="373">
        <v>42644</v>
      </c>
      <c r="AA229" s="374">
        <f t="shared" si="15"/>
        <v>6412.9669999999987</v>
      </c>
      <c r="AB229" s="87"/>
      <c r="AD229" s="57"/>
    </row>
    <row r="230" spans="1:30">
      <c r="A230" s="380">
        <v>42675</v>
      </c>
      <c r="B230" s="120"/>
      <c r="C230" s="442">
        <v>227</v>
      </c>
      <c r="D230" s="87"/>
      <c r="E230" s="410">
        <v>133</v>
      </c>
      <c r="F230" s="415">
        <f t="shared" si="11"/>
        <v>2196.06334687052</v>
      </c>
      <c r="G230" s="448">
        <f t="shared" si="12"/>
        <v>2187.5681326644371</v>
      </c>
      <c r="H230" s="269"/>
      <c r="I230" s="411">
        <f t="shared" si="14"/>
        <v>2214.5725850422664</v>
      </c>
      <c r="K230" s="268"/>
      <c r="T230" s="85"/>
      <c r="U230" s="85"/>
      <c r="V230" s="53"/>
      <c r="W230" s="83" t="str">
        <f t="shared" si="13"/>
        <v/>
      </c>
      <c r="X230" s="369"/>
      <c r="Y230" s="370">
        <f>Y231</f>
        <v>10.035000000000158</v>
      </c>
      <c r="Z230" s="375">
        <v>42675</v>
      </c>
      <c r="AA230" s="376">
        <f t="shared" si="15"/>
        <v>6423.0019999999986</v>
      </c>
      <c r="AB230" s="87"/>
      <c r="AD230" s="57"/>
    </row>
    <row r="231" spans="1:30">
      <c r="A231" s="428">
        <v>42705</v>
      </c>
      <c r="B231" s="429"/>
      <c r="C231" s="443">
        <v>228</v>
      </c>
      <c r="D231" s="321"/>
      <c r="E231" s="430">
        <v>134</v>
      </c>
      <c r="F231" s="420">
        <f t="shared" si="11"/>
        <v>2196.7709778627163</v>
      </c>
      <c r="G231" s="449">
        <f t="shared" si="12"/>
        <v>2188.2757636566334</v>
      </c>
      <c r="H231" s="421"/>
      <c r="I231" s="422">
        <f t="shared" si="14"/>
        <v>2215.502549069407</v>
      </c>
      <c r="J231" s="321"/>
      <c r="K231" s="268"/>
      <c r="T231" s="85"/>
      <c r="U231" s="85"/>
      <c r="V231" s="58">
        <v>2016.4</v>
      </c>
      <c r="W231" s="80">
        <f t="shared" si="13"/>
        <v>6423.7020000000002</v>
      </c>
      <c r="X231" s="371">
        <f>(W231/W228)^(1/3)-1</f>
        <v>1.5670819959789917E-3</v>
      </c>
      <c r="Y231" s="372">
        <f>(W231-W228)/3</f>
        <v>10.035000000000158</v>
      </c>
      <c r="Z231" s="377">
        <v>42705</v>
      </c>
      <c r="AA231" s="378">
        <f t="shared" si="15"/>
        <v>6433.0369999999984</v>
      </c>
      <c r="AB231" s="87"/>
      <c r="AD231" s="57"/>
    </row>
    <row r="232" spans="1:30">
      <c r="A232" s="380">
        <v>42736</v>
      </c>
      <c r="B232" s="120"/>
      <c r="C232" s="442">
        <v>229</v>
      </c>
      <c r="D232" s="87"/>
      <c r="E232" s="410">
        <v>135</v>
      </c>
      <c r="F232" s="415">
        <f t="shared" si="11"/>
        <v>2197.4786088549122</v>
      </c>
      <c r="G232" s="448">
        <f t="shared" si="12"/>
        <v>2188.9833946488293</v>
      </c>
      <c r="H232" s="269"/>
      <c r="I232" s="411">
        <f t="shared" si="14"/>
        <v>2216.4325130965476</v>
      </c>
      <c r="K232" s="268"/>
      <c r="T232" s="85"/>
      <c r="U232" s="85"/>
      <c r="V232" s="61"/>
      <c r="W232" s="82" t="str">
        <f t="shared" si="13"/>
        <v/>
      </c>
      <c r="X232" s="367"/>
      <c r="Y232" s="368">
        <f>Y234</f>
        <v>10.088333333333139</v>
      </c>
      <c r="Z232" s="373">
        <v>42736</v>
      </c>
      <c r="AA232" s="374">
        <f t="shared" si="15"/>
        <v>6443.1253333333316</v>
      </c>
      <c r="AB232" s="87"/>
      <c r="AD232" s="57"/>
    </row>
    <row r="233" spans="1:30">
      <c r="A233" s="380">
        <v>42767</v>
      </c>
      <c r="B233" s="120"/>
      <c r="C233" s="442">
        <v>230</v>
      </c>
      <c r="D233" s="87"/>
      <c r="E233" s="410">
        <v>136</v>
      </c>
      <c r="F233" s="415">
        <f t="shared" si="11"/>
        <v>2198.1862398471085</v>
      </c>
      <c r="G233" s="448">
        <f t="shared" si="12"/>
        <v>2189.6910256410256</v>
      </c>
      <c r="H233" s="269"/>
      <c r="I233" s="411">
        <f t="shared" si="14"/>
        <v>2217.3624771236882</v>
      </c>
      <c r="K233" s="268"/>
      <c r="T233" s="85"/>
      <c r="U233" s="85"/>
      <c r="V233" s="53"/>
      <c r="W233" s="83" t="str">
        <f t="shared" si="13"/>
        <v/>
      </c>
      <c r="X233" s="369"/>
      <c r="Y233" s="370">
        <f>Y234</f>
        <v>10.088333333333139</v>
      </c>
      <c r="Z233" s="375">
        <v>42767</v>
      </c>
      <c r="AA233" s="376">
        <f t="shared" si="15"/>
        <v>6453.2136666666647</v>
      </c>
      <c r="AB233" s="87"/>
      <c r="AD233" s="57"/>
    </row>
    <row r="234" spans="1:30">
      <c r="A234" s="380">
        <v>42795</v>
      </c>
      <c r="B234" s="120"/>
      <c r="C234" s="442">
        <v>231</v>
      </c>
      <c r="D234" s="87"/>
      <c r="E234" s="410">
        <v>137</v>
      </c>
      <c r="F234" s="415">
        <f t="shared" si="11"/>
        <v>2198.8938708393048</v>
      </c>
      <c r="G234" s="448">
        <f t="shared" si="12"/>
        <v>2190.3986566332219</v>
      </c>
      <c r="H234" s="269"/>
      <c r="I234" s="411">
        <f t="shared" si="14"/>
        <v>2218.2924411508293</v>
      </c>
      <c r="K234" s="268"/>
      <c r="T234" s="85"/>
      <c r="U234" s="85"/>
      <c r="V234" s="58">
        <v>2017.1</v>
      </c>
      <c r="W234" s="80">
        <f t="shared" si="13"/>
        <v>6453.9669999999996</v>
      </c>
      <c r="X234" s="371">
        <f>(W234/W231)^(1/3)-1</f>
        <v>1.5680258966890293E-3</v>
      </c>
      <c r="Y234" s="372">
        <f>(W234-W231)/3</f>
        <v>10.088333333333139</v>
      </c>
      <c r="Z234" s="377">
        <v>42795</v>
      </c>
      <c r="AA234" s="378">
        <f t="shared" si="15"/>
        <v>6463.3019999999979</v>
      </c>
      <c r="AB234" s="87"/>
      <c r="AD234" s="57"/>
    </row>
    <row r="235" spans="1:30">
      <c r="A235" s="380">
        <v>42826</v>
      </c>
      <c r="B235" s="120"/>
      <c r="C235" s="442">
        <v>232</v>
      </c>
      <c r="D235" s="87"/>
      <c r="E235" s="410">
        <v>138</v>
      </c>
      <c r="F235" s="415">
        <f t="shared" si="11"/>
        <v>2199.6015018315011</v>
      </c>
      <c r="G235" s="448">
        <f t="shared" si="12"/>
        <v>2191.1062876254182</v>
      </c>
      <c r="H235" s="269"/>
      <c r="I235" s="411">
        <f t="shared" si="14"/>
        <v>2219.2224051779699</v>
      </c>
      <c r="K235" s="268"/>
      <c r="T235" s="85"/>
      <c r="U235" s="85"/>
      <c r="V235" s="61"/>
      <c r="W235" s="82" t="str">
        <f t="shared" si="13"/>
        <v/>
      </c>
      <c r="X235" s="367"/>
      <c r="Y235" s="368">
        <f>Y237</f>
        <v>10.135000000000218</v>
      </c>
      <c r="Z235" s="373">
        <v>42826</v>
      </c>
      <c r="AA235" s="374">
        <f t="shared" si="15"/>
        <v>6473.4369999999981</v>
      </c>
      <c r="AB235" s="87"/>
      <c r="AD235" s="57"/>
    </row>
    <row r="236" spans="1:30">
      <c r="A236" s="380">
        <v>42856</v>
      </c>
      <c r="B236" s="120"/>
      <c r="C236" s="442">
        <v>233</v>
      </c>
      <c r="D236" s="87"/>
      <c r="E236" s="410">
        <v>139</v>
      </c>
      <c r="F236" s="415">
        <f t="shared" si="11"/>
        <v>2200.3091328236974</v>
      </c>
      <c r="G236" s="448">
        <f t="shared" si="12"/>
        <v>2191.8139186176145</v>
      </c>
      <c r="H236" s="269"/>
      <c r="I236" s="411">
        <f t="shared" si="14"/>
        <v>2220.1523692051105</v>
      </c>
      <c r="K236" s="268"/>
      <c r="T236" s="85"/>
      <c r="U236" s="85"/>
      <c r="V236" s="53"/>
      <c r="W236" s="83" t="str">
        <f t="shared" si="13"/>
        <v/>
      </c>
      <c r="X236" s="369"/>
      <c r="Y236" s="370">
        <f>Y237</f>
        <v>10.135000000000218</v>
      </c>
      <c r="Z236" s="375">
        <v>42856</v>
      </c>
      <c r="AA236" s="376">
        <f t="shared" si="15"/>
        <v>6483.5719999999983</v>
      </c>
      <c r="AB236" s="87"/>
      <c r="AD236" s="57"/>
    </row>
    <row r="237" spans="1:30">
      <c r="A237" s="380">
        <v>42887</v>
      </c>
      <c r="B237" s="120"/>
      <c r="C237" s="442">
        <v>234</v>
      </c>
      <c r="D237" s="87"/>
      <c r="E237" s="410">
        <v>140</v>
      </c>
      <c r="F237" s="415">
        <f t="shared" si="11"/>
        <v>2201.0167638158937</v>
      </c>
      <c r="G237" s="448">
        <f t="shared" si="12"/>
        <v>2192.5215496098108</v>
      </c>
      <c r="H237" s="269"/>
      <c r="I237" s="411">
        <f t="shared" si="14"/>
        <v>2221.0823332322516</v>
      </c>
      <c r="K237" s="268"/>
      <c r="T237" s="85"/>
      <c r="U237" s="85"/>
      <c r="V237" s="58">
        <v>2017.2</v>
      </c>
      <c r="W237" s="80">
        <f t="shared" si="13"/>
        <v>6484.3720000000003</v>
      </c>
      <c r="X237" s="371">
        <f>(W237/W234)^(1/3)-1</f>
        <v>1.5678924306592457E-3</v>
      </c>
      <c r="Y237" s="372">
        <f>(W237-W234)/3</f>
        <v>10.135000000000218</v>
      </c>
      <c r="Z237" s="377">
        <v>42887</v>
      </c>
      <c r="AA237" s="378">
        <f t="shared" si="15"/>
        <v>6493.7069999999985</v>
      </c>
      <c r="AB237" s="87"/>
      <c r="AD237" s="57"/>
    </row>
    <row r="238" spans="1:30">
      <c r="A238" s="380">
        <v>42917</v>
      </c>
      <c r="B238" s="120"/>
      <c r="C238" s="442">
        <v>235</v>
      </c>
      <c r="D238" s="87"/>
      <c r="E238" s="410">
        <v>141</v>
      </c>
      <c r="F238" s="415">
        <f t="shared" si="11"/>
        <v>2201.7243948080895</v>
      </c>
      <c r="G238" s="448">
        <f t="shared" si="12"/>
        <v>2193.2291806020066</v>
      </c>
      <c r="H238" s="269"/>
      <c r="I238" s="411">
        <f t="shared" si="14"/>
        <v>2222.0122972593922</v>
      </c>
      <c r="K238" s="268"/>
      <c r="T238" s="85"/>
      <c r="U238" s="85"/>
      <c r="V238" s="61"/>
      <c r="W238" s="82" t="str">
        <f t="shared" si="13"/>
        <v/>
      </c>
      <c r="X238" s="367"/>
      <c r="Y238" s="368">
        <f>Y240</f>
        <v>10.175333333333279</v>
      </c>
      <c r="Z238" s="373">
        <v>42917</v>
      </c>
      <c r="AA238" s="374">
        <f t="shared" si="15"/>
        <v>6503.8823333333321</v>
      </c>
      <c r="AB238" s="87"/>
      <c r="AD238" s="57"/>
    </row>
    <row r="239" spans="1:30">
      <c r="A239" s="380">
        <v>42948</v>
      </c>
      <c r="B239" s="120"/>
      <c r="C239" s="442">
        <v>236</v>
      </c>
      <c r="D239" s="87"/>
      <c r="E239" s="410">
        <v>142</v>
      </c>
      <c r="F239" s="415">
        <f t="shared" si="11"/>
        <v>2202.4320258002858</v>
      </c>
      <c r="G239" s="448">
        <f t="shared" si="12"/>
        <v>2193.9368115942029</v>
      </c>
      <c r="H239" s="269"/>
      <c r="I239" s="411">
        <f t="shared" si="14"/>
        <v>2222.9422612865328</v>
      </c>
      <c r="K239" s="268"/>
      <c r="T239" s="85"/>
      <c r="U239" s="85"/>
      <c r="V239" s="53"/>
      <c r="W239" s="83" t="str">
        <f t="shared" si="13"/>
        <v/>
      </c>
      <c r="X239" s="369"/>
      <c r="Y239" s="370">
        <f>Y240</f>
        <v>10.175333333333279</v>
      </c>
      <c r="Z239" s="375">
        <v>42948</v>
      </c>
      <c r="AA239" s="376">
        <f t="shared" si="15"/>
        <v>6514.0576666666657</v>
      </c>
      <c r="AB239" s="87"/>
      <c r="AD239" s="57"/>
    </row>
    <row r="240" spans="1:30">
      <c r="A240" s="380">
        <v>42979</v>
      </c>
      <c r="B240" s="120"/>
      <c r="C240" s="442">
        <v>237</v>
      </c>
      <c r="D240" s="87"/>
      <c r="E240" s="410">
        <v>143</v>
      </c>
      <c r="F240" s="415">
        <f t="shared" si="11"/>
        <v>2203.1396567924821</v>
      </c>
      <c r="G240" s="448">
        <f t="shared" si="12"/>
        <v>2194.6444425863992</v>
      </c>
      <c r="H240" s="269"/>
      <c r="I240" s="411">
        <f t="shared" si="14"/>
        <v>2223.8722253136739</v>
      </c>
      <c r="K240" s="268"/>
      <c r="T240" s="85"/>
      <c r="U240" s="85"/>
      <c r="V240" s="58">
        <v>2017.3</v>
      </c>
      <c r="W240" s="80">
        <f t="shared" si="13"/>
        <v>6514.8980000000001</v>
      </c>
      <c r="X240" s="371">
        <f>(W240/W237)^(1/3)-1</f>
        <v>1.5667527619300792E-3</v>
      </c>
      <c r="Y240" s="372">
        <f>(W240-W237)/3</f>
        <v>10.175333333333279</v>
      </c>
      <c r="Z240" s="377">
        <v>42979</v>
      </c>
      <c r="AA240" s="378">
        <f t="shared" si="15"/>
        <v>6524.2329999999993</v>
      </c>
      <c r="AB240" s="87"/>
      <c r="AD240" s="57"/>
    </row>
    <row r="241" spans="1:30">
      <c r="A241" s="380">
        <v>43009</v>
      </c>
      <c r="B241" s="120"/>
      <c r="C241" s="442">
        <v>238</v>
      </c>
      <c r="D241" s="87"/>
      <c r="E241" s="410">
        <v>144</v>
      </c>
      <c r="F241" s="415">
        <f t="shared" si="11"/>
        <v>2203.8472877846784</v>
      </c>
      <c r="G241" s="448">
        <f t="shared" si="12"/>
        <v>2195.3520735785955</v>
      </c>
      <c r="H241" s="269"/>
      <c r="I241" s="411">
        <f t="shared" si="14"/>
        <v>2224.8021893408145</v>
      </c>
      <c r="K241" s="268"/>
      <c r="T241" s="85"/>
      <c r="U241" s="85"/>
      <c r="V241" s="61"/>
      <c r="W241" s="82" t="str">
        <f t="shared" si="13"/>
        <v/>
      </c>
      <c r="X241" s="367"/>
      <c r="Y241" s="368">
        <f>Y243</f>
        <v>10.210000000000036</v>
      </c>
      <c r="Z241" s="373">
        <v>43009</v>
      </c>
      <c r="AA241" s="374">
        <f t="shared" si="15"/>
        <v>6534.4429999999993</v>
      </c>
      <c r="AB241" s="87"/>
      <c r="AD241" s="57"/>
    </row>
    <row r="242" spans="1:30">
      <c r="A242" s="380">
        <v>43040</v>
      </c>
      <c r="B242" s="120"/>
      <c r="C242" s="442">
        <v>239</v>
      </c>
      <c r="D242" s="87"/>
      <c r="E242" s="410">
        <v>145</v>
      </c>
      <c r="F242" s="415">
        <f t="shared" si="11"/>
        <v>2204.5549187768747</v>
      </c>
      <c r="G242" s="448">
        <f t="shared" si="12"/>
        <v>2196.0597045707918</v>
      </c>
      <c r="H242" s="269"/>
      <c r="I242" s="411">
        <f t="shared" si="14"/>
        <v>2225.7321533679551</v>
      </c>
      <c r="K242" s="268"/>
      <c r="T242" s="85"/>
      <c r="U242" s="85"/>
      <c r="V242" s="53"/>
      <c r="W242" s="83" t="str">
        <f t="shared" si="13"/>
        <v/>
      </c>
      <c r="X242" s="369"/>
      <c r="Y242" s="370">
        <f>Y243</f>
        <v>10.210000000000036</v>
      </c>
      <c r="Z242" s="375">
        <v>43040</v>
      </c>
      <c r="AA242" s="376">
        <f t="shared" si="15"/>
        <v>6544.6529999999993</v>
      </c>
      <c r="AB242" s="87"/>
      <c r="AD242" s="57"/>
    </row>
    <row r="243" spans="1:30">
      <c r="A243" s="428">
        <v>43070</v>
      </c>
      <c r="B243" s="429"/>
      <c r="C243" s="443">
        <v>240</v>
      </c>
      <c r="D243" s="321"/>
      <c r="E243" s="430">
        <v>146</v>
      </c>
      <c r="F243" s="420">
        <f t="shared" si="11"/>
        <v>2205.2625497690706</v>
      </c>
      <c r="G243" s="449">
        <f t="shared" si="12"/>
        <v>2196.7673355629877</v>
      </c>
      <c r="H243" s="421"/>
      <c r="I243" s="422">
        <f t="shared" si="14"/>
        <v>2226.6621173950957</v>
      </c>
      <c r="J243" s="321"/>
      <c r="K243" s="268"/>
      <c r="T243" s="85"/>
      <c r="U243" s="85"/>
      <c r="V243" s="58">
        <v>2017.4</v>
      </c>
      <c r="W243" s="80">
        <f t="shared" si="13"/>
        <v>6545.5280000000002</v>
      </c>
      <c r="X243" s="447">
        <f>(W243/W240)^(1/3)-1</f>
        <v>1.5647276109795882E-3</v>
      </c>
      <c r="Y243" s="444">
        <f>(W243-W240)/3</f>
        <v>10.210000000000036</v>
      </c>
      <c r="Z243" s="445">
        <v>43070</v>
      </c>
      <c r="AA243" s="446">
        <f t="shared" si="15"/>
        <v>6554.8629999999994</v>
      </c>
      <c r="AB243" s="87"/>
      <c r="AD243" s="57"/>
    </row>
    <row r="244" spans="1:30">
      <c r="A244" s="380">
        <v>43101</v>
      </c>
      <c r="B244" s="120"/>
      <c r="C244" s="442">
        <v>241</v>
      </c>
      <c r="D244" s="87"/>
      <c r="E244" s="410">
        <v>147</v>
      </c>
      <c r="F244" s="415">
        <f t="shared" si="11"/>
        <v>2205.9701807612669</v>
      </c>
      <c r="G244" s="448">
        <f t="shared" si="12"/>
        <v>2197.474966555184</v>
      </c>
      <c r="H244" s="269"/>
      <c r="I244" s="411">
        <f t="shared" si="14"/>
        <v>2227.5920814222368</v>
      </c>
      <c r="K244" s="268"/>
      <c r="T244" s="85"/>
      <c r="U244" s="85"/>
      <c r="V244" s="3"/>
      <c r="W244" s="86"/>
      <c r="X244" s="121"/>
      <c r="Y244" s="126"/>
      <c r="Z244" s="362">
        <v>43101</v>
      </c>
      <c r="AA244" s="79"/>
      <c r="AB244" s="87"/>
      <c r="AD244" s="57"/>
    </row>
    <row r="245" spans="1:30">
      <c r="A245" s="380">
        <v>43132</v>
      </c>
      <c r="B245" s="120"/>
      <c r="C245" s="442">
        <v>242</v>
      </c>
      <c r="D245" s="87"/>
      <c r="E245" s="410">
        <v>148</v>
      </c>
      <c r="F245" s="415">
        <f t="shared" si="11"/>
        <v>2206.6778117534632</v>
      </c>
      <c r="G245" s="448">
        <f t="shared" si="12"/>
        <v>2198.1825975473803</v>
      </c>
      <c r="H245" s="269"/>
      <c r="I245" s="411">
        <f t="shared" si="14"/>
        <v>2228.5220454493774</v>
      </c>
      <c r="K245" s="268"/>
      <c r="T245" s="85"/>
      <c r="U245" s="85"/>
      <c r="V245" s="3"/>
      <c r="W245" s="86"/>
      <c r="X245" s="121"/>
      <c r="Y245" s="126"/>
      <c r="Z245" s="362">
        <v>43132</v>
      </c>
      <c r="AA245" s="79"/>
      <c r="AB245" s="87"/>
      <c r="AD245" s="57"/>
    </row>
    <row r="246" spans="1:30">
      <c r="A246" s="380">
        <v>43160</v>
      </c>
      <c r="B246" s="120"/>
      <c r="C246" s="442">
        <v>243</v>
      </c>
      <c r="D246" s="87"/>
      <c r="E246" s="410">
        <v>149</v>
      </c>
      <c r="F246" s="415">
        <f t="shared" si="11"/>
        <v>2207.3854427456595</v>
      </c>
      <c r="G246" s="448">
        <f t="shared" si="12"/>
        <v>2198.8902285395766</v>
      </c>
      <c r="H246" s="269"/>
      <c r="I246" s="411">
        <f t="shared" si="14"/>
        <v>2229.452009476518</v>
      </c>
      <c r="K246" s="268"/>
      <c r="T246" s="85"/>
      <c r="U246" s="85"/>
      <c r="V246" s="3"/>
      <c r="W246" s="86"/>
      <c r="X246" s="121"/>
      <c r="Y246" s="126"/>
      <c r="Z246" s="363">
        <v>43160</v>
      </c>
      <c r="AA246" s="81"/>
      <c r="AB246" s="87"/>
      <c r="AD246" s="57"/>
    </row>
    <row r="247" spans="1:30">
      <c r="A247" s="380">
        <v>43191</v>
      </c>
      <c r="B247" s="120"/>
      <c r="C247" s="442">
        <v>244</v>
      </c>
      <c r="D247" s="87"/>
      <c r="E247" s="410">
        <v>150</v>
      </c>
      <c r="F247" s="415">
        <f t="shared" si="11"/>
        <v>2208.0930737378558</v>
      </c>
      <c r="G247" s="448">
        <f t="shared" si="12"/>
        <v>2199.5978595317729</v>
      </c>
      <c r="H247" s="269"/>
      <c r="I247" s="411">
        <f t="shared" si="14"/>
        <v>2230.3819735036586</v>
      </c>
      <c r="K247" s="268"/>
      <c r="T247" s="85"/>
      <c r="U247" s="85"/>
      <c r="V247" s="3"/>
      <c r="W247" s="86"/>
      <c r="X247" s="121"/>
      <c r="Y247" s="126"/>
      <c r="Z247" s="364">
        <v>43191</v>
      </c>
      <c r="AA247" s="78"/>
      <c r="AB247" s="87"/>
      <c r="AD247" s="57"/>
    </row>
    <row r="248" spans="1:30">
      <c r="A248" s="380">
        <v>43221</v>
      </c>
      <c r="B248" s="120"/>
      <c r="C248" s="442">
        <v>245</v>
      </c>
      <c r="D248" s="87"/>
      <c r="E248" s="410">
        <v>151</v>
      </c>
      <c r="F248" s="415">
        <f t="shared" si="11"/>
        <v>2208.8007047300516</v>
      </c>
      <c r="G248" s="448">
        <f t="shared" si="12"/>
        <v>2200.3054905239687</v>
      </c>
      <c r="H248" s="269"/>
      <c r="I248" s="411">
        <f t="shared" si="14"/>
        <v>2231.3119375307997</v>
      </c>
      <c r="K248" s="268"/>
      <c r="T248" s="85"/>
      <c r="U248" s="85"/>
      <c r="V248" s="3"/>
      <c r="W248" s="86"/>
      <c r="X248" s="121"/>
      <c r="Y248" s="126"/>
      <c r="Z248" s="362">
        <v>43221</v>
      </c>
      <c r="AA248" s="79"/>
      <c r="AB248" s="87"/>
      <c r="AD248" s="57"/>
    </row>
    <row r="249" spans="1:30">
      <c r="A249" s="380">
        <v>43252</v>
      </c>
      <c r="B249" s="120"/>
      <c r="C249" s="442">
        <v>246</v>
      </c>
      <c r="D249" s="87"/>
      <c r="E249" s="410">
        <v>152</v>
      </c>
      <c r="F249" s="415">
        <f t="shared" si="11"/>
        <v>2209.5083357222479</v>
      </c>
      <c r="G249" s="448">
        <f t="shared" si="12"/>
        <v>2201.013121516165</v>
      </c>
      <c r="H249" s="269"/>
      <c r="I249" s="411">
        <f t="shared" si="14"/>
        <v>2232.2419015579403</v>
      </c>
      <c r="K249" s="268"/>
      <c r="T249" s="85"/>
      <c r="U249" s="85"/>
      <c r="V249" s="3"/>
      <c r="W249" s="86"/>
      <c r="X249" s="121"/>
      <c r="Y249" s="126"/>
      <c r="Z249" s="363">
        <v>43252</v>
      </c>
      <c r="AA249" s="81"/>
      <c r="AB249" s="87"/>
      <c r="AD249" s="57"/>
    </row>
    <row r="250" spans="1:30">
      <c r="A250" s="380">
        <v>43282</v>
      </c>
      <c r="B250" s="120"/>
      <c r="C250" s="442">
        <v>247</v>
      </c>
      <c r="D250" s="87"/>
      <c r="E250" s="410">
        <v>153</v>
      </c>
      <c r="F250" s="415">
        <f t="shared" si="11"/>
        <v>2210.2159667144442</v>
      </c>
      <c r="G250" s="448">
        <f t="shared" si="12"/>
        <v>2201.7207525083613</v>
      </c>
      <c r="H250" s="269"/>
      <c r="I250" s="411">
        <f t="shared" si="14"/>
        <v>2233.1718655850809</v>
      </c>
      <c r="K250" s="268"/>
      <c r="T250" s="85"/>
      <c r="U250" s="85"/>
      <c r="V250" s="3"/>
      <c r="W250" s="86"/>
      <c r="X250" s="121"/>
      <c r="Y250" s="126"/>
      <c r="Z250" s="364">
        <v>43282</v>
      </c>
      <c r="AA250" s="78"/>
      <c r="AB250" s="87"/>
      <c r="AD250" s="57"/>
    </row>
    <row r="251" spans="1:30">
      <c r="A251" s="380">
        <v>43313</v>
      </c>
      <c r="B251" s="120"/>
      <c r="C251" s="442">
        <v>248</v>
      </c>
      <c r="D251" s="87"/>
      <c r="E251" s="410">
        <v>154</v>
      </c>
      <c r="F251" s="415">
        <f t="shared" si="11"/>
        <v>2210.9235977066405</v>
      </c>
      <c r="G251" s="448">
        <f t="shared" si="12"/>
        <v>2202.4283835005576</v>
      </c>
      <c r="H251" s="269"/>
      <c r="I251" s="411">
        <f t="shared" si="14"/>
        <v>2234.101829612222</v>
      </c>
      <c r="K251" s="268"/>
      <c r="T251" s="85"/>
      <c r="U251" s="85"/>
      <c r="V251" s="3"/>
      <c r="W251" s="86"/>
      <c r="X251" s="121"/>
      <c r="Y251" s="126"/>
      <c r="Z251" s="362">
        <v>43313</v>
      </c>
      <c r="AA251" s="79"/>
      <c r="AB251" s="87"/>
      <c r="AD251" s="57"/>
    </row>
    <row r="252" spans="1:30">
      <c r="A252" s="380">
        <v>43344</v>
      </c>
      <c r="B252" s="120"/>
      <c r="C252" s="442">
        <v>249</v>
      </c>
      <c r="D252" s="87"/>
      <c r="E252" s="410">
        <v>155</v>
      </c>
      <c r="F252" s="415">
        <f t="shared" si="11"/>
        <v>2211.6312286988368</v>
      </c>
      <c r="G252" s="448">
        <f t="shared" si="12"/>
        <v>2203.1360144927539</v>
      </c>
      <c r="H252" s="269"/>
      <c r="I252" s="411">
        <f t="shared" si="14"/>
        <v>2235.0317936393626</v>
      </c>
      <c r="K252" s="268"/>
      <c r="T252" s="85"/>
      <c r="U252" s="85"/>
      <c r="V252" s="3"/>
      <c r="W252" s="86"/>
      <c r="X252" s="121"/>
      <c r="Y252" s="126"/>
      <c r="Z252" s="363">
        <v>43344</v>
      </c>
      <c r="AA252" s="81"/>
      <c r="AB252" s="87"/>
      <c r="AD252" s="57"/>
    </row>
    <row r="253" spans="1:30">
      <c r="A253" s="380">
        <v>43374</v>
      </c>
      <c r="B253" s="120"/>
      <c r="C253" s="442">
        <v>250</v>
      </c>
      <c r="D253" s="87"/>
      <c r="E253" s="410">
        <v>156</v>
      </c>
      <c r="F253" s="415">
        <f t="shared" si="11"/>
        <v>2212.3388596910327</v>
      </c>
      <c r="G253" s="448">
        <f t="shared" si="12"/>
        <v>2203.8436454849498</v>
      </c>
      <c r="H253" s="269"/>
      <c r="I253" s="411">
        <f t="shared" si="14"/>
        <v>2235.9617576665032</v>
      </c>
      <c r="K253" s="268"/>
      <c r="T253" s="85"/>
      <c r="U253" s="85"/>
      <c r="V253" s="3"/>
      <c r="W253" s="86"/>
      <c r="X253" s="121"/>
      <c r="Y253" s="126"/>
      <c r="Z253" s="364">
        <v>43374</v>
      </c>
      <c r="AA253" s="78"/>
      <c r="AB253" s="87"/>
      <c r="AD253" s="57"/>
    </row>
    <row r="254" spans="1:30">
      <c r="A254" s="380">
        <v>43405</v>
      </c>
      <c r="B254" s="120"/>
      <c r="C254" s="442">
        <v>251</v>
      </c>
      <c r="D254" s="87"/>
      <c r="E254" s="410">
        <v>157</v>
      </c>
      <c r="F254" s="415">
        <f t="shared" ref="F254:F267" si="16">TREND($D$98:$D$188,$E$98:$E$188,E254,TRUE)</f>
        <v>2213.046490683229</v>
      </c>
      <c r="G254" s="448">
        <f t="shared" ref="G254:G267" si="17">F254-$H$187</f>
        <v>2204.5512764771461</v>
      </c>
      <c r="H254" s="269"/>
      <c r="I254" s="411">
        <f t="shared" si="14"/>
        <v>2236.8917216936443</v>
      </c>
      <c r="K254" s="268"/>
      <c r="T254" s="85"/>
      <c r="U254" s="85"/>
      <c r="V254" s="3"/>
      <c r="W254" s="86"/>
      <c r="X254" s="121"/>
      <c r="Y254" s="126"/>
      <c r="Z254" s="362">
        <v>43405</v>
      </c>
      <c r="AA254" s="79"/>
      <c r="AB254" s="87"/>
      <c r="AD254" s="57"/>
    </row>
    <row r="255" spans="1:30">
      <c r="A255" s="428">
        <v>43435</v>
      </c>
      <c r="B255" s="429"/>
      <c r="C255" s="443">
        <v>252</v>
      </c>
      <c r="D255" s="321"/>
      <c r="E255" s="430">
        <v>158</v>
      </c>
      <c r="F255" s="420">
        <f t="shared" si="16"/>
        <v>2213.7541216754253</v>
      </c>
      <c r="G255" s="449">
        <f t="shared" si="17"/>
        <v>2205.2589074693424</v>
      </c>
      <c r="H255" s="421"/>
      <c r="I255" s="422">
        <f t="shared" si="14"/>
        <v>2237.8216857207849</v>
      </c>
      <c r="J255" s="321"/>
      <c r="K255" s="268"/>
      <c r="T255" s="85"/>
      <c r="U255" s="85"/>
      <c r="V255" s="3"/>
      <c r="W255" s="86"/>
      <c r="X255" s="121"/>
      <c r="Y255" s="126"/>
      <c r="Z255" s="363">
        <v>43435</v>
      </c>
      <c r="AA255" s="81"/>
      <c r="AB255" s="87"/>
      <c r="AD255" s="57"/>
    </row>
    <row r="256" spans="1:30">
      <c r="A256" s="380">
        <v>43466</v>
      </c>
      <c r="B256" s="120"/>
      <c r="C256" s="442">
        <v>253</v>
      </c>
      <c r="D256" s="87"/>
      <c r="E256" s="410">
        <v>159</v>
      </c>
      <c r="F256" s="415">
        <f t="shared" si="16"/>
        <v>2214.4617526676216</v>
      </c>
      <c r="G256" s="448">
        <f t="shared" si="17"/>
        <v>2205.9665384615387</v>
      </c>
      <c r="H256" s="1"/>
      <c r="I256" s="411">
        <f t="shared" si="14"/>
        <v>2238.7516497479255</v>
      </c>
      <c r="K256" s="268"/>
      <c r="T256" s="85"/>
      <c r="U256" s="85"/>
      <c r="V256" s="3"/>
      <c r="W256" s="86"/>
      <c r="X256" s="121"/>
      <c r="Y256" s="126"/>
      <c r="Z256" s="364">
        <v>43466</v>
      </c>
      <c r="AA256" s="78"/>
      <c r="AB256" s="87"/>
      <c r="AD256" s="57"/>
    </row>
    <row r="257" spans="1:30">
      <c r="A257" s="380">
        <v>43497</v>
      </c>
      <c r="B257" s="120"/>
      <c r="C257" s="442">
        <v>254</v>
      </c>
      <c r="D257" s="87"/>
      <c r="E257" s="410">
        <v>160</v>
      </c>
      <c r="F257" s="415">
        <f t="shared" si="16"/>
        <v>2215.1693836598179</v>
      </c>
      <c r="G257" s="448">
        <f t="shared" si="17"/>
        <v>2206.674169453735</v>
      </c>
      <c r="H257" s="1"/>
      <c r="I257" s="411">
        <f t="shared" si="14"/>
        <v>2239.6816137750661</v>
      </c>
      <c r="K257" s="268"/>
      <c r="T257" s="85"/>
      <c r="U257" s="85"/>
      <c r="V257" s="3"/>
      <c r="W257" s="86"/>
      <c r="X257" s="121"/>
      <c r="Y257" s="126"/>
      <c r="Z257" s="362">
        <v>43497</v>
      </c>
      <c r="AA257" s="79"/>
      <c r="AB257" s="87"/>
      <c r="AD257" s="57"/>
    </row>
    <row r="258" spans="1:30">
      <c r="A258" s="380">
        <v>43525</v>
      </c>
      <c r="B258" s="120"/>
      <c r="C258" s="442">
        <v>255</v>
      </c>
      <c r="D258" s="87"/>
      <c r="E258" s="410">
        <v>161</v>
      </c>
      <c r="F258" s="415">
        <f t="shared" si="16"/>
        <v>2215.8770146520137</v>
      </c>
      <c r="G258" s="448">
        <f t="shared" si="17"/>
        <v>2207.3818004459308</v>
      </c>
      <c r="H258" s="1"/>
      <c r="I258" s="411">
        <f t="shared" si="14"/>
        <v>2240.6115778022072</v>
      </c>
      <c r="K258" s="268"/>
      <c r="T258" s="85"/>
      <c r="U258" s="85"/>
      <c r="V258" s="3"/>
      <c r="W258" s="86"/>
      <c r="X258" s="121"/>
      <c r="Y258" s="126"/>
      <c r="Z258" s="363">
        <v>43525</v>
      </c>
      <c r="AA258" s="81"/>
      <c r="AB258" s="87"/>
      <c r="AD258" s="57"/>
    </row>
    <row r="259" spans="1:30">
      <c r="A259" s="380">
        <v>43556</v>
      </c>
      <c r="B259" s="120"/>
      <c r="C259" s="442">
        <v>256</v>
      </c>
      <c r="D259" s="87"/>
      <c r="E259" s="410">
        <v>162</v>
      </c>
      <c r="F259" s="415">
        <f t="shared" si="16"/>
        <v>2216.58464564421</v>
      </c>
      <c r="G259" s="448">
        <f t="shared" si="17"/>
        <v>2208.0894314381271</v>
      </c>
      <c r="H259" s="1"/>
      <c r="I259" s="411">
        <f t="shared" si="14"/>
        <v>2241.5415418293478</v>
      </c>
      <c r="K259" s="268"/>
      <c r="T259" s="85"/>
      <c r="U259" s="85"/>
      <c r="V259" s="3"/>
      <c r="W259" s="86"/>
      <c r="X259" s="121"/>
      <c r="Y259" s="126"/>
      <c r="Z259" s="364">
        <v>43556</v>
      </c>
      <c r="AA259" s="78"/>
      <c r="AB259" s="87"/>
      <c r="AD259" s="57"/>
    </row>
    <row r="260" spans="1:30">
      <c r="A260" s="380">
        <v>43586</v>
      </c>
      <c r="B260" s="120"/>
      <c r="C260" s="442">
        <v>257</v>
      </c>
      <c r="D260" s="87"/>
      <c r="E260" s="410">
        <v>163</v>
      </c>
      <c r="F260" s="415">
        <f t="shared" si="16"/>
        <v>2217.2922766364063</v>
      </c>
      <c r="G260" s="448">
        <f t="shared" si="17"/>
        <v>2208.7970624303234</v>
      </c>
      <c r="H260" s="1"/>
      <c r="I260" s="411">
        <f t="shared" si="14"/>
        <v>2242.4715058564884</v>
      </c>
      <c r="K260" s="268"/>
      <c r="T260" s="85"/>
      <c r="U260" s="85"/>
      <c r="V260" s="3"/>
      <c r="W260" s="86"/>
      <c r="X260" s="121"/>
      <c r="Y260" s="126"/>
      <c r="Z260" s="362">
        <v>43586</v>
      </c>
      <c r="AA260" s="79"/>
      <c r="AB260" s="87"/>
      <c r="AD260" s="57"/>
    </row>
    <row r="261" spans="1:30">
      <c r="A261" s="380">
        <v>43617</v>
      </c>
      <c r="B261" s="120"/>
      <c r="C261" s="442">
        <v>258</v>
      </c>
      <c r="D261" s="87"/>
      <c r="E261" s="410">
        <v>164</v>
      </c>
      <c r="F261" s="415">
        <f t="shared" si="16"/>
        <v>2217.9999076286026</v>
      </c>
      <c r="G261" s="448">
        <f t="shared" si="17"/>
        <v>2209.5046934225197</v>
      </c>
      <c r="H261" s="1"/>
      <c r="I261" s="411">
        <f t="shared" ref="I261:I267" si="18">TREND($B$4:$B$188,$C$4:$C$188,C261,TRUE)</f>
        <v>2243.4014698836295</v>
      </c>
      <c r="K261" s="268"/>
      <c r="T261" s="85"/>
      <c r="U261" s="85"/>
      <c r="V261" s="3"/>
      <c r="W261" s="86"/>
      <c r="X261" s="121"/>
      <c r="Y261" s="126"/>
      <c r="Z261" s="363">
        <v>43617</v>
      </c>
      <c r="AA261" s="81"/>
      <c r="AB261" s="87"/>
      <c r="AD261" s="57"/>
    </row>
    <row r="262" spans="1:30">
      <c r="A262" s="380">
        <v>43647</v>
      </c>
      <c r="B262" s="120"/>
      <c r="C262" s="442">
        <v>259</v>
      </c>
      <c r="D262" s="87"/>
      <c r="E262" s="410">
        <v>165</v>
      </c>
      <c r="F262" s="415">
        <f t="shared" si="16"/>
        <v>2218.7075386207989</v>
      </c>
      <c r="G262" s="448">
        <f t="shared" si="17"/>
        <v>2210.212324414716</v>
      </c>
      <c r="H262" s="1"/>
      <c r="I262" s="411">
        <f t="shared" si="18"/>
        <v>2244.3314339107701</v>
      </c>
      <c r="K262" s="268"/>
      <c r="T262" s="85"/>
      <c r="U262" s="85"/>
      <c r="V262" s="3"/>
      <c r="W262" s="86"/>
      <c r="X262" s="121"/>
      <c r="Y262" s="126"/>
      <c r="Z262" s="364">
        <v>43647</v>
      </c>
      <c r="AA262" s="78"/>
      <c r="AB262" s="87"/>
      <c r="AD262" s="57"/>
    </row>
    <row r="263" spans="1:30">
      <c r="A263" s="380">
        <v>43678</v>
      </c>
      <c r="B263" s="120"/>
      <c r="C263" s="442">
        <v>260</v>
      </c>
      <c r="D263" s="87"/>
      <c r="E263" s="410">
        <v>166</v>
      </c>
      <c r="F263" s="415">
        <f t="shared" si="16"/>
        <v>2219.4151696129948</v>
      </c>
      <c r="G263" s="448">
        <f t="shared" si="17"/>
        <v>2210.9199554069119</v>
      </c>
      <c r="H263" s="1"/>
      <c r="I263" s="411">
        <f t="shared" si="18"/>
        <v>2245.2613979379107</v>
      </c>
      <c r="K263" s="268"/>
      <c r="T263" s="85"/>
      <c r="U263" s="85"/>
      <c r="V263" s="3"/>
      <c r="W263" s="86"/>
      <c r="X263" s="121"/>
      <c r="Y263" s="126"/>
      <c r="Z263" s="362">
        <v>43678</v>
      </c>
      <c r="AA263" s="79"/>
      <c r="AB263" s="87"/>
      <c r="AD263" s="57"/>
    </row>
    <row r="264" spans="1:30">
      <c r="A264" s="380">
        <v>43709</v>
      </c>
      <c r="B264" s="120"/>
      <c r="C264" s="442">
        <v>261</v>
      </c>
      <c r="D264" s="87"/>
      <c r="E264" s="410">
        <v>167</v>
      </c>
      <c r="F264" s="415">
        <f t="shared" si="16"/>
        <v>2220.1228006051911</v>
      </c>
      <c r="G264" s="448">
        <f t="shared" si="17"/>
        <v>2211.6275863991082</v>
      </c>
      <c r="H264" s="1"/>
      <c r="I264" s="411">
        <f t="shared" si="18"/>
        <v>2246.1913619650513</v>
      </c>
      <c r="K264" s="268"/>
      <c r="T264" s="85"/>
      <c r="U264" s="85"/>
      <c r="V264" s="3"/>
      <c r="W264" s="86"/>
      <c r="X264" s="121"/>
      <c r="Y264" s="126"/>
      <c r="Z264" s="363">
        <v>43709</v>
      </c>
      <c r="AA264" s="81"/>
      <c r="AB264" s="87"/>
      <c r="AD264" s="57"/>
    </row>
    <row r="265" spans="1:30">
      <c r="A265" s="380">
        <v>43739</v>
      </c>
      <c r="B265" s="120"/>
      <c r="C265" s="442">
        <v>262</v>
      </c>
      <c r="D265" s="87"/>
      <c r="E265" s="410">
        <v>168</v>
      </c>
      <c r="F265" s="415">
        <f t="shared" si="16"/>
        <v>2220.8304315973874</v>
      </c>
      <c r="G265" s="448">
        <f t="shared" si="17"/>
        <v>2212.3352173913045</v>
      </c>
      <c r="H265" s="1"/>
      <c r="I265" s="411">
        <f t="shared" si="18"/>
        <v>2247.1213259921924</v>
      </c>
      <c r="K265" s="268"/>
      <c r="T265" s="85"/>
      <c r="U265" s="85"/>
      <c r="V265" s="3"/>
      <c r="W265" s="86"/>
      <c r="X265" s="121"/>
      <c r="Y265" s="126"/>
      <c r="Z265" s="364">
        <v>43739</v>
      </c>
      <c r="AA265" s="78"/>
      <c r="AB265" s="87"/>
      <c r="AD265" s="57"/>
    </row>
    <row r="266" spans="1:30">
      <c r="A266" s="380">
        <v>43770</v>
      </c>
      <c r="B266" s="120"/>
      <c r="C266" s="442">
        <v>263</v>
      </c>
      <c r="D266" s="87"/>
      <c r="E266" s="410">
        <v>169</v>
      </c>
      <c r="F266" s="415">
        <f t="shared" si="16"/>
        <v>2221.5380625895837</v>
      </c>
      <c r="G266" s="448">
        <f t="shared" si="17"/>
        <v>2213.0428483835008</v>
      </c>
      <c r="H266" s="1"/>
      <c r="I266" s="411">
        <f t="shared" si="18"/>
        <v>2248.051290019333</v>
      </c>
      <c r="K266" s="268"/>
      <c r="T266" s="85"/>
      <c r="U266" s="85"/>
      <c r="V266" s="3"/>
      <c r="W266" s="86"/>
      <c r="X266" s="121"/>
      <c r="Y266" s="126"/>
      <c r="Z266" s="362">
        <v>43770</v>
      </c>
      <c r="AA266" s="79"/>
      <c r="AB266" s="87"/>
      <c r="AD266" s="57"/>
    </row>
    <row r="267" spans="1:30">
      <c r="A267" s="428">
        <v>43800</v>
      </c>
      <c r="B267" s="429"/>
      <c r="C267" s="443">
        <v>264</v>
      </c>
      <c r="D267" s="321"/>
      <c r="E267" s="430">
        <v>170</v>
      </c>
      <c r="F267" s="420">
        <f t="shared" si="16"/>
        <v>2222.24569358178</v>
      </c>
      <c r="G267" s="449">
        <f t="shared" si="17"/>
        <v>2213.7504793756971</v>
      </c>
      <c r="H267" s="208"/>
      <c r="I267" s="422">
        <f t="shared" si="18"/>
        <v>2248.9812540464736</v>
      </c>
      <c r="J267" s="321"/>
      <c r="K267" s="268"/>
      <c r="T267" s="85"/>
      <c r="U267" s="85"/>
      <c r="V267" s="3"/>
      <c r="W267" s="86"/>
      <c r="X267" s="121"/>
      <c r="Y267" s="122"/>
      <c r="Z267" s="363">
        <v>43800</v>
      </c>
      <c r="AA267" s="81"/>
      <c r="AB267" s="87"/>
      <c r="AD267" s="57"/>
    </row>
    <row r="268" spans="1:30">
      <c r="D268" s="86"/>
      <c r="H268" s="97"/>
      <c r="AD268" s="57"/>
    </row>
    <row r="269" spans="1:30">
      <c r="D269" s="86"/>
      <c r="H269" s="97"/>
      <c r="AD269" s="57"/>
    </row>
    <row r="270" spans="1:30">
      <c r="D270" s="86"/>
      <c r="H270" s="97"/>
      <c r="AD270" s="57"/>
    </row>
    <row r="271" spans="1:30">
      <c r="D271" s="86"/>
      <c r="H271" s="97"/>
      <c r="AD271" s="57"/>
    </row>
    <row r="272" spans="1:30">
      <c r="D272" s="86"/>
      <c r="H272" s="97"/>
      <c r="AD272" s="57"/>
    </row>
    <row r="273" spans="4:30">
      <c r="D273" s="86"/>
      <c r="H273" s="97"/>
      <c r="AD273" s="57"/>
    </row>
    <row r="274" spans="4:30">
      <c r="D274" s="86"/>
      <c r="H274" s="97"/>
      <c r="AD274" s="57"/>
    </row>
    <row r="275" spans="4:30">
      <c r="D275" s="86"/>
      <c r="H275" s="97"/>
      <c r="AD275" s="57"/>
    </row>
    <row r="276" spans="4:30">
      <c r="D276" s="86"/>
      <c r="H276" s="97"/>
      <c r="AD276" s="57"/>
    </row>
    <row r="277" spans="4:30">
      <c r="D277" s="86"/>
      <c r="H277" s="97"/>
      <c r="AD277" s="57"/>
    </row>
    <row r="278" spans="4:30">
      <c r="D278" s="86"/>
      <c r="H278" s="97"/>
      <c r="AD278" s="57"/>
    </row>
    <row r="279" spans="4:30">
      <c r="D279" s="86"/>
      <c r="H279" s="97"/>
      <c r="AD279" s="57"/>
    </row>
    <row r="280" spans="4:30">
      <c r="D280" s="86"/>
      <c r="H280" s="97"/>
      <c r="AD280" s="57"/>
    </row>
    <row r="281" spans="4:30">
      <c r="D281" s="86"/>
      <c r="H281" s="97"/>
      <c r="AD281" s="57"/>
    </row>
    <row r="282" spans="4:30">
      <c r="D282" s="86"/>
      <c r="H282" s="97"/>
      <c r="AD282" s="57"/>
    </row>
    <row r="283" spans="4:30">
      <c r="D283" s="86"/>
      <c r="H283" s="97"/>
      <c r="AD283" s="57"/>
    </row>
    <row r="284" spans="4:30">
      <c r="D284" s="86"/>
      <c r="H284" s="97"/>
      <c r="AD284" s="57"/>
    </row>
    <row r="285" spans="4:30">
      <c r="D285" s="86"/>
      <c r="H285" s="97"/>
      <c r="AD285" s="57"/>
    </row>
    <row r="286" spans="4:30">
      <c r="D286" s="86"/>
      <c r="H286" s="97"/>
      <c r="AD286" s="57"/>
    </row>
    <row r="287" spans="4:30">
      <c r="D287" s="86"/>
      <c r="H287" s="97"/>
      <c r="AD287" s="57"/>
    </row>
    <row r="288" spans="4:30">
      <c r="D288" s="86"/>
      <c r="H288" s="97"/>
      <c r="AD288" s="57"/>
    </row>
    <row r="289" spans="4:30">
      <c r="D289" s="86"/>
      <c r="H289" s="97"/>
      <c r="AD289" s="57"/>
    </row>
    <row r="290" spans="4:30">
      <c r="D290" s="86"/>
      <c r="H290" s="97"/>
      <c r="AD290" s="57"/>
    </row>
    <row r="291" spans="4:30">
      <c r="D291" s="86"/>
      <c r="H291" s="97"/>
      <c r="AD291" s="57"/>
    </row>
    <row r="292" spans="4:30">
      <c r="D292" s="86"/>
      <c r="H292" s="97"/>
      <c r="AD292" s="57"/>
    </row>
    <row r="293" spans="4:30">
      <c r="D293" s="86"/>
      <c r="H293" s="97"/>
      <c r="AD293" s="57"/>
    </row>
    <row r="294" spans="4:30">
      <c r="D294" s="86"/>
      <c r="H294" s="97"/>
    </row>
    <row r="295" spans="4:30">
      <c r="D295" s="86"/>
      <c r="H295" s="97"/>
    </row>
    <row r="296" spans="4:30">
      <c r="D296" s="86"/>
      <c r="H296" s="97"/>
    </row>
    <row r="297" spans="4:30">
      <c r="D297" s="86"/>
      <c r="H297" s="97"/>
    </row>
    <row r="298" spans="4:30">
      <c r="D298" s="86"/>
      <c r="H298" s="97"/>
    </row>
    <row r="299" spans="4:30">
      <c r="D299" s="86"/>
      <c r="H299" s="97"/>
    </row>
    <row r="300" spans="4:30">
      <c r="D300" s="86"/>
      <c r="H300" s="97"/>
    </row>
    <row r="301" spans="4:30">
      <c r="D301" s="86"/>
      <c r="H301" s="97"/>
    </row>
    <row r="302" spans="4:30">
      <c r="D302" s="86"/>
      <c r="H302" s="97"/>
    </row>
    <row r="303" spans="4:30">
      <c r="D303" s="86"/>
      <c r="H303" s="97"/>
    </row>
    <row r="304" spans="4:30">
      <c r="D304" s="86"/>
      <c r="H304" s="97"/>
    </row>
    <row r="305" spans="4:8">
      <c r="D305" s="86"/>
      <c r="H305" s="97"/>
    </row>
    <row r="306" spans="4:8">
      <c r="D306" s="86"/>
      <c r="H306" s="97"/>
    </row>
    <row r="307" spans="4:8">
      <c r="D307" s="86"/>
      <c r="H307" s="97"/>
    </row>
    <row r="308" spans="4:8">
      <c r="D308" s="86"/>
      <c r="H308" s="97"/>
    </row>
    <row r="309" spans="4:8">
      <c r="D309" s="86"/>
      <c r="H309" s="97"/>
    </row>
    <row r="310" spans="4:8">
      <c r="D310" s="86"/>
      <c r="H310" s="97"/>
    </row>
    <row r="311" spans="4:8">
      <c r="D311" s="86"/>
      <c r="H311" s="97"/>
    </row>
    <row r="312" spans="4:8">
      <c r="D312" s="86"/>
      <c r="H312" s="97"/>
    </row>
    <row r="313" spans="4:8">
      <c r="D313" s="86"/>
      <c r="H313" s="97"/>
    </row>
    <row r="314" spans="4:8">
      <c r="D314" s="86"/>
      <c r="H314" s="97"/>
    </row>
    <row r="315" spans="4:8">
      <c r="D315" s="86"/>
      <c r="H315" s="97"/>
    </row>
    <row r="316" spans="4:8">
      <c r="D316" s="86"/>
      <c r="H316" s="97"/>
    </row>
    <row r="317" spans="4:8">
      <c r="D317" s="86"/>
      <c r="H317" s="97"/>
    </row>
    <row r="318" spans="4:8">
      <c r="D318" s="86"/>
      <c r="H318" s="97"/>
    </row>
    <row r="319" spans="4:8">
      <c r="D319" s="86"/>
      <c r="H319" s="97"/>
    </row>
    <row r="320" spans="4:8">
      <c r="D320" s="86"/>
      <c r="H320" s="97"/>
    </row>
    <row r="321" spans="4:8">
      <c r="D321" s="86"/>
      <c r="H321" s="97"/>
    </row>
    <row r="322" spans="4:8">
      <c r="D322" s="86"/>
      <c r="H322" s="97"/>
    </row>
    <row r="323" spans="4:8">
      <c r="D323" s="86"/>
      <c r="H323" s="97"/>
    </row>
    <row r="324" spans="4:8">
      <c r="D324" s="86"/>
      <c r="H324" s="97"/>
    </row>
    <row r="325" spans="4:8">
      <c r="D325" s="86"/>
      <c r="H325" s="97"/>
    </row>
    <row r="326" spans="4:8">
      <c r="D326" s="86"/>
      <c r="H326" s="97"/>
    </row>
    <row r="327" spans="4:8">
      <c r="D327" s="86"/>
      <c r="H327" s="97"/>
    </row>
    <row r="328" spans="4:8">
      <c r="D328" s="86"/>
      <c r="H328" s="97"/>
    </row>
    <row r="329" spans="4:8">
      <c r="D329" s="86"/>
      <c r="H329" s="97"/>
    </row>
    <row r="330" spans="4:8">
      <c r="D330" s="86"/>
      <c r="H330" s="97"/>
    </row>
    <row r="331" spans="4:8">
      <c r="D331" s="86"/>
      <c r="H331" s="97"/>
    </row>
    <row r="332" spans="4:8">
      <c r="D332" s="86"/>
      <c r="H332" s="97"/>
    </row>
    <row r="333" spans="4:8">
      <c r="D333" s="86"/>
      <c r="H333" s="97"/>
    </row>
    <row r="334" spans="4:8">
      <c r="D334" s="86"/>
      <c r="H334" s="97"/>
    </row>
    <row r="335" spans="4:8">
      <c r="D335" s="86"/>
      <c r="H335" s="97"/>
    </row>
    <row r="336" spans="4:8">
      <c r="D336" s="86"/>
      <c r="H336" s="97"/>
    </row>
    <row r="337" spans="4:8">
      <c r="D337" s="86"/>
      <c r="H337" s="97"/>
    </row>
    <row r="338" spans="4:8">
      <c r="D338" s="86"/>
      <c r="H338" s="97"/>
    </row>
    <row r="339" spans="4:8">
      <c r="D339" s="86"/>
      <c r="H339" s="97"/>
    </row>
    <row r="340" spans="4:8">
      <c r="D340" s="86"/>
      <c r="H340" s="97"/>
    </row>
    <row r="341" spans="4:8">
      <c r="D341" s="86"/>
      <c r="H341" s="97"/>
    </row>
    <row r="342" spans="4:8">
      <c r="D342" s="86"/>
      <c r="H342" s="97"/>
    </row>
    <row r="343" spans="4:8">
      <c r="D343" s="86"/>
      <c r="H343" s="97"/>
    </row>
    <row r="344" spans="4:8">
      <c r="D344" s="86"/>
      <c r="H344" s="97"/>
    </row>
    <row r="345" spans="4:8">
      <c r="D345" s="86"/>
      <c r="H345" s="97"/>
    </row>
    <row r="346" spans="4:8">
      <c r="D346" s="86"/>
      <c r="H346" s="97"/>
    </row>
    <row r="347" spans="4:8">
      <c r="D347" s="86"/>
      <c r="H347" s="97"/>
    </row>
    <row r="348" spans="4:8">
      <c r="D348" s="86"/>
      <c r="H348" s="97"/>
    </row>
    <row r="349" spans="4:8">
      <c r="D349" s="86"/>
      <c r="H349" s="97"/>
    </row>
    <row r="350" spans="4:8">
      <c r="D350" s="86"/>
      <c r="H350" s="97"/>
    </row>
    <row r="351" spans="4:8">
      <c r="D351" s="86"/>
      <c r="H351" s="97"/>
    </row>
    <row r="352" spans="4:8">
      <c r="D352" s="86"/>
      <c r="H352" s="97"/>
    </row>
    <row r="353" spans="4:8">
      <c r="D353" s="86"/>
      <c r="H353" s="97"/>
    </row>
    <row r="354" spans="4:8">
      <c r="D354" s="86"/>
      <c r="H354" s="97"/>
    </row>
    <row r="355" spans="4:8">
      <c r="D355" s="86"/>
      <c r="H355" s="97"/>
    </row>
    <row r="356" spans="4:8">
      <c r="D356" s="86"/>
      <c r="H356" s="97"/>
    </row>
    <row r="357" spans="4:8">
      <c r="D357" s="86"/>
      <c r="H357" s="97"/>
    </row>
    <row r="358" spans="4:8">
      <c r="D358" s="86"/>
      <c r="H358" s="97"/>
    </row>
    <row r="359" spans="4:8">
      <c r="D359" s="86"/>
      <c r="H359" s="97"/>
    </row>
    <row r="360" spans="4:8">
      <c r="D360" s="86"/>
      <c r="H360" s="97"/>
    </row>
    <row r="361" spans="4:8">
      <c r="D361" s="86"/>
      <c r="H361" s="97"/>
    </row>
    <row r="362" spans="4:8">
      <c r="D362" s="86"/>
      <c r="H362" s="97"/>
    </row>
    <row r="363" spans="4:8">
      <c r="D363" s="86"/>
      <c r="H363" s="97"/>
    </row>
    <row r="364" spans="4:8">
      <c r="D364" s="86"/>
      <c r="H364" s="97"/>
    </row>
    <row r="365" spans="4:8">
      <c r="D365" s="86"/>
      <c r="H365" s="97"/>
    </row>
    <row r="366" spans="4:8">
      <c r="D366" s="86"/>
      <c r="H366" s="97"/>
    </row>
    <row r="367" spans="4:8">
      <c r="D367" s="86"/>
      <c r="H367" s="97"/>
    </row>
    <row r="368" spans="4:8">
      <c r="D368" s="86"/>
      <c r="H368" s="97"/>
    </row>
    <row r="369" spans="4:8">
      <c r="D369" s="86"/>
      <c r="H369" s="97"/>
    </row>
    <row r="370" spans="4:8">
      <c r="D370" s="86"/>
      <c r="H370" s="97"/>
    </row>
    <row r="371" spans="4:8">
      <c r="D371" s="86"/>
      <c r="H371" s="97"/>
    </row>
    <row r="372" spans="4:8">
      <c r="D372" s="86"/>
      <c r="H372" s="97"/>
    </row>
    <row r="373" spans="4:8">
      <c r="D373" s="86"/>
      <c r="H373" s="97"/>
    </row>
    <row r="374" spans="4:8">
      <c r="D374" s="86"/>
      <c r="H374" s="97"/>
    </row>
    <row r="375" spans="4:8">
      <c r="D375" s="86"/>
      <c r="H375" s="97"/>
    </row>
    <row r="376" spans="4:8">
      <c r="D376" s="86"/>
      <c r="H376" s="97"/>
    </row>
    <row r="377" spans="4:8">
      <c r="D377" s="86"/>
      <c r="H377" s="97"/>
    </row>
    <row r="378" spans="4:8">
      <c r="D378" s="86"/>
      <c r="H378" s="97"/>
    </row>
    <row r="379" spans="4:8">
      <c r="D379" s="86"/>
      <c r="H379" s="97"/>
    </row>
    <row r="380" spans="4:8">
      <c r="D380" s="86"/>
      <c r="H380" s="97"/>
    </row>
    <row r="381" spans="4:8">
      <c r="D381" s="86"/>
      <c r="H381" s="97"/>
    </row>
    <row r="382" spans="4:8">
      <c r="D382" s="86"/>
      <c r="H382" s="97"/>
    </row>
    <row r="383" spans="4:8">
      <c r="D383" s="86"/>
      <c r="H383" s="97"/>
    </row>
    <row r="384" spans="4:8">
      <c r="D384" s="86"/>
      <c r="H384" s="97"/>
    </row>
    <row r="385" spans="4:8">
      <c r="D385" s="86"/>
      <c r="H385" s="97"/>
    </row>
    <row r="386" spans="4:8">
      <c r="D386" s="86"/>
      <c r="H386" s="97"/>
    </row>
    <row r="387" spans="4:8">
      <c r="D387" s="86"/>
      <c r="H387" s="97"/>
    </row>
    <row r="388" spans="4:8">
      <c r="D388" s="86"/>
      <c r="H388" s="97"/>
    </row>
    <row r="389" spans="4:8">
      <c r="D389" s="86"/>
      <c r="H389" s="97"/>
    </row>
    <row r="390" spans="4:8">
      <c r="D390" s="86"/>
      <c r="H390" s="97"/>
    </row>
    <row r="391" spans="4:8">
      <c r="D391" s="86"/>
      <c r="H391" s="97"/>
    </row>
    <row r="392" spans="4:8">
      <c r="D392" s="86"/>
      <c r="H392" s="97"/>
    </row>
    <row r="393" spans="4:8">
      <c r="D393" s="86"/>
      <c r="H393" s="97"/>
    </row>
    <row r="394" spans="4:8">
      <c r="D394" s="86"/>
      <c r="H394" s="97"/>
    </row>
    <row r="395" spans="4:8">
      <c r="D395" s="86"/>
      <c r="H395" s="97"/>
    </row>
    <row r="396" spans="4:8">
      <c r="D396" s="86"/>
      <c r="H396" s="97"/>
    </row>
    <row r="397" spans="4:8">
      <c r="D397" s="86"/>
      <c r="H397" s="97"/>
    </row>
    <row r="398" spans="4:8">
      <c r="D398" s="86"/>
      <c r="H398" s="97"/>
    </row>
    <row r="399" spans="4:8">
      <c r="D399" s="86"/>
      <c r="H399" s="97"/>
    </row>
    <row r="400" spans="4:8">
      <c r="D400" s="86"/>
      <c r="H400" s="97"/>
    </row>
    <row r="401" spans="4:8">
      <c r="D401" s="86"/>
      <c r="H401" s="97"/>
    </row>
    <row r="402" spans="4:8">
      <c r="D402" s="86"/>
      <c r="H402" s="97"/>
    </row>
    <row r="403" spans="4:8">
      <c r="D403" s="86"/>
      <c r="H403" s="97"/>
    </row>
    <row r="404" spans="4:8">
      <c r="D404" s="86"/>
      <c r="H404" s="97"/>
    </row>
    <row r="405" spans="4:8">
      <c r="D405" s="86"/>
      <c r="H405" s="97"/>
    </row>
    <row r="406" spans="4:8">
      <c r="D406" s="86"/>
      <c r="H406" s="97"/>
    </row>
    <row r="407" spans="4:8">
      <c r="D407" s="86"/>
      <c r="H407" s="97"/>
    </row>
    <row r="408" spans="4:8">
      <c r="D408" s="86"/>
      <c r="H408" s="97"/>
    </row>
    <row r="409" spans="4:8">
      <c r="D409" s="86"/>
      <c r="H409" s="97"/>
    </row>
    <row r="410" spans="4:8">
      <c r="D410" s="86"/>
      <c r="H410" s="97"/>
    </row>
    <row r="411" spans="4:8">
      <c r="D411" s="86"/>
      <c r="H411" s="97"/>
    </row>
    <row r="412" spans="4:8">
      <c r="D412" s="86"/>
      <c r="H412" s="97"/>
    </row>
    <row r="413" spans="4:8">
      <c r="D413" s="86"/>
      <c r="H413" s="97"/>
    </row>
    <row r="414" spans="4:8">
      <c r="D414" s="86"/>
      <c r="H414" s="97"/>
    </row>
    <row r="415" spans="4:8">
      <c r="D415" s="86"/>
      <c r="H415" s="97"/>
    </row>
    <row r="416" spans="4:8">
      <c r="D416" s="86"/>
      <c r="H416" s="97"/>
    </row>
    <row r="417" spans="4:8">
      <c r="D417" s="86"/>
      <c r="H417" s="97"/>
    </row>
    <row r="418" spans="4:8">
      <c r="D418" s="86"/>
      <c r="H418" s="97"/>
    </row>
    <row r="419" spans="4:8">
      <c r="D419" s="86"/>
      <c r="H419" s="97"/>
    </row>
    <row r="420" spans="4:8">
      <c r="D420" s="86"/>
      <c r="H420" s="97"/>
    </row>
    <row r="421" spans="4:8">
      <c r="D421" s="86"/>
      <c r="H421" s="97"/>
    </row>
    <row r="422" spans="4:8">
      <c r="D422" s="86"/>
      <c r="H422" s="97"/>
    </row>
    <row r="423" spans="4:8">
      <c r="D423" s="86"/>
      <c r="H423" s="97"/>
    </row>
    <row r="424" spans="4:8">
      <c r="D424" s="86"/>
      <c r="H424" s="97"/>
    </row>
    <row r="425" spans="4:8">
      <c r="D425" s="86"/>
      <c r="H425" s="97"/>
    </row>
    <row r="426" spans="4:8">
      <c r="D426" s="86"/>
      <c r="H426" s="97"/>
    </row>
    <row r="427" spans="4:8">
      <c r="D427" s="86"/>
      <c r="H427" s="97"/>
    </row>
    <row r="428" spans="4:8">
      <c r="D428" s="86"/>
      <c r="H428" s="97"/>
    </row>
    <row r="429" spans="4:8">
      <c r="D429" s="86"/>
      <c r="H429" s="97"/>
    </row>
    <row r="430" spans="4:8">
      <c r="D430" s="86"/>
      <c r="H430" s="97"/>
    </row>
    <row r="431" spans="4:8">
      <c r="D431" s="86"/>
      <c r="H431" s="97"/>
    </row>
    <row r="432" spans="4:8">
      <c r="D432" s="86"/>
      <c r="H432" s="97"/>
    </row>
    <row r="433" spans="4:8">
      <c r="D433" s="86"/>
      <c r="H433" s="97"/>
    </row>
    <row r="434" spans="4:8">
      <c r="D434" s="86"/>
      <c r="H434" s="97"/>
    </row>
    <row r="435" spans="4:8">
      <c r="D435" s="86"/>
      <c r="H435" s="97"/>
    </row>
    <row r="436" spans="4:8">
      <c r="D436" s="86"/>
      <c r="H436" s="97"/>
    </row>
    <row r="437" spans="4:8">
      <c r="D437" s="86"/>
      <c r="H437" s="97"/>
    </row>
    <row r="438" spans="4:8">
      <c r="D438" s="86"/>
      <c r="H438" s="97"/>
    </row>
    <row r="439" spans="4:8">
      <c r="D439" s="86"/>
      <c r="H439" s="97"/>
    </row>
    <row r="440" spans="4:8">
      <c r="D440" s="86"/>
      <c r="H440" s="97"/>
    </row>
    <row r="441" spans="4:8">
      <c r="D441" s="86"/>
      <c r="H441" s="97"/>
    </row>
    <row r="442" spans="4:8">
      <c r="D442" s="86"/>
      <c r="H442" s="97"/>
    </row>
    <row r="443" spans="4:8">
      <c r="D443" s="86"/>
      <c r="H443" s="97"/>
    </row>
    <row r="444" spans="4:8">
      <c r="D444" s="86"/>
      <c r="H444" s="97"/>
    </row>
    <row r="445" spans="4:8">
      <c r="D445" s="86"/>
      <c r="H445" s="97"/>
    </row>
    <row r="446" spans="4:8">
      <c r="D446" s="86"/>
      <c r="H446" s="97"/>
    </row>
    <row r="447" spans="4:8">
      <c r="D447" s="86"/>
      <c r="H447" s="97"/>
    </row>
    <row r="448" spans="4:8">
      <c r="D448" s="86"/>
      <c r="H448" s="97"/>
    </row>
    <row r="449" spans="4:8">
      <c r="D449" s="86"/>
      <c r="H449" s="97"/>
    </row>
    <row r="450" spans="4:8">
      <c r="D450" s="86"/>
      <c r="H450" s="97"/>
    </row>
    <row r="451" spans="4:8">
      <c r="D451" s="86"/>
      <c r="H451" s="97"/>
    </row>
    <row r="452" spans="4:8">
      <c r="D452" s="86"/>
      <c r="H452" s="97"/>
    </row>
    <row r="453" spans="4:8">
      <c r="D453" s="86"/>
      <c r="H453" s="97"/>
    </row>
    <row r="454" spans="4:8">
      <c r="D454" s="86"/>
      <c r="H454" s="97"/>
    </row>
    <row r="455" spans="4:8">
      <c r="D455" s="86"/>
      <c r="H455" s="97"/>
    </row>
    <row r="456" spans="4:8">
      <c r="D456" s="86"/>
      <c r="H456" s="97"/>
    </row>
    <row r="457" spans="4:8">
      <c r="D457" s="86"/>
      <c r="H457" s="97"/>
    </row>
    <row r="458" spans="4:8">
      <c r="D458" s="86"/>
      <c r="H458" s="97"/>
    </row>
    <row r="459" spans="4:8">
      <c r="D459" s="86"/>
      <c r="H459" s="97"/>
    </row>
    <row r="460" spans="4:8">
      <c r="D460" s="86"/>
      <c r="H460" s="97"/>
    </row>
    <row r="461" spans="4:8">
      <c r="D461" s="86"/>
      <c r="H461" s="97"/>
    </row>
    <row r="462" spans="4:8">
      <c r="D462" s="86"/>
      <c r="H462" s="97"/>
    </row>
    <row r="463" spans="4:8">
      <c r="D463" s="86"/>
      <c r="H463" s="97"/>
    </row>
    <row r="464" spans="4:8">
      <c r="D464" s="86"/>
      <c r="H464" s="97"/>
    </row>
    <row r="465" spans="4:8">
      <c r="D465" s="86"/>
      <c r="H465" s="97"/>
    </row>
    <row r="466" spans="4:8">
      <c r="D466" s="86"/>
      <c r="H466" s="97"/>
    </row>
    <row r="467" spans="4:8">
      <c r="D467" s="86"/>
      <c r="H467" s="97"/>
    </row>
    <row r="468" spans="4:8">
      <c r="D468" s="86"/>
      <c r="H468" s="97"/>
    </row>
    <row r="469" spans="4:8">
      <c r="D469" s="86"/>
      <c r="H469" s="97"/>
    </row>
    <row r="470" spans="4:8">
      <c r="D470" s="86"/>
      <c r="H470" s="97"/>
    </row>
    <row r="471" spans="4:8">
      <c r="D471" s="86"/>
      <c r="H471" s="97"/>
    </row>
    <row r="472" spans="4:8">
      <c r="D472" s="86"/>
      <c r="H472" s="97"/>
    </row>
    <row r="473" spans="4:8">
      <c r="D473" s="86"/>
      <c r="H473" s="97"/>
    </row>
    <row r="474" spans="4:8">
      <c r="D474" s="86"/>
      <c r="H474" s="97"/>
    </row>
    <row r="475" spans="4:8">
      <c r="D475" s="86"/>
      <c r="H475" s="97"/>
    </row>
    <row r="476" spans="4:8">
      <c r="D476" s="86"/>
      <c r="H476" s="97"/>
    </row>
    <row r="477" spans="4:8">
      <c r="D477" s="86"/>
      <c r="H477" s="97"/>
    </row>
    <row r="478" spans="4:8">
      <c r="D478" s="86"/>
      <c r="H478" s="97"/>
    </row>
    <row r="479" spans="4:8">
      <c r="D479" s="86"/>
      <c r="H479" s="97"/>
    </row>
    <row r="480" spans="4:8">
      <c r="D480" s="86"/>
      <c r="H480" s="97"/>
    </row>
    <row r="481" spans="4:8">
      <c r="D481" s="86"/>
      <c r="H481" s="97"/>
    </row>
    <row r="482" spans="4:8">
      <c r="D482" s="86"/>
      <c r="H482" s="97"/>
    </row>
    <row r="483" spans="4:8">
      <c r="D483" s="86"/>
      <c r="H483" s="97"/>
    </row>
    <row r="484" spans="4:8">
      <c r="D484" s="86"/>
      <c r="H484" s="97"/>
    </row>
    <row r="485" spans="4:8">
      <c r="D485" s="86"/>
      <c r="H485" s="97"/>
    </row>
    <row r="486" spans="4:8">
      <c r="D486" s="86"/>
      <c r="H486" s="97"/>
    </row>
    <row r="487" spans="4:8">
      <c r="D487" s="86"/>
      <c r="H487" s="97"/>
    </row>
    <row r="488" spans="4:8">
      <c r="D488" s="86"/>
      <c r="H488" s="97"/>
    </row>
    <row r="489" spans="4:8">
      <c r="D489" s="86"/>
      <c r="H489" s="97"/>
    </row>
    <row r="490" spans="4:8">
      <c r="D490" s="86"/>
      <c r="H490" s="97"/>
    </row>
    <row r="491" spans="4:8">
      <c r="D491" s="86"/>
      <c r="H491" s="97"/>
    </row>
    <row r="492" spans="4:8">
      <c r="D492" s="86"/>
      <c r="H492" s="97"/>
    </row>
    <row r="493" spans="4:8">
      <c r="D493" s="86"/>
      <c r="H493" s="97"/>
    </row>
    <row r="494" spans="4:8">
      <c r="D494" s="86"/>
      <c r="H494" s="97"/>
    </row>
    <row r="495" spans="4:8">
      <c r="D495" s="86"/>
      <c r="H495" s="97"/>
    </row>
    <row r="496" spans="4:8">
      <c r="D496" s="86"/>
      <c r="H496" s="97"/>
    </row>
    <row r="497" spans="4:8">
      <c r="D497" s="86"/>
      <c r="H497" s="97"/>
    </row>
    <row r="498" spans="4:8">
      <c r="D498" s="86"/>
      <c r="H498" s="97"/>
    </row>
    <row r="499" spans="4:8">
      <c r="D499" s="86"/>
      <c r="H499" s="97"/>
    </row>
    <row r="500" spans="4:8">
      <c r="D500" s="86"/>
      <c r="H500" s="97"/>
    </row>
    <row r="501" spans="4:8">
      <c r="D501" s="86"/>
      <c r="H501" s="97"/>
    </row>
    <row r="502" spans="4:8">
      <c r="D502" s="86"/>
      <c r="H502" s="97"/>
    </row>
    <row r="503" spans="4:8">
      <c r="D503" s="86"/>
      <c r="H503" s="97"/>
    </row>
    <row r="504" spans="4:8">
      <c r="D504" s="86"/>
      <c r="H504" s="97"/>
    </row>
    <row r="505" spans="4:8">
      <c r="D505" s="86"/>
      <c r="H505" s="97"/>
    </row>
    <row r="506" spans="4:8">
      <c r="D506" s="86"/>
      <c r="H506" s="97"/>
    </row>
    <row r="507" spans="4:8">
      <c r="D507" s="86"/>
      <c r="H507" s="97"/>
    </row>
    <row r="508" spans="4:8">
      <c r="D508" s="86"/>
      <c r="H508" s="97"/>
    </row>
    <row r="509" spans="4:8">
      <c r="D509" s="86"/>
      <c r="H509" s="97"/>
    </row>
    <row r="510" spans="4:8">
      <c r="D510" s="86"/>
      <c r="H510" s="97"/>
    </row>
    <row r="511" spans="4:8">
      <c r="D511" s="86"/>
      <c r="H511" s="97"/>
    </row>
    <row r="512" spans="4:8">
      <c r="D512" s="86"/>
      <c r="H512" s="97"/>
    </row>
    <row r="513" spans="4:8">
      <c r="D513" s="86"/>
      <c r="H513" s="97"/>
    </row>
    <row r="514" spans="4:8">
      <c r="D514" s="86"/>
      <c r="H514" s="97"/>
    </row>
    <row r="515" spans="4:8">
      <c r="D515" s="86"/>
      <c r="H515" s="97"/>
    </row>
    <row r="516" spans="4:8">
      <c r="D516" s="86"/>
      <c r="H516" s="97"/>
    </row>
    <row r="517" spans="4:8">
      <c r="D517" s="86"/>
      <c r="H517" s="97"/>
    </row>
    <row r="518" spans="4:8">
      <c r="D518" s="86"/>
      <c r="H518" s="97"/>
    </row>
    <row r="519" spans="4:8">
      <c r="D519" s="86"/>
      <c r="H519" s="97"/>
    </row>
    <row r="520" spans="4:8">
      <c r="D520" s="86"/>
      <c r="H520" s="97"/>
    </row>
    <row r="521" spans="4:8">
      <c r="D521" s="86"/>
      <c r="H521" s="97"/>
    </row>
    <row r="522" spans="4:8">
      <c r="D522" s="86"/>
      <c r="H522" s="97"/>
    </row>
    <row r="523" spans="4:8">
      <c r="D523" s="86"/>
      <c r="H523" s="97"/>
    </row>
    <row r="524" spans="4:8">
      <c r="D524" s="86"/>
      <c r="H524" s="97"/>
    </row>
    <row r="525" spans="4:8">
      <c r="D525" s="86"/>
      <c r="H525" s="97"/>
    </row>
    <row r="526" spans="4:8">
      <c r="D526" s="86"/>
      <c r="H526" s="97"/>
    </row>
    <row r="527" spans="4:8">
      <c r="D527" s="86"/>
      <c r="H527" s="97"/>
    </row>
    <row r="528" spans="4:8">
      <c r="D528" s="86"/>
      <c r="H528" s="97"/>
    </row>
    <row r="529" spans="4:8">
      <c r="D529" s="86"/>
      <c r="H529" s="97"/>
    </row>
    <row r="530" spans="4:8">
      <c r="D530" s="86"/>
      <c r="H530" s="97"/>
    </row>
    <row r="531" spans="4:8">
      <c r="D531" s="86"/>
      <c r="H531" s="97"/>
    </row>
    <row r="532" spans="4:8">
      <c r="D532" s="86"/>
      <c r="H532" s="97"/>
    </row>
    <row r="533" spans="4:8">
      <c r="D533" s="86"/>
      <c r="H533" s="97"/>
    </row>
    <row r="534" spans="4:8">
      <c r="D534" s="86"/>
      <c r="H534" s="97"/>
    </row>
    <row r="535" spans="4:8">
      <c r="D535" s="86"/>
      <c r="H535" s="97"/>
    </row>
    <row r="536" spans="4:8">
      <c r="D536" s="86"/>
      <c r="H536" s="97"/>
    </row>
    <row r="537" spans="4:8">
      <c r="D537" s="86"/>
      <c r="H537" s="97"/>
    </row>
    <row r="538" spans="4:8">
      <c r="D538" s="86"/>
      <c r="H538" s="97"/>
    </row>
    <row r="539" spans="4:8">
      <c r="D539" s="86"/>
      <c r="H539" s="97"/>
    </row>
    <row r="540" spans="4:8">
      <c r="D540" s="86"/>
      <c r="H540" s="97"/>
    </row>
    <row r="541" spans="4:8">
      <c r="D541" s="86"/>
      <c r="H541" s="97"/>
    </row>
    <row r="542" spans="4:8">
      <c r="D542" s="86"/>
      <c r="H542" s="97"/>
    </row>
    <row r="543" spans="4:8">
      <c r="D543" s="86"/>
      <c r="H543" s="97"/>
    </row>
    <row r="544" spans="4:8">
      <c r="D544" s="86"/>
      <c r="H544" s="97"/>
    </row>
    <row r="545" spans="4:8">
      <c r="D545" s="86"/>
      <c r="H545" s="97"/>
    </row>
    <row r="546" spans="4:8">
      <c r="D546" s="86"/>
      <c r="H546" s="97"/>
    </row>
    <row r="547" spans="4:8">
      <c r="D547" s="86"/>
      <c r="H547" s="97"/>
    </row>
    <row r="548" spans="4:8">
      <c r="D548" s="86"/>
      <c r="H548" s="97"/>
    </row>
    <row r="549" spans="4:8">
      <c r="D549" s="86"/>
      <c r="H549" s="97"/>
    </row>
    <row r="550" spans="4:8">
      <c r="D550" s="86"/>
      <c r="H550" s="97"/>
    </row>
    <row r="551" spans="4:8">
      <c r="D551" s="86"/>
      <c r="H551" s="97"/>
    </row>
    <row r="552" spans="4:8">
      <c r="D552" s="86"/>
      <c r="H552" s="97"/>
    </row>
    <row r="553" spans="4:8">
      <c r="D553" s="86"/>
      <c r="H553" s="97"/>
    </row>
    <row r="554" spans="4:8">
      <c r="D554" s="86"/>
      <c r="H554" s="97"/>
    </row>
    <row r="555" spans="4:8">
      <c r="D555" s="86"/>
      <c r="H555" s="97"/>
    </row>
    <row r="556" spans="4:8">
      <c r="D556" s="86"/>
      <c r="H556" s="97"/>
    </row>
    <row r="557" spans="4:8">
      <c r="D557" s="86"/>
      <c r="H557" s="97"/>
    </row>
    <row r="558" spans="4:8">
      <c r="D558" s="86"/>
      <c r="H558" s="97"/>
    </row>
    <row r="559" spans="4:8">
      <c r="D559" s="86"/>
      <c r="H559" s="97"/>
    </row>
    <row r="560" spans="4:8">
      <c r="D560" s="86"/>
      <c r="H560" s="97"/>
    </row>
    <row r="561" spans="4:8">
      <c r="D561" s="86"/>
      <c r="H561" s="97"/>
    </row>
    <row r="562" spans="4:8">
      <c r="D562" s="86"/>
      <c r="H562" s="97"/>
    </row>
    <row r="563" spans="4:8">
      <c r="D563" s="86"/>
      <c r="H563" s="97"/>
    </row>
    <row r="564" spans="4:8">
      <c r="D564" s="86"/>
      <c r="H564" s="97"/>
    </row>
    <row r="565" spans="4:8">
      <c r="D565" s="86"/>
      <c r="H565" s="97"/>
    </row>
    <row r="566" spans="4:8">
      <c r="D566" s="86"/>
      <c r="H566" s="97"/>
    </row>
    <row r="567" spans="4:8">
      <c r="D567" s="86"/>
      <c r="H567" s="97"/>
    </row>
    <row r="568" spans="4:8">
      <c r="D568" s="86"/>
      <c r="H568" s="97"/>
    </row>
    <row r="569" spans="4:8">
      <c r="D569" s="86"/>
      <c r="H569" s="97"/>
    </row>
    <row r="570" spans="4:8">
      <c r="D570" s="86"/>
      <c r="H570" s="97"/>
    </row>
    <row r="571" spans="4:8">
      <c r="D571" s="86"/>
      <c r="H571" s="97"/>
    </row>
    <row r="572" spans="4:8">
      <c r="D572" s="86"/>
      <c r="H572" s="97"/>
    </row>
    <row r="573" spans="4:8">
      <c r="D573" s="86"/>
      <c r="H573" s="97"/>
    </row>
    <row r="574" spans="4:8">
      <c r="D574" s="86"/>
      <c r="H574" s="97"/>
    </row>
    <row r="575" spans="4:8">
      <c r="D575" s="86"/>
      <c r="H575" s="97"/>
    </row>
    <row r="576" spans="4:8">
      <c r="D576" s="86"/>
      <c r="H576" s="97"/>
    </row>
    <row r="577" spans="4:8">
      <c r="D577" s="86"/>
      <c r="H577" s="97"/>
    </row>
    <row r="578" spans="4:8">
      <c r="D578" s="86"/>
      <c r="H578" s="97"/>
    </row>
    <row r="579" spans="4:8">
      <c r="D579" s="86"/>
      <c r="H579" s="97"/>
    </row>
    <row r="580" spans="4:8">
      <c r="D580" s="86"/>
      <c r="H580" s="97"/>
    </row>
    <row r="581" spans="4:8">
      <c r="D581" s="86"/>
      <c r="H581" s="97"/>
    </row>
    <row r="582" spans="4:8">
      <c r="D582" s="86"/>
      <c r="H582" s="97"/>
    </row>
    <row r="583" spans="4:8">
      <c r="D583" s="86"/>
      <c r="H583" s="97"/>
    </row>
    <row r="584" spans="4:8">
      <c r="D584" s="86"/>
      <c r="H584" s="97"/>
    </row>
    <row r="585" spans="4:8">
      <c r="D585" s="86"/>
      <c r="H585" s="97"/>
    </row>
    <row r="586" spans="4:8">
      <c r="D586" s="86"/>
      <c r="H586" s="97"/>
    </row>
    <row r="587" spans="4:8">
      <c r="D587" s="86"/>
      <c r="H587" s="97"/>
    </row>
    <row r="588" spans="4:8">
      <c r="D588" s="86"/>
      <c r="H588" s="97"/>
    </row>
    <row r="589" spans="4:8">
      <c r="D589" s="86"/>
      <c r="H589" s="97"/>
    </row>
    <row r="590" spans="4:8">
      <c r="D590" s="86"/>
      <c r="H590" s="97"/>
    </row>
    <row r="591" spans="4:8">
      <c r="D591" s="86"/>
      <c r="H591" s="97"/>
    </row>
    <row r="592" spans="4:8">
      <c r="D592" s="86"/>
      <c r="H592" s="97"/>
    </row>
    <row r="593" spans="4:8">
      <c r="D593" s="86"/>
      <c r="H593" s="97"/>
    </row>
    <row r="594" spans="4:8">
      <c r="D594" s="86"/>
      <c r="H594" s="97"/>
    </row>
    <row r="595" spans="4:8">
      <c r="D595" s="86"/>
      <c r="H595" s="97"/>
    </row>
    <row r="596" spans="4:8">
      <c r="D596" s="86"/>
      <c r="H596" s="97"/>
    </row>
    <row r="597" spans="4:8">
      <c r="D597" s="86"/>
      <c r="H597" s="97"/>
    </row>
    <row r="598" spans="4:8">
      <c r="D598" s="86"/>
      <c r="H598" s="97"/>
    </row>
    <row r="599" spans="4:8">
      <c r="D599" s="86"/>
      <c r="H599" s="97"/>
    </row>
    <row r="600" spans="4:8">
      <c r="D600" s="86"/>
      <c r="H600" s="97"/>
    </row>
    <row r="601" spans="4:8">
      <c r="D601" s="86"/>
      <c r="H601" s="97"/>
    </row>
    <row r="602" spans="4:8">
      <c r="D602" s="86"/>
      <c r="H602" s="97"/>
    </row>
    <row r="603" spans="4:8">
      <c r="D603" s="86"/>
      <c r="H603" s="97"/>
    </row>
    <row r="604" spans="4:8">
      <c r="D604" s="86"/>
      <c r="H604" s="97"/>
    </row>
    <row r="605" spans="4:8">
      <c r="D605" s="86"/>
      <c r="H605" s="97"/>
    </row>
    <row r="606" spans="4:8">
      <c r="D606" s="86"/>
      <c r="H606" s="97"/>
    </row>
    <row r="607" spans="4:8">
      <c r="D607" s="86"/>
      <c r="H607" s="97"/>
    </row>
    <row r="608" spans="4:8">
      <c r="D608" s="86"/>
      <c r="H608" s="97"/>
    </row>
    <row r="609" spans="4:8">
      <c r="D609" s="86"/>
      <c r="H609" s="97"/>
    </row>
    <row r="610" spans="4:8">
      <c r="D610" s="86"/>
      <c r="H610" s="97"/>
    </row>
    <row r="611" spans="4:8">
      <c r="D611" s="86"/>
      <c r="H611" s="97"/>
    </row>
    <row r="612" spans="4:8">
      <c r="D612" s="86"/>
      <c r="H612" s="97"/>
    </row>
    <row r="613" spans="4:8">
      <c r="D613" s="86"/>
      <c r="H613" s="97"/>
    </row>
    <row r="614" spans="4:8">
      <c r="D614" s="86"/>
      <c r="H614" s="97"/>
    </row>
    <row r="615" spans="4:8">
      <c r="D615" s="86"/>
      <c r="H615" s="97"/>
    </row>
    <row r="616" spans="4:8">
      <c r="D616" s="86"/>
      <c r="H616" s="97"/>
    </row>
    <row r="617" spans="4:8">
      <c r="D617" s="86"/>
      <c r="H617" s="97"/>
    </row>
    <row r="618" spans="4:8">
      <c r="D618" s="86"/>
      <c r="H618" s="97"/>
    </row>
    <row r="619" spans="4:8">
      <c r="D619" s="86"/>
      <c r="H619" s="97"/>
    </row>
    <row r="620" spans="4:8">
      <c r="D620" s="86"/>
      <c r="H620" s="97"/>
    </row>
    <row r="621" spans="4:8">
      <c r="D621" s="86"/>
      <c r="H621" s="97"/>
    </row>
    <row r="622" spans="4:8">
      <c r="D622" s="86"/>
      <c r="H622" s="97"/>
    </row>
    <row r="623" spans="4:8">
      <c r="D623" s="86"/>
      <c r="H623" s="97"/>
    </row>
    <row r="624" spans="4:8">
      <c r="D624" s="86"/>
      <c r="H624" s="97"/>
    </row>
    <row r="625" spans="4:8">
      <c r="D625" s="86"/>
      <c r="H625" s="97"/>
    </row>
    <row r="626" spans="4:8">
      <c r="D626" s="86"/>
      <c r="H626" s="97"/>
    </row>
    <row r="627" spans="4:8">
      <c r="D627" s="86"/>
      <c r="H627" s="97"/>
    </row>
    <row r="628" spans="4:8">
      <c r="D628" s="86"/>
      <c r="H628" s="97"/>
    </row>
    <row r="629" spans="4:8">
      <c r="D629" s="86"/>
      <c r="H629" s="97"/>
    </row>
    <row r="630" spans="4:8">
      <c r="D630" s="86"/>
      <c r="H630" s="97"/>
    </row>
    <row r="631" spans="4:8">
      <c r="D631" s="86"/>
      <c r="H631" s="97"/>
    </row>
    <row r="632" spans="4:8">
      <c r="D632" s="86"/>
      <c r="H632" s="97"/>
    </row>
    <row r="633" spans="4:8">
      <c r="D633" s="86"/>
      <c r="H633" s="97"/>
    </row>
    <row r="634" spans="4:8">
      <c r="D634" s="86"/>
      <c r="H634" s="97"/>
    </row>
    <row r="635" spans="4:8">
      <c r="D635" s="86"/>
      <c r="H635" s="97"/>
    </row>
    <row r="636" spans="4:8">
      <c r="D636" s="86"/>
      <c r="H636" s="97"/>
    </row>
    <row r="637" spans="4:8">
      <c r="D637" s="86"/>
      <c r="H637" s="97"/>
    </row>
    <row r="638" spans="4:8">
      <c r="D638" s="86"/>
      <c r="H638" s="97"/>
    </row>
    <row r="639" spans="4:8">
      <c r="D639" s="86"/>
      <c r="H639" s="97"/>
    </row>
    <row r="640" spans="4:8">
      <c r="D640" s="86"/>
      <c r="H640" s="97"/>
    </row>
    <row r="641" spans="4:8">
      <c r="D641" s="86"/>
      <c r="H641" s="97"/>
    </row>
    <row r="642" spans="4:8">
      <c r="D642" s="86"/>
      <c r="H642" s="97"/>
    </row>
    <row r="643" spans="4:8">
      <c r="D643" s="86"/>
      <c r="H643" s="97"/>
    </row>
    <row r="644" spans="4:8">
      <c r="D644" s="86"/>
      <c r="H644" s="97"/>
    </row>
    <row r="645" spans="4:8">
      <c r="D645" s="86"/>
      <c r="H645" s="97"/>
    </row>
    <row r="646" spans="4:8">
      <c r="D646" s="86"/>
      <c r="H646" s="97"/>
    </row>
    <row r="647" spans="4:8">
      <c r="D647" s="86"/>
      <c r="H647" s="97"/>
    </row>
    <row r="648" spans="4:8">
      <c r="D648" s="86"/>
      <c r="H648" s="97"/>
    </row>
    <row r="649" spans="4:8">
      <c r="D649" s="86"/>
      <c r="H649" s="97"/>
    </row>
    <row r="650" spans="4:8">
      <c r="D650" s="86"/>
      <c r="H650" s="97"/>
    </row>
    <row r="651" spans="4:8">
      <c r="D651" s="86"/>
      <c r="H651" s="97"/>
    </row>
    <row r="652" spans="4:8">
      <c r="D652" s="86"/>
      <c r="H652" s="97"/>
    </row>
    <row r="653" spans="4:8">
      <c r="D653" s="86"/>
      <c r="H653" s="97"/>
    </row>
    <row r="654" spans="4:8">
      <c r="D654" s="86"/>
      <c r="H654" s="97"/>
    </row>
    <row r="655" spans="4:8">
      <c r="D655" s="86"/>
      <c r="H655" s="97"/>
    </row>
    <row r="656" spans="4:8">
      <c r="D656" s="86"/>
      <c r="H656" s="97"/>
    </row>
    <row r="657" spans="4:8">
      <c r="D657" s="86"/>
      <c r="H657" s="97"/>
    </row>
    <row r="658" spans="4:8">
      <c r="D658" s="86"/>
      <c r="H658" s="97"/>
    </row>
    <row r="659" spans="4:8">
      <c r="D659" s="86"/>
      <c r="H659" s="97"/>
    </row>
    <row r="660" spans="4:8">
      <c r="D660" s="86"/>
      <c r="H660" s="97"/>
    </row>
    <row r="661" spans="4:8">
      <c r="D661" s="86"/>
      <c r="H661" s="97"/>
    </row>
    <row r="662" spans="4:8">
      <c r="D662" s="86"/>
      <c r="H662" s="97"/>
    </row>
    <row r="663" spans="4:8">
      <c r="D663" s="86"/>
      <c r="H663" s="97"/>
    </row>
    <row r="664" spans="4:8">
      <c r="D664" s="86"/>
      <c r="H664" s="97"/>
    </row>
    <row r="665" spans="4:8">
      <c r="D665" s="86"/>
      <c r="H665" s="97"/>
    </row>
    <row r="666" spans="4:8">
      <c r="D666" s="86"/>
      <c r="H666" s="97"/>
    </row>
    <row r="667" spans="4:8">
      <c r="D667" s="86"/>
      <c r="H667" s="97"/>
    </row>
    <row r="668" spans="4:8">
      <c r="D668" s="86"/>
      <c r="H668" s="97"/>
    </row>
    <row r="669" spans="4:8">
      <c r="D669" s="86"/>
      <c r="H669" s="97"/>
    </row>
    <row r="670" spans="4:8">
      <c r="D670" s="86"/>
      <c r="H670" s="97"/>
    </row>
    <row r="671" spans="4:8">
      <c r="D671" s="86"/>
      <c r="H671" s="97"/>
    </row>
    <row r="672" spans="4:8">
      <c r="D672" s="86"/>
      <c r="H672" s="97"/>
    </row>
    <row r="673" spans="4:8">
      <c r="D673" s="86"/>
      <c r="H673" s="97"/>
    </row>
    <row r="674" spans="4:8">
      <c r="D674" s="86"/>
      <c r="H674" s="97"/>
    </row>
    <row r="675" spans="4:8">
      <c r="D675" s="86"/>
      <c r="H675" s="97"/>
    </row>
    <row r="676" spans="4:8">
      <c r="D676" s="86"/>
      <c r="H676" s="97"/>
    </row>
    <row r="677" spans="4:8">
      <c r="D677" s="86"/>
      <c r="H677" s="97"/>
    </row>
    <row r="678" spans="4:8">
      <c r="D678" s="86"/>
      <c r="H678" s="97"/>
    </row>
    <row r="679" spans="4:8">
      <c r="D679" s="86"/>
      <c r="H679" s="97"/>
    </row>
    <row r="680" spans="4:8">
      <c r="D680" s="86"/>
      <c r="H680" s="97"/>
    </row>
    <row r="681" spans="4:8">
      <c r="D681" s="86"/>
      <c r="H681" s="97"/>
    </row>
    <row r="682" spans="4:8">
      <c r="D682" s="86"/>
      <c r="H682" s="97"/>
    </row>
    <row r="683" spans="4:8">
      <c r="D683" s="86"/>
      <c r="H683" s="97"/>
    </row>
    <row r="684" spans="4:8">
      <c r="D684" s="86"/>
      <c r="H684" s="97"/>
    </row>
    <row r="685" spans="4:8">
      <c r="D685" s="86"/>
      <c r="H685" s="97"/>
    </row>
    <row r="686" spans="4:8">
      <c r="D686" s="86"/>
      <c r="H686" s="97"/>
    </row>
    <row r="687" spans="4:8">
      <c r="D687" s="86"/>
      <c r="H687" s="97"/>
    </row>
    <row r="688" spans="4:8">
      <c r="D688" s="86"/>
      <c r="H688" s="97"/>
    </row>
    <row r="689" spans="4:8">
      <c r="D689" s="86"/>
      <c r="H689" s="97"/>
    </row>
    <row r="690" spans="4:8">
      <c r="D690" s="86"/>
      <c r="H690" s="97"/>
    </row>
    <row r="691" spans="4:8">
      <c r="D691" s="86"/>
      <c r="H691" s="97"/>
    </row>
    <row r="692" spans="4:8">
      <c r="D692" s="86"/>
      <c r="H692" s="97"/>
    </row>
    <row r="693" spans="4:8">
      <c r="D693" s="86"/>
      <c r="H693" s="97"/>
    </row>
    <row r="694" spans="4:8">
      <c r="D694" s="86"/>
      <c r="H694" s="97"/>
    </row>
    <row r="695" spans="4:8">
      <c r="D695" s="86"/>
      <c r="H695" s="97"/>
    </row>
    <row r="696" spans="4:8">
      <c r="D696" s="86"/>
      <c r="H696" s="97"/>
    </row>
    <row r="697" spans="4:8">
      <c r="D697" s="86"/>
      <c r="H697" s="97"/>
    </row>
    <row r="698" spans="4:8">
      <c r="D698" s="86"/>
      <c r="H698" s="97"/>
    </row>
    <row r="699" spans="4:8">
      <c r="D699" s="86"/>
      <c r="H699" s="97"/>
    </row>
    <row r="700" spans="4:8">
      <c r="D700" s="86"/>
      <c r="H700" s="97"/>
    </row>
    <row r="701" spans="4:8">
      <c r="D701" s="86"/>
      <c r="H701" s="97"/>
    </row>
    <row r="702" spans="4:8">
      <c r="D702" s="86"/>
      <c r="H702" s="97"/>
    </row>
    <row r="703" spans="4:8">
      <c r="D703" s="86"/>
      <c r="H703" s="97"/>
    </row>
    <row r="704" spans="4:8">
      <c r="D704" s="86"/>
      <c r="H704" s="97"/>
    </row>
    <row r="705" spans="4:8">
      <c r="D705" s="86"/>
      <c r="H705" s="97"/>
    </row>
    <row r="706" spans="4:8">
      <c r="D706" s="86"/>
      <c r="H706" s="97"/>
    </row>
    <row r="707" spans="4:8">
      <c r="D707" s="86"/>
      <c r="H707" s="97"/>
    </row>
    <row r="708" spans="4:8">
      <c r="D708" s="86"/>
      <c r="H708" s="97"/>
    </row>
    <row r="709" spans="4:8">
      <c r="D709" s="86"/>
      <c r="H709" s="97"/>
    </row>
    <row r="710" spans="4:8">
      <c r="D710" s="86"/>
      <c r="H710" s="97"/>
    </row>
    <row r="711" spans="4:8">
      <c r="D711" s="86"/>
      <c r="H711" s="97"/>
    </row>
    <row r="712" spans="4:8">
      <c r="D712" s="86"/>
      <c r="H712" s="97"/>
    </row>
    <row r="713" spans="4:8">
      <c r="D713" s="86"/>
      <c r="H713" s="97"/>
    </row>
    <row r="714" spans="4:8">
      <c r="D714" s="86"/>
      <c r="H714" s="97"/>
    </row>
    <row r="715" spans="4:8">
      <c r="D715" s="86"/>
      <c r="H715" s="97"/>
    </row>
    <row r="716" spans="4:8">
      <c r="D716" s="86"/>
      <c r="H716" s="97"/>
    </row>
    <row r="717" spans="4:8">
      <c r="D717" s="86"/>
      <c r="H717" s="97"/>
    </row>
    <row r="718" spans="4:8">
      <c r="D718" s="86"/>
      <c r="H718" s="97"/>
    </row>
    <row r="719" spans="4:8">
      <c r="D719" s="86"/>
      <c r="H719" s="97"/>
    </row>
    <row r="720" spans="4:8">
      <c r="D720" s="86"/>
      <c r="H720" s="97"/>
    </row>
    <row r="721" spans="4:8">
      <c r="D721" s="86"/>
      <c r="H721" s="97"/>
    </row>
    <row r="722" spans="4:8">
      <c r="D722" s="86"/>
      <c r="H722" s="97"/>
    </row>
    <row r="723" spans="4:8">
      <c r="D723" s="86"/>
      <c r="H723" s="97"/>
    </row>
    <row r="724" spans="4:8">
      <c r="D724" s="86"/>
      <c r="H724" s="97"/>
    </row>
    <row r="725" spans="4:8">
      <c r="D725" s="86"/>
      <c r="H725" s="97"/>
    </row>
    <row r="726" spans="4:8">
      <c r="D726" s="86"/>
      <c r="H726" s="97"/>
    </row>
    <row r="727" spans="4:8">
      <c r="D727" s="86"/>
      <c r="H727" s="97"/>
    </row>
    <row r="728" spans="4:8">
      <c r="D728" s="86"/>
      <c r="H728" s="97"/>
    </row>
    <row r="729" spans="4:8">
      <c r="D729" s="86"/>
      <c r="H729" s="97"/>
    </row>
    <row r="730" spans="4:8">
      <c r="D730" s="86"/>
      <c r="H730" s="97"/>
    </row>
    <row r="731" spans="4:8">
      <c r="D731" s="86"/>
      <c r="H731" s="97"/>
    </row>
    <row r="732" spans="4:8">
      <c r="D732" s="86"/>
      <c r="H732" s="97"/>
    </row>
    <row r="733" spans="4:8">
      <c r="D733" s="86"/>
      <c r="H733" s="97"/>
    </row>
    <row r="734" spans="4:8">
      <c r="D734" s="86"/>
      <c r="H734" s="97"/>
    </row>
    <row r="735" spans="4:8">
      <c r="D735" s="86"/>
      <c r="H735" s="97"/>
    </row>
    <row r="736" spans="4:8">
      <c r="D736" s="86"/>
      <c r="H736" s="97"/>
    </row>
    <row r="737" spans="4:8">
      <c r="D737" s="86"/>
      <c r="H737" s="97"/>
    </row>
    <row r="738" spans="4:8">
      <c r="D738" s="86"/>
      <c r="H738" s="97"/>
    </row>
    <row r="739" spans="4:8">
      <c r="D739" s="86"/>
      <c r="H739" s="97"/>
    </row>
    <row r="740" spans="4:8">
      <c r="D740" s="86"/>
      <c r="H740" s="97"/>
    </row>
    <row r="741" spans="4:8">
      <c r="D741" s="86"/>
      <c r="H741" s="97"/>
    </row>
    <row r="742" spans="4:8">
      <c r="D742" s="86"/>
      <c r="H742" s="97"/>
    </row>
    <row r="743" spans="4:8">
      <c r="D743" s="86"/>
      <c r="H743" s="97"/>
    </row>
    <row r="744" spans="4:8">
      <c r="D744" s="86"/>
      <c r="H744" s="97"/>
    </row>
    <row r="745" spans="4:8">
      <c r="D745" s="86"/>
      <c r="H745" s="97"/>
    </row>
    <row r="746" spans="4:8">
      <c r="D746" s="86"/>
      <c r="H746" s="97"/>
    </row>
    <row r="747" spans="4:8">
      <c r="D747" s="86"/>
      <c r="H747" s="97"/>
    </row>
    <row r="748" spans="4:8">
      <c r="D748" s="86"/>
      <c r="H748" s="97"/>
    </row>
    <row r="749" spans="4:8">
      <c r="D749" s="86"/>
      <c r="H749" s="97"/>
    </row>
    <row r="750" spans="4:8">
      <c r="D750" s="86"/>
      <c r="H750" s="97"/>
    </row>
    <row r="751" spans="4:8">
      <c r="D751" s="86"/>
      <c r="H751" s="97"/>
    </row>
    <row r="752" spans="4:8">
      <c r="D752" s="86"/>
      <c r="H752" s="97"/>
    </row>
    <row r="753" spans="4:8">
      <c r="D753" s="86"/>
      <c r="H753" s="97"/>
    </row>
    <row r="754" spans="4:8">
      <c r="D754" s="86"/>
      <c r="H754" s="97"/>
    </row>
    <row r="755" spans="4:8">
      <c r="D755" s="86"/>
      <c r="H755" s="97"/>
    </row>
    <row r="756" spans="4:8">
      <c r="D756" s="86"/>
      <c r="H756" s="97"/>
    </row>
    <row r="757" spans="4:8">
      <c r="D757" s="86"/>
      <c r="H757" s="97"/>
    </row>
    <row r="758" spans="4:8">
      <c r="D758" s="86"/>
      <c r="H758" s="97"/>
    </row>
    <row r="759" spans="4:8">
      <c r="D759" s="86"/>
      <c r="H759" s="97"/>
    </row>
    <row r="760" spans="4:8">
      <c r="D760" s="86"/>
      <c r="H760" s="97"/>
    </row>
    <row r="761" spans="4:8">
      <c r="D761" s="86"/>
      <c r="H761" s="97"/>
    </row>
    <row r="762" spans="4:8">
      <c r="D762" s="86"/>
      <c r="H762" s="97"/>
    </row>
    <row r="763" spans="4:8">
      <c r="D763" s="86"/>
      <c r="H763" s="97"/>
    </row>
    <row r="764" spans="4:8">
      <c r="D764" s="86"/>
      <c r="H764" s="97"/>
    </row>
    <row r="765" spans="4:8">
      <c r="D765" s="86"/>
      <c r="H765" s="97"/>
    </row>
    <row r="766" spans="4:8">
      <c r="D766" s="86"/>
      <c r="H766" s="97"/>
    </row>
    <row r="767" spans="4:8">
      <c r="D767" s="86"/>
      <c r="H767" s="97"/>
    </row>
    <row r="768" spans="4:8">
      <c r="D768" s="86"/>
      <c r="H768" s="97"/>
    </row>
    <row r="769" spans="4:8">
      <c r="D769" s="86"/>
      <c r="H769" s="97"/>
    </row>
    <row r="770" spans="4:8">
      <c r="D770" s="86"/>
      <c r="H770" s="97"/>
    </row>
    <row r="771" spans="4:8">
      <c r="D771" s="86"/>
      <c r="H771" s="97"/>
    </row>
    <row r="772" spans="4:8">
      <c r="D772" s="86"/>
      <c r="H772" s="97"/>
    </row>
    <row r="773" spans="4:8">
      <c r="D773" s="86"/>
      <c r="H773" s="97"/>
    </row>
    <row r="774" spans="4:8">
      <c r="D774" s="86"/>
      <c r="H774" s="97"/>
    </row>
    <row r="775" spans="4:8">
      <c r="D775" s="86"/>
      <c r="H775" s="97"/>
    </row>
    <row r="776" spans="4:8">
      <c r="D776" s="86"/>
      <c r="H776" s="97"/>
    </row>
    <row r="777" spans="4:8">
      <c r="D777" s="86"/>
      <c r="H777" s="97"/>
    </row>
    <row r="778" spans="4:8">
      <c r="D778" s="86"/>
      <c r="H778" s="97"/>
    </row>
    <row r="779" spans="4:8">
      <c r="D779" s="86"/>
      <c r="H779" s="97"/>
    </row>
    <row r="780" spans="4:8">
      <c r="D780" s="86"/>
      <c r="H780" s="97"/>
    </row>
    <row r="781" spans="4:8">
      <c r="D781" s="86"/>
      <c r="H781" s="97"/>
    </row>
    <row r="782" spans="4:8">
      <c r="D782" s="86"/>
      <c r="H782" s="97"/>
    </row>
    <row r="783" spans="4:8">
      <c r="D783" s="86"/>
      <c r="H783" s="97"/>
    </row>
    <row r="784" spans="4:8">
      <c r="D784" s="86"/>
      <c r="H784" s="97"/>
    </row>
    <row r="785" spans="4:8">
      <c r="D785" s="86"/>
      <c r="H785" s="97"/>
    </row>
    <row r="786" spans="4:8">
      <c r="D786" s="86"/>
      <c r="H786" s="97"/>
    </row>
    <row r="787" spans="4:8">
      <c r="D787" s="86"/>
      <c r="H787" s="97"/>
    </row>
    <row r="788" spans="4:8">
      <c r="D788" s="86"/>
      <c r="H788" s="97"/>
    </row>
    <row r="789" spans="4:8">
      <c r="D789" s="86"/>
      <c r="H789" s="97"/>
    </row>
    <row r="790" spans="4:8">
      <c r="D790" s="86"/>
      <c r="H790" s="97"/>
    </row>
    <row r="791" spans="4:8">
      <c r="D791" s="86"/>
      <c r="H791" s="97"/>
    </row>
    <row r="792" spans="4:8">
      <c r="D792" s="86"/>
      <c r="H792" s="97"/>
    </row>
    <row r="793" spans="4:8">
      <c r="D793" s="86"/>
      <c r="H793" s="97"/>
    </row>
    <row r="794" spans="4:8">
      <c r="D794" s="86"/>
      <c r="H794" s="97"/>
    </row>
    <row r="795" spans="4:8">
      <c r="D795" s="86"/>
      <c r="H795" s="97"/>
    </row>
    <row r="796" spans="4:8">
      <c r="D796" s="86"/>
      <c r="H796" s="97"/>
    </row>
    <row r="797" spans="4:8">
      <c r="D797" s="86"/>
      <c r="H797" s="97"/>
    </row>
    <row r="798" spans="4:8">
      <c r="D798" s="86"/>
      <c r="H798" s="97"/>
    </row>
    <row r="799" spans="4:8">
      <c r="D799" s="86"/>
      <c r="H799" s="97"/>
    </row>
    <row r="800" spans="4:8">
      <c r="D800" s="86"/>
      <c r="H800" s="97"/>
    </row>
    <row r="801" spans="4:8">
      <c r="D801" s="86"/>
      <c r="H801" s="97"/>
    </row>
    <row r="802" spans="4:8">
      <c r="D802" s="86"/>
      <c r="H802" s="97"/>
    </row>
    <row r="803" spans="4:8">
      <c r="D803" s="86"/>
      <c r="H803" s="97"/>
    </row>
    <row r="804" spans="4:8">
      <c r="D804" s="86"/>
      <c r="H804" s="97"/>
    </row>
    <row r="805" spans="4:8">
      <c r="D805" s="86"/>
      <c r="H805" s="97"/>
    </row>
    <row r="806" spans="4:8">
      <c r="D806" s="86"/>
      <c r="H806" s="97"/>
    </row>
    <row r="807" spans="4:8">
      <c r="D807" s="86"/>
      <c r="H807" s="97"/>
    </row>
    <row r="808" spans="4:8">
      <c r="D808" s="86"/>
      <c r="H808" s="97"/>
    </row>
    <row r="809" spans="4:8">
      <c r="D809" s="86"/>
      <c r="H809" s="97"/>
    </row>
    <row r="810" spans="4:8">
      <c r="D810" s="86"/>
      <c r="H810" s="97"/>
    </row>
    <row r="811" spans="4:8">
      <c r="D811" s="86"/>
      <c r="H811" s="97"/>
    </row>
    <row r="812" spans="4:8">
      <c r="D812" s="86"/>
      <c r="H812" s="97"/>
    </row>
    <row r="813" spans="4:8">
      <c r="D813" s="86"/>
      <c r="H813" s="97"/>
    </row>
    <row r="814" spans="4:8">
      <c r="D814" s="86"/>
      <c r="H814" s="97"/>
    </row>
    <row r="815" spans="4:8">
      <c r="D815" s="86"/>
      <c r="H815" s="97"/>
    </row>
    <row r="816" spans="4:8">
      <c r="D816" s="86"/>
      <c r="H816" s="97"/>
    </row>
    <row r="817" spans="4:8">
      <c r="D817" s="86"/>
      <c r="H817" s="97"/>
    </row>
    <row r="818" spans="4:8">
      <c r="D818" s="86"/>
      <c r="H818" s="97"/>
    </row>
    <row r="819" spans="4:8">
      <c r="D819" s="86"/>
      <c r="H819" s="97"/>
    </row>
    <row r="820" spans="4:8">
      <c r="D820" s="86"/>
      <c r="H820" s="97"/>
    </row>
    <row r="821" spans="4:8">
      <c r="D821" s="86"/>
      <c r="H821" s="97"/>
    </row>
    <row r="822" spans="4:8">
      <c r="D822" s="86"/>
      <c r="H822" s="97"/>
    </row>
    <row r="823" spans="4:8">
      <c r="D823" s="86"/>
      <c r="H823" s="97"/>
    </row>
    <row r="824" spans="4:8">
      <c r="D824" s="86"/>
      <c r="H824" s="97"/>
    </row>
    <row r="825" spans="4:8">
      <c r="D825" s="86"/>
      <c r="H825" s="97"/>
    </row>
    <row r="826" spans="4:8">
      <c r="D826" s="86"/>
      <c r="H826" s="97"/>
    </row>
    <row r="827" spans="4:8">
      <c r="D827" s="86"/>
      <c r="H827" s="97"/>
    </row>
    <row r="828" spans="4:8">
      <c r="D828" s="86"/>
      <c r="H828" s="97"/>
    </row>
    <row r="829" spans="4:8">
      <c r="D829" s="86"/>
      <c r="H829" s="97"/>
    </row>
    <row r="830" spans="4:8">
      <c r="D830" s="86"/>
      <c r="H830" s="97"/>
    </row>
    <row r="831" spans="4:8">
      <c r="D831" s="86"/>
      <c r="H831" s="97"/>
    </row>
    <row r="832" spans="4:8">
      <c r="D832" s="86"/>
      <c r="H832" s="97"/>
    </row>
    <row r="833" spans="4:8">
      <c r="D833" s="86"/>
      <c r="H833" s="97"/>
    </row>
    <row r="834" spans="4:8">
      <c r="D834" s="86"/>
      <c r="H834" s="97"/>
    </row>
    <row r="835" spans="4:8">
      <c r="D835" s="86"/>
      <c r="H835" s="97"/>
    </row>
    <row r="836" spans="4:8">
      <c r="D836" s="86"/>
      <c r="H836" s="97"/>
    </row>
    <row r="837" spans="4:8">
      <c r="D837" s="86"/>
      <c r="H837" s="97"/>
    </row>
    <row r="838" spans="4:8">
      <c r="D838" s="86"/>
      <c r="H838" s="97"/>
    </row>
    <row r="839" spans="4:8">
      <c r="D839" s="86"/>
      <c r="H839" s="97"/>
    </row>
    <row r="840" spans="4:8">
      <c r="D840" s="86"/>
      <c r="H840" s="97"/>
    </row>
    <row r="841" spans="4:8">
      <c r="D841" s="86"/>
      <c r="H841" s="97"/>
    </row>
    <row r="842" spans="4:8">
      <c r="D842" s="86"/>
      <c r="H842" s="97"/>
    </row>
    <row r="843" spans="4:8">
      <c r="D843" s="86"/>
      <c r="H843" s="97"/>
    </row>
    <row r="844" spans="4:8">
      <c r="D844" s="86"/>
      <c r="H844" s="97"/>
    </row>
    <row r="845" spans="4:8">
      <c r="D845" s="86"/>
      <c r="H845" s="97"/>
    </row>
    <row r="846" spans="4:8">
      <c r="D846" s="86"/>
      <c r="H846" s="97"/>
    </row>
    <row r="847" spans="4:8">
      <c r="D847" s="86"/>
      <c r="H847" s="97"/>
    </row>
    <row r="848" spans="4:8">
      <c r="D848" s="86"/>
      <c r="H848" s="97"/>
    </row>
    <row r="849" spans="4:8">
      <c r="D849" s="86"/>
      <c r="H849" s="97"/>
    </row>
    <row r="850" spans="4:8">
      <c r="D850" s="86"/>
      <c r="H850" s="97"/>
    </row>
    <row r="851" spans="4:8">
      <c r="D851" s="86"/>
      <c r="H851" s="97"/>
    </row>
    <row r="852" spans="4:8">
      <c r="D852" s="86"/>
      <c r="H852" s="97"/>
    </row>
    <row r="853" spans="4:8">
      <c r="D853" s="86"/>
      <c r="H853" s="97"/>
    </row>
    <row r="854" spans="4:8">
      <c r="D854" s="86"/>
      <c r="H854" s="97"/>
    </row>
    <row r="855" spans="4:8">
      <c r="D855" s="86"/>
      <c r="H855" s="97"/>
    </row>
    <row r="856" spans="4:8">
      <c r="D856" s="86"/>
      <c r="H856" s="97"/>
    </row>
    <row r="857" spans="4:8">
      <c r="D857" s="86"/>
      <c r="H857" s="97"/>
    </row>
    <row r="858" spans="4:8">
      <c r="D858" s="86"/>
      <c r="H858" s="97"/>
    </row>
    <row r="859" spans="4:8">
      <c r="D859" s="86"/>
      <c r="H859" s="97"/>
    </row>
    <row r="860" spans="4:8">
      <c r="D860" s="86"/>
      <c r="H860" s="97"/>
    </row>
    <row r="861" spans="4:8">
      <c r="D861" s="86"/>
      <c r="H861" s="97"/>
    </row>
    <row r="862" spans="4:8">
      <c r="D862" s="86"/>
      <c r="H862" s="97"/>
    </row>
    <row r="863" spans="4:8">
      <c r="D863" s="86"/>
      <c r="H863" s="97"/>
    </row>
    <row r="864" spans="4:8">
      <c r="D864" s="86"/>
      <c r="H864" s="97"/>
    </row>
    <row r="865" spans="4:8">
      <c r="D865" s="86"/>
      <c r="H865" s="97"/>
    </row>
    <row r="866" spans="4:8">
      <c r="D866" s="86"/>
      <c r="H866" s="97"/>
    </row>
    <row r="867" spans="4:8">
      <c r="D867" s="86"/>
      <c r="H867" s="97"/>
    </row>
    <row r="868" spans="4:8">
      <c r="D868" s="86"/>
      <c r="H868" s="97"/>
    </row>
    <row r="869" spans="4:8">
      <c r="D869" s="86"/>
      <c r="H869" s="97"/>
    </row>
    <row r="870" spans="4:8">
      <c r="D870" s="86"/>
      <c r="H870" s="97"/>
    </row>
    <row r="871" spans="4:8">
      <c r="D871" s="86"/>
      <c r="H871" s="97"/>
    </row>
    <row r="872" spans="4:8">
      <c r="D872" s="86"/>
      <c r="H872" s="97"/>
    </row>
    <row r="873" spans="4:8">
      <c r="D873" s="86"/>
      <c r="H873" s="97"/>
    </row>
    <row r="874" spans="4:8">
      <c r="D874" s="86"/>
      <c r="H874" s="97"/>
    </row>
    <row r="875" spans="4:8">
      <c r="D875" s="86"/>
      <c r="H875" s="97"/>
    </row>
    <row r="876" spans="4:8">
      <c r="D876" s="86"/>
      <c r="H876" s="97"/>
    </row>
    <row r="877" spans="4:8">
      <c r="D877" s="86"/>
      <c r="H877" s="97"/>
    </row>
    <row r="878" spans="4:8">
      <c r="D878" s="86"/>
      <c r="H878" s="97"/>
    </row>
    <row r="879" spans="4:8">
      <c r="D879" s="86"/>
      <c r="H879" s="97"/>
    </row>
    <row r="880" spans="4:8">
      <c r="D880" s="86"/>
      <c r="H880" s="97"/>
    </row>
    <row r="881" spans="4:8">
      <c r="D881" s="86"/>
      <c r="H881" s="97"/>
    </row>
    <row r="882" spans="4:8">
      <c r="D882" s="86"/>
      <c r="H882" s="97"/>
    </row>
    <row r="883" spans="4:8">
      <c r="D883" s="86"/>
      <c r="H883" s="97"/>
    </row>
    <row r="884" spans="4:8">
      <c r="D884" s="86"/>
      <c r="H884" s="97"/>
    </row>
    <row r="885" spans="4:8">
      <c r="D885" s="86"/>
      <c r="H885" s="97"/>
    </row>
    <row r="886" spans="4:8">
      <c r="D886" s="86"/>
      <c r="H886" s="97"/>
    </row>
    <row r="887" spans="4:8">
      <c r="D887" s="86"/>
      <c r="H887" s="97"/>
    </row>
    <row r="888" spans="4:8">
      <c r="D888" s="86"/>
      <c r="H888" s="97"/>
    </row>
    <row r="889" spans="4:8">
      <c r="D889" s="86"/>
      <c r="H889" s="97"/>
    </row>
    <row r="890" spans="4:8">
      <c r="D890" s="86"/>
      <c r="H890" s="97"/>
    </row>
    <row r="891" spans="4:8">
      <c r="D891" s="86"/>
      <c r="H891" s="97"/>
    </row>
    <row r="892" spans="4:8">
      <c r="D892" s="86"/>
      <c r="H892" s="97"/>
    </row>
    <row r="893" spans="4:8">
      <c r="D893" s="86"/>
      <c r="H893" s="97"/>
    </row>
    <row r="894" spans="4:8">
      <c r="D894" s="86"/>
      <c r="H894" s="97"/>
    </row>
    <row r="895" spans="4:8">
      <c r="D895" s="86"/>
      <c r="H895" s="97"/>
    </row>
    <row r="896" spans="4:8">
      <c r="D896" s="86"/>
      <c r="H896" s="97"/>
    </row>
    <row r="897" spans="4:8">
      <c r="D897" s="86"/>
      <c r="H897" s="97"/>
    </row>
    <row r="898" spans="4:8">
      <c r="D898" s="86"/>
      <c r="H898" s="97"/>
    </row>
    <row r="899" spans="4:8">
      <c r="D899" s="86"/>
      <c r="H899" s="97"/>
    </row>
    <row r="900" spans="4:8">
      <c r="D900" s="86"/>
      <c r="H900" s="97"/>
    </row>
    <row r="901" spans="4:8">
      <c r="D901" s="86"/>
      <c r="H901" s="97"/>
    </row>
    <row r="902" spans="4:8">
      <c r="D902" s="86"/>
      <c r="H902" s="97"/>
    </row>
    <row r="903" spans="4:8">
      <c r="D903" s="86"/>
      <c r="H903" s="97"/>
    </row>
    <row r="904" spans="4:8">
      <c r="D904" s="86"/>
      <c r="H904" s="97"/>
    </row>
    <row r="905" spans="4:8">
      <c r="D905" s="86"/>
      <c r="H905" s="97"/>
    </row>
    <row r="906" spans="4:8">
      <c r="D906" s="86"/>
      <c r="H906" s="97"/>
    </row>
    <row r="907" spans="4:8">
      <c r="D907" s="86"/>
      <c r="H907" s="97"/>
    </row>
    <row r="908" spans="4:8">
      <c r="D908" s="86"/>
      <c r="H908" s="97"/>
    </row>
    <row r="909" spans="4:8">
      <c r="D909" s="86"/>
      <c r="H909" s="97"/>
    </row>
    <row r="910" spans="4:8">
      <c r="D910" s="86"/>
      <c r="H910" s="97"/>
    </row>
    <row r="911" spans="4:8">
      <c r="D911" s="86"/>
      <c r="H911" s="97"/>
    </row>
    <row r="912" spans="4:8">
      <c r="D912" s="86"/>
      <c r="H912" s="97"/>
    </row>
    <row r="913" spans="4:8">
      <c r="D913" s="86"/>
      <c r="H913" s="97"/>
    </row>
    <row r="914" spans="4:8">
      <c r="D914" s="86"/>
      <c r="H914" s="97"/>
    </row>
    <row r="915" spans="4:8">
      <c r="D915" s="86"/>
      <c r="H915" s="97"/>
    </row>
    <row r="916" spans="4:8">
      <c r="D916" s="86"/>
      <c r="H916" s="97"/>
    </row>
    <row r="917" spans="4:8">
      <c r="D917" s="86"/>
      <c r="H917" s="97"/>
    </row>
    <row r="918" spans="4:8">
      <c r="D918" s="86"/>
      <c r="H918" s="97"/>
    </row>
    <row r="919" spans="4:8">
      <c r="D919" s="86"/>
      <c r="H919" s="97"/>
    </row>
    <row r="920" spans="4:8">
      <c r="D920" s="86"/>
      <c r="H920" s="97"/>
    </row>
    <row r="921" spans="4:8">
      <c r="D921" s="86"/>
      <c r="H921" s="97"/>
    </row>
    <row r="922" spans="4:8">
      <c r="D922" s="86"/>
      <c r="H922" s="97"/>
    </row>
    <row r="923" spans="4:8">
      <c r="D923" s="86"/>
      <c r="H923" s="97"/>
    </row>
    <row r="924" spans="4:8">
      <c r="D924" s="86"/>
      <c r="H924" s="97"/>
    </row>
    <row r="925" spans="4:8">
      <c r="D925" s="86"/>
      <c r="H925" s="97"/>
    </row>
    <row r="926" spans="4:8">
      <c r="D926" s="86"/>
      <c r="H926" s="97"/>
    </row>
    <row r="927" spans="4:8">
      <c r="D927" s="86"/>
      <c r="H927" s="97"/>
    </row>
    <row r="928" spans="4:8">
      <c r="D928" s="86"/>
      <c r="H928" s="97"/>
    </row>
    <row r="929" spans="4:8">
      <c r="D929" s="86"/>
      <c r="H929" s="97"/>
    </row>
    <row r="930" spans="4:8">
      <c r="D930" s="86"/>
      <c r="H930" s="97"/>
    </row>
    <row r="931" spans="4:8">
      <c r="D931" s="86"/>
      <c r="H931" s="97"/>
    </row>
    <row r="932" spans="4:8">
      <c r="D932" s="86"/>
      <c r="H932" s="97"/>
    </row>
    <row r="933" spans="4:8">
      <c r="D933" s="86"/>
      <c r="H933" s="97"/>
    </row>
    <row r="934" spans="4:8">
      <c r="D934" s="86"/>
      <c r="H934" s="97"/>
    </row>
    <row r="935" spans="4:8">
      <c r="D935" s="86"/>
      <c r="H935" s="97"/>
    </row>
    <row r="936" spans="4:8">
      <c r="D936" s="86"/>
      <c r="H936" s="97"/>
    </row>
    <row r="937" spans="4:8">
      <c r="D937" s="86"/>
      <c r="H937" s="97"/>
    </row>
    <row r="938" spans="4:8">
      <c r="D938" s="86"/>
      <c r="H938" s="97"/>
    </row>
    <row r="939" spans="4:8">
      <c r="D939" s="86"/>
      <c r="H939" s="97"/>
    </row>
    <row r="940" spans="4:8">
      <c r="D940" s="86"/>
      <c r="H940" s="97"/>
    </row>
    <row r="941" spans="4:8">
      <c r="D941" s="86"/>
      <c r="H941" s="97"/>
    </row>
    <row r="942" spans="4:8">
      <c r="D942" s="86"/>
      <c r="H942" s="97"/>
    </row>
    <row r="943" spans="4:8">
      <c r="D943" s="86"/>
      <c r="H943" s="97"/>
    </row>
    <row r="944" spans="4:8">
      <c r="D944" s="86"/>
      <c r="H944" s="97"/>
    </row>
    <row r="945" spans="4:8">
      <c r="D945" s="86"/>
      <c r="H945" s="97"/>
    </row>
    <row r="946" spans="4:8">
      <c r="D946" s="86"/>
      <c r="H946" s="97"/>
    </row>
    <row r="947" spans="4:8">
      <c r="D947" s="86"/>
      <c r="H947" s="97"/>
    </row>
    <row r="948" spans="4:8">
      <c r="D948" s="86"/>
      <c r="H948" s="97"/>
    </row>
    <row r="949" spans="4:8">
      <c r="D949" s="86"/>
      <c r="H949" s="97"/>
    </row>
    <row r="950" spans="4:8">
      <c r="D950" s="86"/>
      <c r="H950" s="97"/>
    </row>
    <row r="951" spans="4:8">
      <c r="D951" s="86"/>
      <c r="H951" s="97"/>
    </row>
    <row r="952" spans="4:8">
      <c r="D952" s="86"/>
      <c r="H952" s="97"/>
    </row>
    <row r="953" spans="4:8">
      <c r="D953" s="86"/>
      <c r="H953" s="97"/>
    </row>
    <row r="954" spans="4:8">
      <c r="D954" s="86"/>
      <c r="H954" s="97"/>
    </row>
    <row r="955" spans="4:8">
      <c r="D955" s="86"/>
      <c r="H955" s="97"/>
    </row>
    <row r="956" spans="4:8">
      <c r="D956" s="86"/>
      <c r="H956" s="97"/>
    </row>
    <row r="957" spans="4:8">
      <c r="D957" s="86"/>
      <c r="H957" s="97"/>
    </row>
    <row r="958" spans="4:8">
      <c r="D958" s="86"/>
      <c r="H958" s="97"/>
    </row>
    <row r="959" spans="4:8">
      <c r="D959" s="86"/>
      <c r="H959" s="97"/>
    </row>
    <row r="960" spans="4:8">
      <c r="D960" s="86"/>
      <c r="H960" s="97"/>
    </row>
    <row r="961" spans="4:8">
      <c r="D961" s="86"/>
      <c r="H961" s="97"/>
    </row>
    <row r="962" spans="4:8">
      <c r="D962" s="86"/>
      <c r="H962" s="97"/>
    </row>
    <row r="963" spans="4:8">
      <c r="D963" s="86"/>
      <c r="H963" s="97"/>
    </row>
    <row r="964" spans="4:8">
      <c r="D964" s="86"/>
      <c r="H964" s="97"/>
    </row>
    <row r="965" spans="4:8">
      <c r="D965" s="86"/>
      <c r="H965" s="97"/>
    </row>
    <row r="966" spans="4:8">
      <c r="D966" s="86"/>
      <c r="H966" s="97"/>
    </row>
    <row r="967" spans="4:8">
      <c r="D967" s="86"/>
      <c r="H967" s="97"/>
    </row>
    <row r="968" spans="4:8">
      <c r="D968" s="86"/>
      <c r="H968" s="97"/>
    </row>
    <row r="969" spans="4:8">
      <c r="D969" s="86"/>
      <c r="H969" s="97"/>
    </row>
    <row r="970" spans="4:8">
      <c r="D970" s="86"/>
      <c r="H970" s="97"/>
    </row>
    <row r="971" spans="4:8">
      <c r="D971" s="86"/>
      <c r="H971" s="97"/>
    </row>
    <row r="972" spans="4:8">
      <c r="D972" s="86"/>
      <c r="H972" s="97"/>
    </row>
    <row r="973" spans="4:8">
      <c r="D973" s="86"/>
      <c r="H973" s="97"/>
    </row>
    <row r="974" spans="4:8">
      <c r="D974" s="86"/>
      <c r="H974" s="97"/>
    </row>
    <row r="975" spans="4:8">
      <c r="D975" s="86"/>
      <c r="H975" s="97"/>
    </row>
    <row r="976" spans="4:8">
      <c r="D976" s="86"/>
      <c r="H976" s="97"/>
    </row>
    <row r="977" spans="4:8">
      <c r="D977" s="86"/>
      <c r="H977" s="97"/>
    </row>
    <row r="978" spans="4:8">
      <c r="D978" s="86"/>
      <c r="H978" s="97"/>
    </row>
    <row r="979" spans="4:8">
      <c r="D979" s="86"/>
      <c r="H979" s="97"/>
    </row>
    <row r="980" spans="4:8">
      <c r="D980" s="86"/>
      <c r="H980" s="97"/>
    </row>
    <row r="981" spans="4:8">
      <c r="D981" s="86"/>
      <c r="H981" s="97"/>
    </row>
    <row r="982" spans="4:8">
      <c r="D982" s="86"/>
      <c r="H982" s="97"/>
    </row>
    <row r="983" spans="4:8">
      <c r="D983" s="86"/>
      <c r="H983" s="97"/>
    </row>
    <row r="984" spans="4:8">
      <c r="D984" s="86"/>
      <c r="H984" s="97"/>
    </row>
    <row r="985" spans="4:8">
      <c r="D985" s="86"/>
      <c r="H985" s="97"/>
    </row>
    <row r="986" spans="4:8">
      <c r="D986" s="86"/>
      <c r="H986" s="97"/>
    </row>
    <row r="987" spans="4:8">
      <c r="D987" s="86"/>
      <c r="H987" s="97"/>
    </row>
    <row r="988" spans="4:8">
      <c r="D988" s="86"/>
      <c r="H988" s="97"/>
    </row>
    <row r="989" spans="4:8">
      <c r="D989" s="86"/>
      <c r="H989" s="97"/>
    </row>
    <row r="990" spans="4:8">
      <c r="D990" s="86"/>
      <c r="H990" s="97"/>
    </row>
    <row r="991" spans="4:8">
      <c r="D991" s="86"/>
      <c r="H991" s="97"/>
    </row>
    <row r="992" spans="4:8">
      <c r="D992" s="86"/>
      <c r="H992" s="97"/>
    </row>
    <row r="993" spans="4:8">
      <c r="D993" s="86"/>
      <c r="H993" s="97"/>
    </row>
    <row r="994" spans="4:8">
      <c r="D994" s="86"/>
      <c r="H994" s="97"/>
    </row>
    <row r="995" spans="4:8">
      <c r="D995" s="86"/>
      <c r="H995" s="97"/>
    </row>
    <row r="996" spans="4:8">
      <c r="D996" s="86"/>
      <c r="H996" s="97"/>
    </row>
    <row r="997" spans="4:8">
      <c r="D997" s="86"/>
      <c r="H997" s="97"/>
    </row>
    <row r="998" spans="4:8">
      <c r="D998" s="86"/>
      <c r="H998" s="97"/>
    </row>
    <row r="999" spans="4:8">
      <c r="D999" s="86"/>
      <c r="H999" s="97"/>
    </row>
    <row r="1000" spans="4:8">
      <c r="D1000" s="86"/>
      <c r="H1000" s="97"/>
    </row>
    <row r="1001" spans="4:8">
      <c r="D1001" s="86"/>
      <c r="H1001" s="97"/>
    </row>
    <row r="1002" spans="4:8">
      <c r="D1002" s="86"/>
      <c r="H1002" s="97"/>
    </row>
    <row r="1003" spans="4:8">
      <c r="D1003" s="86"/>
      <c r="H1003" s="97"/>
    </row>
    <row r="1004" spans="4:8">
      <c r="D1004" s="86"/>
      <c r="H1004" s="97"/>
    </row>
    <row r="1005" spans="4:8">
      <c r="D1005" s="86"/>
      <c r="H1005" s="97"/>
    </row>
    <row r="1006" spans="4:8">
      <c r="D1006" s="86"/>
      <c r="H1006" s="97"/>
    </row>
    <row r="1007" spans="4:8">
      <c r="D1007" s="86"/>
      <c r="H1007" s="97"/>
    </row>
    <row r="1008" spans="4:8">
      <c r="D1008" s="86"/>
      <c r="H1008" s="97"/>
    </row>
    <row r="1009" spans="4:8">
      <c r="D1009" s="86"/>
      <c r="H1009" s="97"/>
    </row>
    <row r="1010" spans="4:8">
      <c r="D1010" s="86"/>
      <c r="H1010" s="97"/>
    </row>
    <row r="1011" spans="4:8">
      <c r="D1011" s="86"/>
      <c r="H1011" s="97"/>
    </row>
    <row r="1012" spans="4:8">
      <c r="D1012" s="86"/>
      <c r="H1012" s="97"/>
    </row>
    <row r="1013" spans="4:8">
      <c r="D1013" s="86"/>
      <c r="H1013" s="97"/>
    </row>
    <row r="1014" spans="4:8">
      <c r="D1014" s="86"/>
      <c r="H1014" s="97"/>
    </row>
    <row r="1015" spans="4:8">
      <c r="D1015" s="86"/>
      <c r="H1015" s="97"/>
    </row>
    <row r="1016" spans="4:8">
      <c r="D1016" s="86"/>
      <c r="H1016" s="97"/>
    </row>
    <row r="1017" spans="4:8">
      <c r="D1017" s="86"/>
      <c r="H1017" s="97"/>
    </row>
    <row r="1018" spans="4:8">
      <c r="D1018" s="86"/>
      <c r="H1018" s="97"/>
    </row>
    <row r="1019" spans="4:8">
      <c r="D1019" s="86"/>
      <c r="H1019" s="97"/>
    </row>
    <row r="1020" spans="4:8">
      <c r="D1020" s="86"/>
      <c r="H1020" s="97"/>
    </row>
    <row r="1021" spans="4:8">
      <c r="D1021" s="86"/>
      <c r="H1021" s="97"/>
    </row>
    <row r="1022" spans="4:8">
      <c r="D1022" s="86"/>
      <c r="H1022" s="97"/>
    </row>
    <row r="1023" spans="4:8">
      <c r="D1023" s="86"/>
      <c r="H1023" s="97"/>
    </row>
    <row r="1024" spans="4:8">
      <c r="D1024" s="86"/>
      <c r="H1024" s="97"/>
    </row>
    <row r="1025" spans="4:8">
      <c r="D1025" s="86"/>
      <c r="H1025" s="97"/>
    </row>
    <row r="1026" spans="4:8">
      <c r="D1026" s="86"/>
      <c r="H1026" s="97"/>
    </row>
    <row r="1027" spans="4:8">
      <c r="D1027" s="86"/>
      <c r="H1027" s="97"/>
    </row>
    <row r="1028" spans="4:8">
      <c r="D1028" s="86"/>
      <c r="H1028" s="97"/>
    </row>
    <row r="1029" spans="4:8">
      <c r="D1029" s="86"/>
      <c r="H1029" s="97"/>
    </row>
    <row r="1030" spans="4:8">
      <c r="D1030" s="86"/>
      <c r="H1030" s="97"/>
    </row>
    <row r="1031" spans="4:8">
      <c r="D1031" s="86"/>
      <c r="H1031" s="97"/>
    </row>
    <row r="1032" spans="4:8">
      <c r="D1032" s="86"/>
      <c r="H1032" s="97"/>
    </row>
    <row r="1033" spans="4:8">
      <c r="D1033" s="86"/>
      <c r="H1033" s="97"/>
    </row>
    <row r="1034" spans="4:8">
      <c r="D1034" s="86"/>
      <c r="H1034" s="97"/>
    </row>
    <row r="1035" spans="4:8">
      <c r="D1035" s="86"/>
      <c r="H1035" s="97"/>
    </row>
    <row r="1036" spans="4:8">
      <c r="D1036" s="86"/>
      <c r="H1036" s="97"/>
    </row>
    <row r="1037" spans="4:8">
      <c r="D1037" s="86"/>
      <c r="H1037" s="97"/>
    </row>
    <row r="1038" spans="4:8">
      <c r="D1038" s="86"/>
      <c r="H1038" s="97"/>
    </row>
    <row r="1039" spans="4:8">
      <c r="D1039" s="86"/>
      <c r="H1039" s="97"/>
    </row>
    <row r="1040" spans="4:8">
      <c r="D1040" s="86"/>
      <c r="H1040" s="97"/>
    </row>
    <row r="1041" spans="4:8">
      <c r="D1041" s="86"/>
      <c r="H1041" s="97"/>
    </row>
    <row r="1042" spans="4:8">
      <c r="D1042" s="86"/>
      <c r="H1042" s="97"/>
    </row>
    <row r="1043" spans="4:8">
      <c r="D1043" s="86"/>
      <c r="H1043" s="97"/>
    </row>
    <row r="1044" spans="4:8">
      <c r="D1044" s="86"/>
      <c r="H1044" s="97"/>
    </row>
    <row r="1045" spans="4:8">
      <c r="D1045" s="86"/>
      <c r="H1045" s="97"/>
    </row>
    <row r="1046" spans="4:8">
      <c r="D1046" s="86"/>
      <c r="H1046" s="97"/>
    </row>
    <row r="1047" spans="4:8">
      <c r="D1047" s="86"/>
      <c r="H1047" s="97"/>
    </row>
    <row r="1048" spans="4:8">
      <c r="D1048" s="86"/>
      <c r="H1048" s="97"/>
    </row>
    <row r="1049" spans="4:8">
      <c r="D1049" s="86"/>
      <c r="H1049" s="97"/>
    </row>
    <row r="1050" spans="4:8">
      <c r="D1050" s="86"/>
      <c r="H1050" s="97"/>
    </row>
    <row r="1051" spans="4:8">
      <c r="D1051" s="86"/>
      <c r="H1051" s="97"/>
    </row>
    <row r="1052" spans="4:8">
      <c r="D1052" s="86"/>
      <c r="H1052" s="97"/>
    </row>
    <row r="1053" spans="4:8">
      <c r="D1053" s="86"/>
      <c r="H1053" s="97"/>
    </row>
    <row r="1054" spans="4:8">
      <c r="D1054" s="86"/>
      <c r="H1054" s="97"/>
    </row>
    <row r="1055" spans="4:8">
      <c r="D1055" s="86"/>
      <c r="H1055" s="97"/>
    </row>
    <row r="1056" spans="4:8">
      <c r="D1056" s="86"/>
      <c r="H1056" s="97"/>
    </row>
    <row r="1057" spans="4:8">
      <c r="D1057" s="86"/>
      <c r="H1057" s="97"/>
    </row>
    <row r="1058" spans="4:8">
      <c r="D1058" s="86"/>
      <c r="H1058" s="97"/>
    </row>
    <row r="1059" spans="4:8">
      <c r="D1059" s="86"/>
      <c r="H1059" s="97"/>
    </row>
    <row r="1060" spans="4:8">
      <c r="D1060" s="86"/>
      <c r="H1060" s="97"/>
    </row>
    <row r="1061" spans="4:8">
      <c r="D1061" s="86"/>
      <c r="H1061" s="97"/>
    </row>
    <row r="1062" spans="4:8">
      <c r="D1062" s="86"/>
      <c r="H1062" s="97"/>
    </row>
    <row r="1063" spans="4:8">
      <c r="D1063" s="86"/>
      <c r="H1063" s="97"/>
    </row>
    <row r="1064" spans="4:8">
      <c r="D1064" s="86"/>
      <c r="H1064" s="97"/>
    </row>
    <row r="1065" spans="4:8">
      <c r="D1065" s="86"/>
      <c r="H1065" s="97"/>
    </row>
    <row r="1066" spans="4:8">
      <c r="D1066" s="86"/>
      <c r="H1066" s="97"/>
    </row>
    <row r="1067" spans="4:8">
      <c r="D1067" s="86"/>
      <c r="H1067" s="97"/>
    </row>
    <row r="1068" spans="4:8">
      <c r="D1068" s="86"/>
      <c r="H1068" s="97"/>
    </row>
    <row r="1069" spans="4:8">
      <c r="D1069" s="86"/>
      <c r="H1069" s="97"/>
    </row>
    <row r="1070" spans="4:8">
      <c r="D1070" s="86"/>
      <c r="H1070" s="97"/>
    </row>
    <row r="1071" spans="4:8">
      <c r="D1071" s="86"/>
      <c r="H1071" s="97"/>
    </row>
    <row r="1072" spans="4:8">
      <c r="D1072" s="86"/>
      <c r="H1072" s="97"/>
    </row>
    <row r="1073" spans="4:8">
      <c r="D1073" s="86"/>
      <c r="H1073" s="97"/>
    </row>
    <row r="1074" spans="4:8">
      <c r="D1074" s="86"/>
      <c r="H1074" s="97"/>
    </row>
    <row r="1075" spans="4:8">
      <c r="D1075" s="86"/>
      <c r="H1075" s="97"/>
    </row>
    <row r="1076" spans="4:8">
      <c r="D1076" s="86"/>
      <c r="H1076" s="97"/>
    </row>
    <row r="1077" spans="4:8">
      <c r="D1077" s="86"/>
      <c r="H1077" s="97"/>
    </row>
    <row r="1078" spans="4:8">
      <c r="D1078" s="86"/>
      <c r="H1078" s="97"/>
    </row>
    <row r="1079" spans="4:8">
      <c r="D1079" s="86"/>
      <c r="H1079" s="97"/>
    </row>
    <row r="1080" spans="4:8">
      <c r="D1080" s="86"/>
      <c r="H1080" s="97"/>
    </row>
    <row r="1081" spans="4:8">
      <c r="D1081" s="86"/>
      <c r="H1081" s="97"/>
    </row>
    <row r="1082" spans="4:8">
      <c r="D1082" s="86"/>
      <c r="H1082" s="97"/>
    </row>
    <row r="1083" spans="4:8">
      <c r="D1083" s="86"/>
      <c r="H1083" s="97"/>
    </row>
    <row r="1084" spans="4:8">
      <c r="D1084" s="86"/>
      <c r="H1084" s="97"/>
    </row>
    <row r="1085" spans="4:8">
      <c r="D1085" s="86"/>
      <c r="H1085" s="97"/>
    </row>
    <row r="1086" spans="4:8">
      <c r="D1086" s="86"/>
      <c r="H1086" s="97"/>
    </row>
    <row r="1087" spans="4:8">
      <c r="D1087" s="86"/>
      <c r="H1087" s="97"/>
    </row>
    <row r="1088" spans="4:8">
      <c r="D1088" s="86"/>
      <c r="H1088" s="97"/>
    </row>
    <row r="1089" spans="4:8">
      <c r="D1089" s="86"/>
      <c r="H1089" s="97"/>
    </row>
    <row r="1090" spans="4:8">
      <c r="D1090" s="86"/>
      <c r="H1090" s="97"/>
    </row>
    <row r="1091" spans="4:8">
      <c r="D1091" s="86"/>
      <c r="H1091" s="97"/>
    </row>
    <row r="1092" spans="4:8">
      <c r="D1092" s="86"/>
      <c r="H1092" s="97"/>
    </row>
    <row r="1093" spans="4:8">
      <c r="D1093" s="86"/>
      <c r="H1093" s="97"/>
    </row>
    <row r="1094" spans="4:8">
      <c r="D1094" s="86"/>
      <c r="H1094" s="97"/>
    </row>
    <row r="1095" spans="4:8">
      <c r="D1095" s="86"/>
      <c r="H1095" s="97"/>
    </row>
    <row r="1096" spans="4:8">
      <c r="D1096" s="86"/>
      <c r="H1096" s="97"/>
    </row>
    <row r="1097" spans="4:8">
      <c r="D1097" s="86"/>
      <c r="H1097" s="97"/>
    </row>
    <row r="1098" spans="4:8">
      <c r="D1098" s="86"/>
      <c r="H1098" s="97"/>
    </row>
    <row r="1099" spans="4:8">
      <c r="D1099" s="86"/>
      <c r="H1099" s="97"/>
    </row>
    <row r="1100" spans="4:8">
      <c r="D1100" s="86"/>
      <c r="H1100" s="97"/>
    </row>
    <row r="1101" spans="4:8">
      <c r="D1101" s="86"/>
      <c r="H1101" s="97"/>
    </row>
    <row r="1102" spans="4:8">
      <c r="D1102" s="86"/>
      <c r="H1102" s="97"/>
    </row>
    <row r="1103" spans="4:8">
      <c r="D1103" s="86"/>
      <c r="H1103" s="97"/>
    </row>
    <row r="1104" spans="4:8">
      <c r="D1104" s="86"/>
      <c r="H1104" s="97"/>
    </row>
    <row r="1105" spans="4:8">
      <c r="D1105" s="86"/>
      <c r="H1105" s="97"/>
    </row>
    <row r="1106" spans="4:8">
      <c r="D1106" s="86"/>
      <c r="H1106" s="97"/>
    </row>
    <row r="1107" spans="4:8">
      <c r="D1107" s="86"/>
      <c r="H1107" s="97"/>
    </row>
    <row r="1108" spans="4:8">
      <c r="D1108" s="86"/>
      <c r="H1108" s="97"/>
    </row>
    <row r="1109" spans="4:8">
      <c r="D1109" s="86"/>
      <c r="H1109" s="97"/>
    </row>
    <row r="1110" spans="4:8">
      <c r="D1110" s="86"/>
      <c r="H1110" s="97"/>
    </row>
    <row r="1111" spans="4:8">
      <c r="D1111" s="86"/>
      <c r="H1111" s="97"/>
    </row>
    <row r="1112" spans="4:8">
      <c r="D1112" s="86"/>
      <c r="H1112" s="97"/>
    </row>
    <row r="1113" spans="4:8">
      <c r="D1113" s="86"/>
      <c r="H1113" s="97"/>
    </row>
    <row r="1114" spans="4:8">
      <c r="D1114" s="86"/>
      <c r="H1114" s="97"/>
    </row>
    <row r="1115" spans="4:8">
      <c r="D1115" s="86"/>
      <c r="H1115" s="97"/>
    </row>
    <row r="1116" spans="4:8">
      <c r="D1116" s="86"/>
      <c r="H1116" s="97"/>
    </row>
    <row r="1117" spans="4:8">
      <c r="D1117" s="86"/>
      <c r="H1117" s="97"/>
    </row>
    <row r="1118" spans="4:8">
      <c r="D1118" s="86"/>
      <c r="H1118" s="97"/>
    </row>
    <row r="1119" spans="4:8">
      <c r="D1119" s="86"/>
      <c r="H1119" s="97"/>
    </row>
    <row r="1120" spans="4:8">
      <c r="D1120" s="86"/>
      <c r="H1120" s="97"/>
    </row>
    <row r="1121" spans="4:8">
      <c r="D1121" s="86"/>
      <c r="H1121" s="97"/>
    </row>
    <row r="1122" spans="4:8">
      <c r="D1122" s="86"/>
      <c r="H1122" s="97"/>
    </row>
    <row r="1123" spans="4:8">
      <c r="D1123" s="86"/>
      <c r="H1123" s="97"/>
    </row>
    <row r="1124" spans="4:8">
      <c r="D1124" s="86"/>
      <c r="H1124" s="97"/>
    </row>
    <row r="1125" spans="4:8">
      <c r="D1125" s="86"/>
      <c r="H1125" s="97"/>
    </row>
    <row r="1126" spans="4:8">
      <c r="D1126" s="86"/>
      <c r="H1126" s="97"/>
    </row>
    <row r="1127" spans="4:8">
      <c r="D1127" s="86"/>
      <c r="H1127" s="97"/>
    </row>
    <row r="1128" spans="4:8">
      <c r="D1128" s="86"/>
      <c r="H1128" s="97"/>
    </row>
    <row r="1129" spans="4:8">
      <c r="D1129" s="86"/>
      <c r="H1129" s="97"/>
    </row>
    <row r="1130" spans="4:8">
      <c r="D1130" s="86"/>
      <c r="H1130" s="97"/>
    </row>
    <row r="1131" spans="4:8">
      <c r="D1131" s="86"/>
      <c r="H1131" s="97"/>
    </row>
    <row r="1132" spans="4:8">
      <c r="D1132" s="86"/>
      <c r="H1132" s="97"/>
    </row>
    <row r="1133" spans="4:8">
      <c r="D1133" s="86"/>
      <c r="H1133" s="97"/>
    </row>
    <row r="1134" spans="4:8">
      <c r="D1134" s="86"/>
      <c r="H1134" s="97"/>
    </row>
    <row r="1135" spans="4:8">
      <c r="D1135" s="86"/>
      <c r="H1135" s="97"/>
    </row>
    <row r="1136" spans="4:8">
      <c r="D1136" s="86"/>
      <c r="H1136" s="97"/>
    </row>
    <row r="1137" spans="4:8">
      <c r="D1137" s="86"/>
      <c r="H1137" s="97"/>
    </row>
    <row r="1138" spans="4:8">
      <c r="D1138" s="86"/>
      <c r="H1138" s="97"/>
    </row>
    <row r="1139" spans="4:8">
      <c r="D1139" s="86"/>
      <c r="H1139" s="97"/>
    </row>
    <row r="1140" spans="4:8">
      <c r="D1140" s="86"/>
      <c r="H1140" s="97"/>
    </row>
    <row r="1141" spans="4:8">
      <c r="D1141" s="86"/>
      <c r="H1141" s="97"/>
    </row>
    <row r="1142" spans="4:8">
      <c r="D1142" s="86"/>
      <c r="H1142" s="97"/>
    </row>
    <row r="1143" spans="4:8">
      <c r="D1143" s="86"/>
      <c r="H1143" s="97"/>
    </row>
    <row r="1144" spans="4:8">
      <c r="D1144" s="86"/>
      <c r="H1144" s="97"/>
    </row>
    <row r="1145" spans="4:8">
      <c r="D1145" s="86"/>
      <c r="H1145" s="97"/>
    </row>
    <row r="1146" spans="4:8">
      <c r="D1146" s="86"/>
      <c r="H1146" s="97"/>
    </row>
    <row r="1147" spans="4:8">
      <c r="D1147" s="86"/>
      <c r="H1147" s="97"/>
    </row>
    <row r="1148" spans="4:8">
      <c r="D1148" s="86"/>
      <c r="H1148" s="97"/>
    </row>
    <row r="1149" spans="4:8">
      <c r="D1149" s="86"/>
      <c r="H1149" s="97"/>
    </row>
    <row r="1150" spans="4:8">
      <c r="D1150" s="86"/>
      <c r="H1150" s="97"/>
    </row>
    <row r="1151" spans="4:8">
      <c r="D1151" s="86"/>
      <c r="H1151" s="97"/>
    </row>
    <row r="1152" spans="4:8">
      <c r="D1152" s="86"/>
      <c r="H1152" s="97"/>
    </row>
    <row r="1153" spans="4:8">
      <c r="D1153" s="86"/>
      <c r="H1153" s="97"/>
    </row>
    <row r="1154" spans="4:8">
      <c r="D1154" s="86"/>
      <c r="H1154" s="97"/>
    </row>
    <row r="1155" spans="4:8">
      <c r="D1155" s="86"/>
      <c r="H1155" s="97"/>
    </row>
    <row r="1156" spans="4:8">
      <c r="D1156" s="86"/>
      <c r="H1156" s="97"/>
    </row>
    <row r="1157" spans="4:8">
      <c r="D1157" s="86"/>
      <c r="H1157" s="97"/>
    </row>
    <row r="1158" spans="4:8">
      <c r="D1158" s="86"/>
      <c r="H1158" s="97"/>
    </row>
    <row r="1159" spans="4:8">
      <c r="D1159" s="86"/>
      <c r="H1159" s="97"/>
    </row>
    <row r="1160" spans="4:8">
      <c r="D1160" s="86"/>
      <c r="H1160" s="97"/>
    </row>
    <row r="1161" spans="4:8">
      <c r="D1161" s="86"/>
      <c r="H1161" s="97"/>
    </row>
    <row r="1162" spans="4:8">
      <c r="D1162" s="86"/>
      <c r="H1162" s="97"/>
    </row>
    <row r="1163" spans="4:8">
      <c r="D1163" s="86"/>
      <c r="H1163" s="97"/>
    </row>
    <row r="1164" spans="4:8">
      <c r="D1164" s="86"/>
      <c r="H1164" s="97"/>
    </row>
    <row r="1165" spans="4:8">
      <c r="D1165" s="86"/>
      <c r="H1165" s="97"/>
    </row>
    <row r="1166" spans="4:8">
      <c r="D1166" s="86"/>
      <c r="H1166" s="97"/>
    </row>
    <row r="1167" spans="4:8">
      <c r="D1167" s="86"/>
    </row>
    <row r="1168" spans="4:8">
      <c r="D1168" s="86"/>
    </row>
    <row r="1169" spans="4:4">
      <c r="D1169" s="86"/>
    </row>
    <row r="1170" spans="4:4">
      <c r="D1170" s="86"/>
    </row>
    <row r="1171" spans="4:4">
      <c r="D1171" s="86"/>
    </row>
    <row r="1172" spans="4:4">
      <c r="D1172" s="86"/>
    </row>
    <row r="1173" spans="4:4">
      <c r="D1173" s="86"/>
    </row>
    <row r="1174" spans="4:4">
      <c r="D1174" s="86"/>
    </row>
    <row r="1175" spans="4:4">
      <c r="D1175" s="86"/>
    </row>
    <row r="1176" spans="4:4">
      <c r="D1176" s="86"/>
    </row>
    <row r="1177" spans="4:4">
      <c r="D1177" s="86"/>
    </row>
    <row r="1178" spans="4:4">
      <c r="D1178" s="86"/>
    </row>
    <row r="1179" spans="4:4">
      <c r="D1179" s="86"/>
    </row>
    <row r="1180" spans="4:4">
      <c r="D1180" s="86"/>
    </row>
    <row r="1181" spans="4:4">
      <c r="D1181" s="86"/>
    </row>
    <row r="1182" spans="4:4">
      <c r="D1182" s="86"/>
    </row>
    <row r="1183" spans="4:4">
      <c r="D1183" s="86"/>
    </row>
    <row r="1184" spans="4:4">
      <c r="D1184" s="86"/>
    </row>
    <row r="1185" spans="4:4">
      <c r="D1185" s="86"/>
    </row>
    <row r="1186" spans="4:4">
      <c r="D1186" s="86"/>
    </row>
    <row r="1187" spans="4:4">
      <c r="D1187" s="86"/>
    </row>
    <row r="1188" spans="4:4">
      <c r="D1188" s="86"/>
    </row>
    <row r="1189" spans="4:4">
      <c r="D1189" s="86"/>
    </row>
    <row r="1190" spans="4:4">
      <c r="D1190" s="86"/>
    </row>
    <row r="1191" spans="4:4">
      <c r="D1191" s="86"/>
    </row>
    <row r="1192" spans="4:4">
      <c r="D1192" s="86"/>
    </row>
    <row r="1193" spans="4:4">
      <c r="D1193" s="86"/>
    </row>
    <row r="1194" spans="4:4">
      <c r="D1194" s="86"/>
    </row>
    <row r="1195" spans="4:4">
      <c r="D1195" s="86"/>
    </row>
    <row r="1196" spans="4:4">
      <c r="D1196" s="86"/>
    </row>
    <row r="1197" spans="4:4">
      <c r="D1197" s="86"/>
    </row>
    <row r="1198" spans="4:4">
      <c r="D1198" s="86"/>
    </row>
    <row r="1199" spans="4:4">
      <c r="D1199" s="86"/>
    </row>
    <row r="1200" spans="4:4">
      <c r="D1200" s="86"/>
    </row>
    <row r="1201" spans="4:4">
      <c r="D1201" s="86"/>
    </row>
    <row r="1202" spans="4:4">
      <c r="D1202" s="86"/>
    </row>
    <row r="1203" spans="4:4">
      <c r="D1203" s="86"/>
    </row>
    <row r="1204" spans="4:4">
      <c r="D1204" s="86"/>
    </row>
    <row r="1205" spans="4:4">
      <c r="D1205" s="86"/>
    </row>
    <row r="1206" spans="4:4">
      <c r="D1206" s="86"/>
    </row>
    <row r="1207" spans="4:4">
      <c r="D1207" s="86"/>
    </row>
    <row r="1208" spans="4:4">
      <c r="D1208" s="86"/>
    </row>
    <row r="1209" spans="4:4">
      <c r="D1209" s="86"/>
    </row>
    <row r="1210" spans="4:4">
      <c r="D1210" s="86"/>
    </row>
    <row r="1211" spans="4:4">
      <c r="D1211" s="86"/>
    </row>
    <row r="1212" spans="4:4">
      <c r="D1212" s="86"/>
    </row>
    <row r="1213" spans="4:4">
      <c r="D1213" s="86"/>
    </row>
    <row r="1214" spans="4:4">
      <c r="D1214" s="86"/>
    </row>
    <row r="1215" spans="4:4">
      <c r="D1215" s="86"/>
    </row>
    <row r="1216" spans="4:4">
      <c r="D1216" s="86"/>
    </row>
    <row r="1217" spans="4:4">
      <c r="D1217" s="86"/>
    </row>
    <row r="1218" spans="4:4">
      <c r="D1218" s="86"/>
    </row>
    <row r="1219" spans="4:4">
      <c r="D1219" s="86"/>
    </row>
    <row r="1220" spans="4:4">
      <c r="D1220" s="86"/>
    </row>
    <row r="1221" spans="4:4">
      <c r="D1221" s="86"/>
    </row>
    <row r="1222" spans="4:4">
      <c r="D1222" s="86"/>
    </row>
    <row r="1223" spans="4:4">
      <c r="D1223" s="86"/>
    </row>
    <row r="1224" spans="4:4">
      <c r="D1224" s="86"/>
    </row>
    <row r="1225" spans="4:4">
      <c r="D1225" s="86"/>
    </row>
    <row r="1226" spans="4:4">
      <c r="D1226" s="86"/>
    </row>
    <row r="1227" spans="4:4">
      <c r="D1227" s="86"/>
    </row>
    <row r="1228" spans="4:4">
      <c r="D1228" s="86"/>
    </row>
    <row r="1229" spans="4:4">
      <c r="D1229" s="86"/>
    </row>
    <row r="1230" spans="4:4">
      <c r="D1230" s="86"/>
    </row>
    <row r="1231" spans="4:4">
      <c r="D1231" s="86"/>
    </row>
    <row r="1232" spans="4:4">
      <c r="D1232" s="86"/>
    </row>
    <row r="1233" spans="4:4">
      <c r="D1233" s="86"/>
    </row>
    <row r="1234" spans="4:4">
      <c r="D1234" s="86"/>
    </row>
    <row r="1235" spans="4:4">
      <c r="D1235" s="86"/>
    </row>
    <row r="1236" spans="4:4">
      <c r="D1236" s="86"/>
    </row>
    <row r="1237" spans="4:4">
      <c r="D1237" s="86"/>
    </row>
    <row r="1238" spans="4:4">
      <c r="D1238" s="86"/>
    </row>
    <row r="1239" spans="4:4">
      <c r="D1239" s="86"/>
    </row>
    <row r="1240" spans="4:4">
      <c r="D1240" s="86"/>
    </row>
    <row r="1241" spans="4:4">
      <c r="D1241" s="86"/>
    </row>
    <row r="1242" spans="4:4">
      <c r="D1242" s="86"/>
    </row>
    <row r="1243" spans="4:4">
      <c r="D1243" s="86"/>
    </row>
    <row r="1244" spans="4:4">
      <c r="D1244" s="86"/>
    </row>
    <row r="1245" spans="4:4">
      <c r="D1245" s="86"/>
    </row>
    <row r="1246" spans="4:4">
      <c r="D1246" s="86"/>
    </row>
    <row r="1247" spans="4:4">
      <c r="D1247" s="86"/>
    </row>
    <row r="1248" spans="4:4">
      <c r="D1248" s="86"/>
    </row>
    <row r="1249" spans="4:4">
      <c r="D1249" s="86"/>
    </row>
    <row r="1250" spans="4:4">
      <c r="D1250" s="86"/>
    </row>
    <row r="1251" spans="4:4">
      <c r="D1251" s="86"/>
    </row>
    <row r="1252" spans="4:4">
      <c r="D1252" s="86"/>
    </row>
    <row r="1253" spans="4:4">
      <c r="D1253" s="86"/>
    </row>
    <row r="1254" spans="4:4">
      <c r="D1254" s="86"/>
    </row>
    <row r="1255" spans="4:4">
      <c r="D1255" s="86"/>
    </row>
    <row r="1256" spans="4:4">
      <c r="D1256" s="86"/>
    </row>
    <row r="1257" spans="4:4">
      <c r="D1257" s="86"/>
    </row>
    <row r="1258" spans="4:4">
      <c r="D1258" s="86"/>
    </row>
    <row r="1259" spans="4:4">
      <c r="D1259" s="86"/>
    </row>
    <row r="1260" spans="4:4">
      <c r="D1260" s="86"/>
    </row>
    <row r="1261" spans="4:4">
      <c r="D1261" s="86"/>
    </row>
    <row r="1262" spans="4:4">
      <c r="D1262" s="86"/>
    </row>
    <row r="1263" spans="4:4">
      <c r="D1263" s="86"/>
    </row>
    <row r="1264" spans="4:4">
      <c r="D1264" s="86"/>
    </row>
    <row r="1265" spans="4:4">
      <c r="D1265" s="86"/>
    </row>
    <row r="1266" spans="4:4">
      <c r="D1266" s="86"/>
    </row>
    <row r="1267" spans="4:4">
      <c r="D1267" s="86"/>
    </row>
    <row r="1268" spans="4:4">
      <c r="D1268" s="86"/>
    </row>
    <row r="1269" spans="4:4">
      <c r="D1269" s="86"/>
    </row>
    <row r="1270" spans="4:4">
      <c r="D1270" s="86"/>
    </row>
    <row r="1271" spans="4:4">
      <c r="D1271" s="86"/>
    </row>
    <row r="1272" spans="4:4">
      <c r="D1272" s="86"/>
    </row>
    <row r="1273" spans="4:4">
      <c r="D1273" s="86"/>
    </row>
    <row r="1274" spans="4:4">
      <c r="D1274" s="86"/>
    </row>
    <row r="1275" spans="4:4">
      <c r="D1275" s="86"/>
    </row>
    <row r="1276" spans="4:4">
      <c r="D1276" s="86"/>
    </row>
    <row r="1277" spans="4:4">
      <c r="D1277" s="86"/>
    </row>
    <row r="1278" spans="4:4">
      <c r="D1278" s="86"/>
    </row>
    <row r="1279" spans="4:4">
      <c r="D1279" s="86"/>
    </row>
    <row r="1280" spans="4:4">
      <c r="D1280" s="86"/>
    </row>
    <row r="1281" spans="4:4">
      <c r="D1281" s="86"/>
    </row>
    <row r="1282" spans="4:4">
      <c r="D1282" s="86"/>
    </row>
    <row r="1283" spans="4:4">
      <c r="D1283" s="86"/>
    </row>
    <row r="1284" spans="4:4">
      <c r="D1284" s="86"/>
    </row>
    <row r="1285" spans="4:4">
      <c r="D1285" s="86"/>
    </row>
    <row r="1286" spans="4:4">
      <c r="D1286" s="86"/>
    </row>
    <row r="1287" spans="4:4">
      <c r="D1287" s="86"/>
    </row>
    <row r="1288" spans="4:4">
      <c r="D1288" s="86"/>
    </row>
    <row r="1289" spans="4:4">
      <c r="D1289" s="86"/>
    </row>
    <row r="1290" spans="4:4">
      <c r="D1290" s="86"/>
    </row>
    <row r="1291" spans="4:4">
      <c r="D1291" s="86"/>
    </row>
    <row r="1292" spans="4:4">
      <c r="D1292" s="86"/>
    </row>
    <row r="1293" spans="4:4">
      <c r="D1293" s="86"/>
    </row>
    <row r="1294" spans="4:4">
      <c r="D1294" s="86"/>
    </row>
    <row r="1295" spans="4:4">
      <c r="D1295" s="86"/>
    </row>
    <row r="1296" spans="4:4">
      <c r="D1296" s="86"/>
    </row>
    <row r="1297" spans="4:4">
      <c r="D1297" s="86"/>
    </row>
    <row r="1298" spans="4:4">
      <c r="D1298" s="86"/>
    </row>
    <row r="1299" spans="4:4">
      <c r="D1299" s="86"/>
    </row>
    <row r="1300" spans="4:4">
      <c r="D1300" s="86"/>
    </row>
    <row r="1301" spans="4:4">
      <c r="D1301" s="86"/>
    </row>
    <row r="1302" spans="4:4">
      <c r="D1302" s="86"/>
    </row>
    <row r="1303" spans="4:4">
      <c r="D1303" s="86"/>
    </row>
    <row r="1304" spans="4:4">
      <c r="D1304" s="86"/>
    </row>
    <row r="1305" spans="4:4">
      <c r="D1305" s="86"/>
    </row>
    <row r="1306" spans="4:4">
      <c r="D1306" s="86"/>
    </row>
    <row r="1307" spans="4:4">
      <c r="D1307" s="86"/>
    </row>
    <row r="1308" spans="4:4">
      <c r="D1308" s="86"/>
    </row>
    <row r="1309" spans="4:4">
      <c r="D1309" s="86"/>
    </row>
    <row r="1310" spans="4:4">
      <c r="D1310" s="86"/>
    </row>
    <row r="1311" spans="4:4">
      <c r="D1311" s="86"/>
    </row>
    <row r="1312" spans="4:4">
      <c r="D1312" s="86"/>
    </row>
    <row r="1313" spans="4:4">
      <c r="D1313" s="86"/>
    </row>
    <row r="1314" spans="4:4">
      <c r="D1314" s="86"/>
    </row>
    <row r="1315" spans="4:4">
      <c r="D1315" s="86"/>
    </row>
    <row r="1316" spans="4:4">
      <c r="D1316" s="86"/>
    </row>
    <row r="1317" spans="4:4">
      <c r="D1317" s="86"/>
    </row>
    <row r="1318" spans="4:4">
      <c r="D1318" s="86"/>
    </row>
    <row r="1319" spans="4:4">
      <c r="D1319" s="86"/>
    </row>
    <row r="1320" spans="4:4">
      <c r="D1320" s="86"/>
    </row>
    <row r="1321" spans="4:4">
      <c r="D1321" s="86"/>
    </row>
    <row r="1322" spans="4:4">
      <c r="D1322" s="86"/>
    </row>
    <row r="1323" spans="4:4">
      <c r="D1323" s="86"/>
    </row>
    <row r="1324" spans="4:4">
      <c r="D1324" s="86"/>
    </row>
    <row r="1325" spans="4:4">
      <c r="D1325" s="86"/>
    </row>
    <row r="1326" spans="4:4">
      <c r="D1326" s="86"/>
    </row>
    <row r="1327" spans="4:4">
      <c r="D1327" s="86"/>
    </row>
    <row r="1328" spans="4:4">
      <c r="D1328" s="86"/>
    </row>
    <row r="1329" spans="4:4">
      <c r="D1329" s="86"/>
    </row>
    <row r="1330" spans="4:4">
      <c r="D1330" s="86"/>
    </row>
    <row r="1331" spans="4:4">
      <c r="D1331" s="86"/>
    </row>
    <row r="1332" spans="4:4">
      <c r="D1332" s="86"/>
    </row>
    <row r="1333" spans="4:4">
      <c r="D1333" s="86"/>
    </row>
    <row r="1334" spans="4:4">
      <c r="D1334" s="86"/>
    </row>
    <row r="1335" spans="4:4">
      <c r="D1335" s="86"/>
    </row>
    <row r="1336" spans="4:4">
      <c r="D1336" s="86"/>
    </row>
    <row r="1337" spans="4:4">
      <c r="D1337" s="86"/>
    </row>
    <row r="1338" spans="4:4">
      <c r="D1338" s="86"/>
    </row>
    <row r="1339" spans="4:4">
      <c r="D1339" s="86"/>
    </row>
    <row r="1340" spans="4:4">
      <c r="D1340" s="86"/>
    </row>
    <row r="1341" spans="4:4">
      <c r="D1341" s="86"/>
    </row>
    <row r="1342" spans="4:4">
      <c r="D1342" s="86"/>
    </row>
    <row r="1343" spans="4:4">
      <c r="D1343" s="86"/>
    </row>
    <row r="1344" spans="4:4">
      <c r="D1344" s="86"/>
    </row>
    <row r="1345" spans="4:4">
      <c r="D1345" s="86"/>
    </row>
    <row r="1346" spans="4:4">
      <c r="D1346" s="86"/>
    </row>
    <row r="1347" spans="4:4">
      <c r="D1347" s="86"/>
    </row>
    <row r="1348" spans="4:4">
      <c r="D1348" s="86"/>
    </row>
    <row r="1349" spans="4:4">
      <c r="D1349" s="86"/>
    </row>
    <row r="1350" spans="4:4">
      <c r="D1350" s="86"/>
    </row>
    <row r="1351" spans="4:4">
      <c r="D1351" s="86"/>
    </row>
    <row r="1352" spans="4:4">
      <c r="D1352" s="86"/>
    </row>
    <row r="1353" spans="4:4">
      <c r="D1353" s="86"/>
    </row>
    <row r="1354" spans="4:4">
      <c r="D1354" s="86"/>
    </row>
    <row r="1355" spans="4:4">
      <c r="D1355" s="86"/>
    </row>
    <row r="1356" spans="4:4">
      <c r="D1356" s="86"/>
    </row>
    <row r="1357" spans="4:4">
      <c r="D1357" s="86"/>
    </row>
    <row r="1358" spans="4:4">
      <c r="D1358" s="86"/>
    </row>
    <row r="1359" spans="4:4">
      <c r="D1359" s="86"/>
    </row>
    <row r="1360" spans="4:4">
      <c r="D1360" s="86"/>
    </row>
    <row r="1361" spans="4:4">
      <c r="D1361" s="86"/>
    </row>
    <row r="1362" spans="4:4">
      <c r="D1362" s="86"/>
    </row>
    <row r="1363" spans="4:4">
      <c r="D1363" s="86"/>
    </row>
    <row r="1364" spans="4:4">
      <c r="D1364" s="86"/>
    </row>
    <row r="1365" spans="4:4">
      <c r="D1365" s="86"/>
    </row>
    <row r="1366" spans="4:4">
      <c r="D1366" s="86"/>
    </row>
    <row r="1367" spans="4:4">
      <c r="D1367" s="86"/>
    </row>
    <row r="1368" spans="4:4">
      <c r="D1368" s="86"/>
    </row>
    <row r="1369" spans="4:4">
      <c r="D1369" s="86"/>
    </row>
    <row r="1370" spans="4:4">
      <c r="D1370" s="86"/>
    </row>
    <row r="1371" spans="4:4">
      <c r="D1371" s="86"/>
    </row>
    <row r="1372" spans="4:4">
      <c r="D1372" s="86"/>
    </row>
    <row r="1373" spans="4:4">
      <c r="D1373" s="86"/>
    </row>
    <row r="1374" spans="4:4">
      <c r="D1374" s="86"/>
    </row>
    <row r="1375" spans="4:4">
      <c r="D1375" s="86"/>
    </row>
    <row r="1376" spans="4:4">
      <c r="D1376" s="86"/>
    </row>
    <row r="1377" spans="4:4">
      <c r="D1377" s="86"/>
    </row>
    <row r="1378" spans="4:4">
      <c r="D1378" s="86"/>
    </row>
    <row r="1379" spans="4:4">
      <c r="D1379" s="86"/>
    </row>
    <row r="1380" spans="4:4">
      <c r="D1380" s="86"/>
    </row>
    <row r="1381" spans="4:4">
      <c r="D1381" s="86"/>
    </row>
    <row r="1382" spans="4:4">
      <c r="D1382" s="86"/>
    </row>
    <row r="1383" spans="4:4">
      <c r="D1383" s="86"/>
    </row>
    <row r="1384" spans="4:4">
      <c r="D1384" s="86"/>
    </row>
    <row r="1385" spans="4:4">
      <c r="D1385" s="86"/>
    </row>
    <row r="1386" spans="4:4">
      <c r="D1386" s="86"/>
    </row>
    <row r="1387" spans="4:4">
      <c r="D1387" s="86"/>
    </row>
    <row r="1388" spans="4:4">
      <c r="D1388" s="86"/>
    </row>
    <row r="1389" spans="4:4">
      <c r="D1389" s="86"/>
    </row>
    <row r="1390" spans="4:4">
      <c r="D1390" s="86"/>
    </row>
    <row r="1391" spans="4:4">
      <c r="D1391" s="86"/>
    </row>
    <row r="1392" spans="4:4">
      <c r="D1392" s="86"/>
    </row>
    <row r="1393" spans="4:4">
      <c r="D1393" s="86"/>
    </row>
    <row r="1394" spans="4:4">
      <c r="D1394" s="86"/>
    </row>
    <row r="1395" spans="4:4">
      <c r="D1395" s="86"/>
    </row>
    <row r="1396" spans="4:4">
      <c r="D1396" s="86"/>
    </row>
    <row r="1397" spans="4:4">
      <c r="D1397" s="86"/>
    </row>
    <row r="1398" spans="4:4">
      <c r="D1398" s="86"/>
    </row>
    <row r="1399" spans="4:4">
      <c r="D1399" s="86"/>
    </row>
    <row r="1400" spans="4:4">
      <c r="D1400" s="86"/>
    </row>
    <row r="1401" spans="4:4">
      <c r="D1401" s="86"/>
    </row>
    <row r="1402" spans="4:4">
      <c r="D1402" s="86"/>
    </row>
    <row r="1403" spans="4:4">
      <c r="D1403" s="86"/>
    </row>
    <row r="1404" spans="4:4">
      <c r="D1404" s="86"/>
    </row>
    <row r="1405" spans="4:4">
      <c r="D1405" s="86"/>
    </row>
    <row r="1406" spans="4:4">
      <c r="D1406" s="86"/>
    </row>
    <row r="1407" spans="4:4">
      <c r="D1407" s="86"/>
    </row>
    <row r="1408" spans="4:4">
      <c r="D1408" s="86"/>
    </row>
    <row r="1409" spans="4:4">
      <c r="D1409" s="86"/>
    </row>
    <row r="1410" spans="4:4">
      <c r="D1410" s="86"/>
    </row>
    <row r="1411" spans="4:4">
      <c r="D1411" s="86"/>
    </row>
    <row r="1412" spans="4:4">
      <c r="D1412" s="86"/>
    </row>
    <row r="1413" spans="4:4">
      <c r="D1413" s="86"/>
    </row>
    <row r="1414" spans="4:4">
      <c r="D1414" s="86"/>
    </row>
    <row r="1415" spans="4:4">
      <c r="D1415" s="86"/>
    </row>
    <row r="1416" spans="4:4">
      <c r="D1416" s="86"/>
    </row>
    <row r="1417" spans="4:4">
      <c r="D1417" s="86"/>
    </row>
    <row r="1418" spans="4:4">
      <c r="D1418" s="86"/>
    </row>
    <row r="1419" spans="4:4">
      <c r="D1419" s="86"/>
    </row>
    <row r="1420" spans="4:4">
      <c r="D1420" s="86"/>
    </row>
    <row r="1421" spans="4:4">
      <c r="D1421" s="86"/>
    </row>
    <row r="1422" spans="4:4">
      <c r="D1422" s="86"/>
    </row>
    <row r="1423" spans="4:4">
      <c r="D1423" s="86"/>
    </row>
    <row r="1424" spans="4:4">
      <c r="D1424" s="86"/>
    </row>
    <row r="1425" spans="4:4">
      <c r="D1425" s="86"/>
    </row>
    <row r="1426" spans="4:4">
      <c r="D1426" s="86"/>
    </row>
    <row r="1427" spans="4:4">
      <c r="D1427" s="86"/>
    </row>
    <row r="1428" spans="4:4">
      <c r="D1428" s="86"/>
    </row>
    <row r="1429" spans="4:4">
      <c r="D1429" s="86"/>
    </row>
    <row r="1430" spans="4:4">
      <c r="D1430" s="86"/>
    </row>
    <row r="1431" spans="4:4">
      <c r="D1431" s="86"/>
    </row>
    <row r="1432" spans="4:4">
      <c r="D1432" s="86"/>
    </row>
    <row r="1433" spans="4:4">
      <c r="D1433" s="86"/>
    </row>
    <row r="1434" spans="4:4">
      <c r="D1434" s="86"/>
    </row>
    <row r="1435" spans="4:4">
      <c r="D1435" s="86"/>
    </row>
    <row r="1436" spans="4:4">
      <c r="D1436" s="86"/>
    </row>
    <row r="1437" spans="4:4">
      <c r="D1437" s="86"/>
    </row>
    <row r="1438" spans="4:4">
      <c r="D1438" s="86"/>
    </row>
    <row r="1439" spans="4:4">
      <c r="D1439" s="86"/>
    </row>
    <row r="1440" spans="4:4">
      <c r="D1440" s="86"/>
    </row>
    <row r="1441" spans="4:4">
      <c r="D1441" s="86"/>
    </row>
    <row r="1442" spans="4:4">
      <c r="D1442" s="86"/>
    </row>
    <row r="1443" spans="4:4">
      <c r="D1443" s="86"/>
    </row>
    <row r="1444" spans="4:4">
      <c r="D1444" s="86"/>
    </row>
    <row r="1445" spans="4:4">
      <c r="D1445" s="86"/>
    </row>
    <row r="1446" spans="4:4">
      <c r="D1446" s="86"/>
    </row>
    <row r="1447" spans="4:4">
      <c r="D1447" s="86"/>
    </row>
    <row r="1448" spans="4:4">
      <c r="D1448" s="86"/>
    </row>
    <row r="1449" spans="4:4">
      <c r="D1449" s="86"/>
    </row>
    <row r="1450" spans="4:4">
      <c r="D1450" s="86"/>
    </row>
    <row r="1451" spans="4:4">
      <c r="D1451" s="86"/>
    </row>
    <row r="1452" spans="4:4">
      <c r="D1452" s="86"/>
    </row>
    <row r="1453" spans="4:4">
      <c r="D1453" s="86"/>
    </row>
    <row r="1454" spans="4:4">
      <c r="D1454" s="86"/>
    </row>
    <row r="1455" spans="4:4">
      <c r="D1455" s="86"/>
    </row>
    <row r="1456" spans="4:4">
      <c r="D1456" s="86"/>
    </row>
    <row r="1457" spans="4:4">
      <c r="D1457" s="86"/>
    </row>
    <row r="1458" spans="4:4">
      <c r="D1458" s="86"/>
    </row>
    <row r="1459" spans="4:4">
      <c r="D1459" s="86"/>
    </row>
    <row r="1460" spans="4:4">
      <c r="D1460" s="86"/>
    </row>
    <row r="1461" spans="4:4">
      <c r="D1461" s="86"/>
    </row>
    <row r="1462" spans="4:4">
      <c r="D1462" s="86"/>
    </row>
    <row r="1463" spans="4:4">
      <c r="D1463" s="86"/>
    </row>
    <row r="1464" spans="4:4">
      <c r="D1464" s="86"/>
    </row>
    <row r="1465" spans="4:4">
      <c r="D1465" s="86"/>
    </row>
    <row r="1466" spans="4:4">
      <c r="D1466" s="86"/>
    </row>
    <row r="1467" spans="4:4">
      <c r="D1467" s="86"/>
    </row>
    <row r="1468" spans="4:4">
      <c r="D1468" s="86"/>
    </row>
    <row r="1469" spans="4:4">
      <c r="D1469" s="86"/>
    </row>
    <row r="1470" spans="4:4">
      <c r="D1470" s="86"/>
    </row>
    <row r="1471" spans="4:4">
      <c r="D1471" s="86"/>
    </row>
    <row r="1472" spans="4:4">
      <c r="D1472" s="86"/>
    </row>
    <row r="1473" spans="4:4">
      <c r="D1473" s="86"/>
    </row>
    <row r="1474" spans="4:4">
      <c r="D1474" s="86"/>
    </row>
    <row r="1475" spans="4:4">
      <c r="D1475" s="86"/>
    </row>
    <row r="1476" spans="4:4">
      <c r="D1476" s="86"/>
    </row>
    <row r="1477" spans="4:4">
      <c r="D1477" s="86"/>
    </row>
    <row r="1478" spans="4:4">
      <c r="D1478" s="86"/>
    </row>
    <row r="1479" spans="4:4">
      <c r="D1479" s="86"/>
    </row>
    <row r="1480" spans="4:4">
      <c r="D1480" s="86"/>
    </row>
    <row r="1481" spans="4:4">
      <c r="D1481" s="86"/>
    </row>
    <row r="1482" spans="4:4">
      <c r="D1482" s="86"/>
    </row>
    <row r="1483" spans="4:4">
      <c r="D1483" s="86"/>
    </row>
    <row r="1484" spans="4:4">
      <c r="D1484" s="86"/>
    </row>
    <row r="1485" spans="4:4">
      <c r="D1485" s="86"/>
    </row>
    <row r="1486" spans="4:4">
      <c r="D1486" s="86"/>
    </row>
    <row r="1487" spans="4:4">
      <c r="D1487" s="86"/>
    </row>
    <row r="1488" spans="4:4">
      <c r="D1488" s="86"/>
    </row>
    <row r="1489" spans="4:4">
      <c r="D1489" s="86"/>
    </row>
    <row r="1490" spans="4:4">
      <c r="D1490" s="86"/>
    </row>
    <row r="1491" spans="4:4">
      <c r="D1491" s="86"/>
    </row>
    <row r="1492" spans="4:4">
      <c r="D1492" s="86"/>
    </row>
    <row r="1493" spans="4:4">
      <c r="D1493" s="86"/>
    </row>
    <row r="1494" spans="4:4">
      <c r="D1494" s="86"/>
    </row>
    <row r="1495" spans="4:4">
      <c r="D1495" s="86"/>
    </row>
    <row r="1496" spans="4:4">
      <c r="D1496" s="86"/>
    </row>
    <row r="1497" spans="4:4">
      <c r="D1497" s="86"/>
    </row>
    <row r="1498" spans="4:4">
      <c r="D1498" s="86"/>
    </row>
    <row r="1499" spans="4:4">
      <c r="D1499" s="86"/>
    </row>
    <row r="1500" spans="4:4">
      <c r="D1500" s="86"/>
    </row>
    <row r="1501" spans="4:4">
      <c r="D1501" s="86"/>
    </row>
    <row r="1502" spans="4:4">
      <c r="D1502" s="86"/>
    </row>
    <row r="1503" spans="4:4">
      <c r="D1503" s="86"/>
    </row>
    <row r="1504" spans="4:4">
      <c r="D1504" s="86"/>
    </row>
    <row r="1505" spans="4:4">
      <c r="D1505" s="86"/>
    </row>
    <row r="1506" spans="4:4">
      <c r="D1506" s="86"/>
    </row>
    <row r="1507" spans="4:4">
      <c r="D1507" s="86"/>
    </row>
    <row r="1508" spans="4:4">
      <c r="D1508" s="86"/>
    </row>
    <row r="1509" spans="4:4">
      <c r="D1509" s="86"/>
    </row>
    <row r="1510" spans="4:4">
      <c r="D1510" s="86"/>
    </row>
    <row r="1511" spans="4:4">
      <c r="D1511" s="86"/>
    </row>
    <row r="1512" spans="4:4">
      <c r="D1512" s="86"/>
    </row>
    <row r="1513" spans="4:4">
      <c r="D1513" s="86"/>
    </row>
    <row r="1514" spans="4:4">
      <c r="D1514" s="86"/>
    </row>
    <row r="1515" spans="4:4">
      <c r="D1515" s="86"/>
    </row>
    <row r="1516" spans="4:4">
      <c r="D1516" s="86"/>
    </row>
    <row r="1517" spans="4:4">
      <c r="D1517" s="86"/>
    </row>
    <row r="1518" spans="4:4">
      <c r="D1518" s="86"/>
    </row>
    <row r="1519" spans="4:4">
      <c r="D1519" s="86"/>
    </row>
    <row r="1520" spans="4:4">
      <c r="D1520" s="86"/>
    </row>
    <row r="1521" spans="4:4">
      <c r="D1521" s="86"/>
    </row>
    <row r="1522" spans="4:4">
      <c r="D1522" s="86"/>
    </row>
    <row r="1523" spans="4:4">
      <c r="D1523" s="86"/>
    </row>
    <row r="1524" spans="4:4">
      <c r="D1524" s="86"/>
    </row>
    <row r="1525" spans="4:4">
      <c r="D1525" s="86"/>
    </row>
    <row r="1526" spans="4:4">
      <c r="D1526" s="86"/>
    </row>
    <row r="1527" spans="4:4">
      <c r="D1527" s="86"/>
    </row>
    <row r="1528" spans="4:4">
      <c r="D1528" s="86"/>
    </row>
    <row r="1529" spans="4:4">
      <c r="D1529" s="86"/>
    </row>
    <row r="1530" spans="4:4">
      <c r="D1530" s="86"/>
    </row>
    <row r="1531" spans="4:4">
      <c r="D1531" s="86"/>
    </row>
    <row r="1532" spans="4:4">
      <c r="D1532" s="86"/>
    </row>
    <row r="1533" spans="4:4">
      <c r="D1533" s="86"/>
    </row>
    <row r="1534" spans="4:4">
      <c r="D1534" s="86"/>
    </row>
    <row r="1535" spans="4:4">
      <c r="D1535" s="86"/>
    </row>
    <row r="1536" spans="4:4">
      <c r="D1536" s="86"/>
    </row>
    <row r="1537" spans="4:4">
      <c r="D1537" s="86"/>
    </row>
    <row r="1538" spans="4:4">
      <c r="D1538" s="86"/>
    </row>
    <row r="1539" spans="4:4">
      <c r="D1539" s="86"/>
    </row>
    <row r="1540" spans="4:4">
      <c r="D1540" s="86"/>
    </row>
    <row r="1541" spans="4:4">
      <c r="D1541" s="86"/>
    </row>
    <row r="1542" spans="4:4">
      <c r="D1542" s="86"/>
    </row>
    <row r="1543" spans="4:4">
      <c r="D1543" s="86"/>
    </row>
    <row r="1544" spans="4:4">
      <c r="D1544" s="86"/>
    </row>
    <row r="1545" spans="4:4">
      <c r="D1545" s="86"/>
    </row>
    <row r="1546" spans="4:4">
      <c r="D1546" s="86"/>
    </row>
    <row r="1547" spans="4:4">
      <c r="D1547" s="86"/>
    </row>
    <row r="1548" spans="4:4">
      <c r="D1548" s="86"/>
    </row>
    <row r="1549" spans="4:4">
      <c r="D1549" s="86"/>
    </row>
    <row r="1550" spans="4:4">
      <c r="D1550" s="86"/>
    </row>
    <row r="1551" spans="4:4">
      <c r="D1551" s="86"/>
    </row>
    <row r="1552" spans="4:4">
      <c r="D1552" s="86"/>
    </row>
    <row r="1553" spans="4:4">
      <c r="D1553" s="86"/>
    </row>
    <row r="1554" spans="4:4">
      <c r="D1554" s="86"/>
    </row>
    <row r="1555" spans="4:4">
      <c r="D1555" s="86"/>
    </row>
    <row r="1556" spans="4:4">
      <c r="D1556" s="86"/>
    </row>
    <row r="1557" spans="4:4">
      <c r="D1557" s="86"/>
    </row>
    <row r="1558" spans="4:4">
      <c r="D1558" s="86"/>
    </row>
    <row r="1559" spans="4:4">
      <c r="D1559" s="86"/>
    </row>
    <row r="1560" spans="4:4">
      <c r="D1560" s="86"/>
    </row>
    <row r="1561" spans="4:4">
      <c r="D1561" s="86"/>
    </row>
    <row r="1562" spans="4:4">
      <c r="D1562" s="86"/>
    </row>
    <row r="1563" spans="4:4">
      <c r="D1563" s="86"/>
    </row>
    <row r="1564" spans="4:4">
      <c r="D1564" s="86"/>
    </row>
    <row r="1565" spans="4:4">
      <c r="D1565" s="86"/>
    </row>
    <row r="1566" spans="4:4">
      <c r="D1566" s="86"/>
    </row>
    <row r="1567" spans="4:4">
      <c r="D1567" s="86"/>
    </row>
    <row r="1568" spans="4:4">
      <c r="D1568" s="86"/>
    </row>
    <row r="1569" spans="4:4">
      <c r="D1569" s="86"/>
    </row>
    <row r="1570" spans="4:4">
      <c r="D1570" s="86"/>
    </row>
    <row r="1571" spans="4:4">
      <c r="D1571" s="86"/>
    </row>
    <row r="1572" spans="4:4">
      <c r="D1572" s="86"/>
    </row>
    <row r="1573" spans="4:4">
      <c r="D1573" s="86"/>
    </row>
    <row r="1574" spans="4:4">
      <c r="D1574" s="86"/>
    </row>
    <row r="1575" spans="4:4">
      <c r="D1575" s="86"/>
    </row>
    <row r="1576" spans="4:4">
      <c r="D1576" s="86"/>
    </row>
    <row r="1577" spans="4:4">
      <c r="D1577" s="86"/>
    </row>
    <row r="1578" spans="4:4">
      <c r="D1578" s="86"/>
    </row>
    <row r="1579" spans="4:4">
      <c r="D1579" s="86"/>
    </row>
    <row r="1580" spans="4:4">
      <c r="D1580" s="86"/>
    </row>
    <row r="1581" spans="4:4">
      <c r="D1581" s="86"/>
    </row>
    <row r="1582" spans="4:4">
      <c r="D1582" s="86"/>
    </row>
    <row r="1583" spans="4:4">
      <c r="D1583" s="86"/>
    </row>
    <row r="1584" spans="4:4">
      <c r="D1584" s="86"/>
    </row>
    <row r="1585" spans="4:4">
      <c r="D1585" s="86"/>
    </row>
    <row r="1586" spans="4:4">
      <c r="D1586" s="86"/>
    </row>
    <row r="1587" spans="4:4">
      <c r="D1587" s="86"/>
    </row>
    <row r="1588" spans="4:4">
      <c r="D1588" s="86"/>
    </row>
    <row r="1589" spans="4:4">
      <c r="D1589" s="86"/>
    </row>
    <row r="1590" spans="4:4">
      <c r="D1590" s="86"/>
    </row>
    <row r="1591" spans="4:4">
      <c r="D1591" s="86"/>
    </row>
    <row r="1592" spans="4:4">
      <c r="D1592" s="86"/>
    </row>
    <row r="1593" spans="4:4">
      <c r="D1593" s="86"/>
    </row>
    <row r="1594" spans="4:4">
      <c r="D1594" s="86"/>
    </row>
    <row r="1595" spans="4:4">
      <c r="D1595" s="86"/>
    </row>
    <row r="1596" spans="4:4">
      <c r="D1596" s="86"/>
    </row>
    <row r="1597" spans="4:4">
      <c r="D1597" s="86"/>
    </row>
    <row r="1598" spans="4:4">
      <c r="D1598" s="86"/>
    </row>
    <row r="1599" spans="4:4">
      <c r="D1599" s="86"/>
    </row>
    <row r="1600" spans="4:4">
      <c r="D1600" s="86"/>
    </row>
    <row r="1601" spans="4:4">
      <c r="D1601" s="86"/>
    </row>
    <row r="1602" spans="4:4">
      <c r="D1602" s="86"/>
    </row>
    <row r="1603" spans="4:4">
      <c r="D1603" s="86"/>
    </row>
    <row r="1604" spans="4:4">
      <c r="D1604" s="86"/>
    </row>
    <row r="1605" spans="4:4">
      <c r="D1605" s="86"/>
    </row>
    <row r="1606" spans="4:4">
      <c r="D1606" s="86"/>
    </row>
    <row r="1607" spans="4:4">
      <c r="D1607" s="86"/>
    </row>
    <row r="1608" spans="4:4">
      <c r="D1608" s="86"/>
    </row>
    <row r="1609" spans="4:4">
      <c r="D1609" s="86"/>
    </row>
    <row r="1610" spans="4:4">
      <c r="D1610" s="86"/>
    </row>
    <row r="1611" spans="4:4">
      <c r="D1611" s="86"/>
    </row>
    <row r="1612" spans="4:4">
      <c r="D1612" s="86"/>
    </row>
    <row r="1613" spans="4:4">
      <c r="D1613" s="86"/>
    </row>
    <row r="1614" spans="4:4">
      <c r="D1614" s="86"/>
    </row>
    <row r="1615" spans="4:4">
      <c r="D1615" s="86"/>
    </row>
    <row r="1616" spans="4:4">
      <c r="D1616" s="86"/>
    </row>
    <row r="1617" spans="4:4">
      <c r="D1617" s="86"/>
    </row>
    <row r="1618" spans="4:4">
      <c r="D1618" s="86"/>
    </row>
    <row r="1619" spans="4:4">
      <c r="D1619" s="86"/>
    </row>
    <row r="1620" spans="4:4">
      <c r="D1620" s="86"/>
    </row>
    <row r="1621" spans="4:4">
      <c r="D1621" s="86"/>
    </row>
    <row r="1622" spans="4:4">
      <c r="D1622" s="86"/>
    </row>
    <row r="1623" spans="4:4">
      <c r="D1623" s="86"/>
    </row>
    <row r="1624" spans="4:4">
      <c r="D1624" s="86"/>
    </row>
    <row r="1625" spans="4:4">
      <c r="D1625" s="86"/>
    </row>
    <row r="1626" spans="4:4">
      <c r="D1626" s="86"/>
    </row>
    <row r="1627" spans="4:4">
      <c r="D1627" s="86"/>
    </row>
    <row r="1628" spans="4:4">
      <c r="D1628" s="86"/>
    </row>
    <row r="1629" spans="4:4">
      <c r="D1629" s="86"/>
    </row>
    <row r="1630" spans="4:4">
      <c r="D1630" s="86"/>
    </row>
    <row r="1631" spans="4:4">
      <c r="D1631" s="86"/>
    </row>
    <row r="1632" spans="4:4">
      <c r="D1632" s="86"/>
    </row>
    <row r="1633" spans="4:4">
      <c r="D1633" s="86"/>
    </row>
    <row r="1634" spans="4:4">
      <c r="D1634" s="86"/>
    </row>
    <row r="1635" spans="4:4">
      <c r="D1635" s="86"/>
    </row>
    <row r="1636" spans="4:4">
      <c r="D1636" s="86"/>
    </row>
    <row r="1637" spans="4:4">
      <c r="D1637" s="86"/>
    </row>
    <row r="1638" spans="4:4">
      <c r="D1638" s="86"/>
    </row>
    <row r="1639" spans="4:4">
      <c r="D1639" s="86"/>
    </row>
    <row r="1640" spans="4:4">
      <c r="D1640" s="86"/>
    </row>
    <row r="1641" spans="4:4">
      <c r="D1641" s="86"/>
    </row>
    <row r="1642" spans="4:4">
      <c r="D1642" s="86"/>
    </row>
    <row r="1643" spans="4:4">
      <c r="D1643" s="86"/>
    </row>
    <row r="1644" spans="4:4">
      <c r="D1644" s="86"/>
    </row>
    <row r="1645" spans="4:4">
      <c r="D1645" s="86"/>
    </row>
    <row r="1646" spans="4:4">
      <c r="D1646" s="86"/>
    </row>
    <row r="1647" spans="4:4">
      <c r="D1647" s="86"/>
    </row>
    <row r="1648" spans="4:4">
      <c r="D1648" s="86"/>
    </row>
    <row r="1649" spans="4:4">
      <c r="D1649" s="86"/>
    </row>
    <row r="1650" spans="4:4">
      <c r="D1650" s="86"/>
    </row>
    <row r="1651" spans="4:4">
      <c r="D1651" s="86"/>
    </row>
    <row r="1652" spans="4:4">
      <c r="D1652" s="86"/>
    </row>
    <row r="1653" spans="4:4">
      <c r="D1653" s="86"/>
    </row>
    <row r="1654" spans="4:4">
      <c r="D1654" s="86"/>
    </row>
    <row r="1655" spans="4:4">
      <c r="D1655" s="86"/>
    </row>
    <row r="1656" spans="4:4">
      <c r="D1656" s="86"/>
    </row>
    <row r="1657" spans="4:4">
      <c r="D1657" s="86"/>
    </row>
    <row r="1658" spans="4:4">
      <c r="D1658" s="86"/>
    </row>
    <row r="1659" spans="4:4">
      <c r="D1659" s="86"/>
    </row>
    <row r="1660" spans="4:4">
      <c r="D1660" s="86"/>
    </row>
    <row r="1661" spans="4:4">
      <c r="D1661" s="86"/>
    </row>
    <row r="1662" spans="4:4">
      <c r="D1662" s="86"/>
    </row>
    <row r="1663" spans="4:4">
      <c r="D1663" s="86"/>
    </row>
    <row r="1664" spans="4:4">
      <c r="D1664" s="86"/>
    </row>
    <row r="1665" spans="4:4">
      <c r="D1665" s="86"/>
    </row>
    <row r="1666" spans="4:4">
      <c r="D1666" s="86"/>
    </row>
    <row r="1667" spans="4:4">
      <c r="D1667" s="86"/>
    </row>
    <row r="1668" spans="4:4">
      <c r="D1668" s="86"/>
    </row>
    <row r="1669" spans="4:4">
      <c r="D1669" s="86"/>
    </row>
    <row r="1670" spans="4:4">
      <c r="D1670" s="86"/>
    </row>
    <row r="1671" spans="4:4">
      <c r="D1671" s="86"/>
    </row>
    <row r="1672" spans="4:4">
      <c r="D1672" s="86"/>
    </row>
    <row r="1673" spans="4:4">
      <c r="D1673" s="86"/>
    </row>
    <row r="1674" spans="4:4">
      <c r="D1674" s="86"/>
    </row>
    <row r="1675" spans="4:4">
      <c r="D1675" s="86"/>
    </row>
    <row r="1676" spans="4:4">
      <c r="D1676" s="86"/>
    </row>
    <row r="1677" spans="4:4">
      <c r="D1677" s="86"/>
    </row>
    <row r="1678" spans="4:4">
      <c r="D1678" s="86"/>
    </row>
    <row r="1679" spans="4:4">
      <c r="D1679" s="86"/>
    </row>
    <row r="1680" spans="4:4">
      <c r="D1680" s="86"/>
    </row>
    <row r="1681" spans="4:4">
      <c r="D1681" s="86"/>
    </row>
    <row r="1682" spans="4:4">
      <c r="D1682" s="86"/>
    </row>
    <row r="1683" spans="4:4">
      <c r="D1683" s="86"/>
    </row>
    <row r="1684" spans="4:4">
      <c r="D1684" s="86"/>
    </row>
    <row r="1685" spans="4:4">
      <c r="D1685" s="86"/>
    </row>
    <row r="1686" spans="4:4">
      <c r="D1686" s="86"/>
    </row>
    <row r="1687" spans="4:4">
      <c r="D1687" s="86"/>
    </row>
    <row r="1688" spans="4:4">
      <c r="D1688" s="86"/>
    </row>
    <row r="1689" spans="4:4">
      <c r="D1689" s="86"/>
    </row>
    <row r="1690" spans="4:4">
      <c r="D1690" s="86"/>
    </row>
    <row r="1691" spans="4:4">
      <c r="D1691" s="86"/>
    </row>
    <row r="1692" spans="4:4">
      <c r="D1692" s="86"/>
    </row>
    <row r="1693" spans="4:4">
      <c r="D1693" s="86"/>
    </row>
    <row r="1694" spans="4:4">
      <c r="D1694" s="86"/>
    </row>
    <row r="1695" spans="4:4">
      <c r="D1695" s="86"/>
    </row>
    <row r="1696" spans="4:4">
      <c r="D1696" s="86"/>
    </row>
    <row r="1697" spans="4:4">
      <c r="D1697" s="86"/>
    </row>
    <row r="1698" spans="4:4">
      <c r="D1698" s="86"/>
    </row>
    <row r="1699" spans="4:4">
      <c r="D1699" s="86"/>
    </row>
    <row r="1700" spans="4:4">
      <c r="D1700" s="86"/>
    </row>
    <row r="1701" spans="4:4">
      <c r="D1701" s="86"/>
    </row>
    <row r="1702" spans="4:4">
      <c r="D1702" s="86"/>
    </row>
    <row r="1703" spans="4:4">
      <c r="D1703" s="86"/>
    </row>
    <row r="1704" spans="4:4">
      <c r="D1704" s="86"/>
    </row>
    <row r="1705" spans="4:4">
      <c r="D1705" s="86"/>
    </row>
    <row r="1706" spans="4:4">
      <c r="D1706" s="86"/>
    </row>
    <row r="1707" spans="4:4">
      <c r="D1707" s="86"/>
    </row>
    <row r="1708" spans="4:4">
      <c r="D1708" s="86"/>
    </row>
    <row r="1709" spans="4:4">
      <c r="D1709" s="86"/>
    </row>
    <row r="1710" spans="4:4">
      <c r="D1710" s="86"/>
    </row>
    <row r="1711" spans="4:4">
      <c r="D1711" s="86"/>
    </row>
    <row r="1712" spans="4:4">
      <c r="D1712" s="86"/>
    </row>
    <row r="1713" spans="4:4">
      <c r="D1713" s="86"/>
    </row>
    <row r="1714" spans="4:4">
      <c r="D1714" s="86"/>
    </row>
    <row r="1715" spans="4:4">
      <c r="D1715" s="86"/>
    </row>
    <row r="1716" spans="4:4">
      <c r="D1716" s="86"/>
    </row>
    <row r="1717" spans="4:4">
      <c r="D1717" s="86"/>
    </row>
    <row r="1718" spans="4:4">
      <c r="D1718" s="86"/>
    </row>
    <row r="1719" spans="4:4">
      <c r="D1719" s="86"/>
    </row>
    <row r="1720" spans="4:4">
      <c r="D1720" s="86"/>
    </row>
    <row r="1721" spans="4:4">
      <c r="D1721" s="86"/>
    </row>
    <row r="1722" spans="4:4">
      <c r="D1722" s="86"/>
    </row>
    <row r="1723" spans="4:4">
      <c r="D1723" s="86"/>
    </row>
    <row r="1724" spans="4:4">
      <c r="D1724" s="86"/>
    </row>
    <row r="1725" spans="4:4">
      <c r="D1725" s="86"/>
    </row>
    <row r="1726" spans="4:4">
      <c r="D1726" s="86"/>
    </row>
    <row r="1727" spans="4:4">
      <c r="D1727" s="86"/>
    </row>
    <row r="1728" spans="4:4">
      <c r="D1728" s="86"/>
    </row>
    <row r="1729" spans="4:4">
      <c r="D1729" s="86"/>
    </row>
    <row r="1730" spans="4:4">
      <c r="D1730" s="86"/>
    </row>
    <row r="1731" spans="4:4">
      <c r="D1731" s="86"/>
    </row>
    <row r="1732" spans="4:4">
      <c r="D1732" s="86"/>
    </row>
    <row r="1733" spans="4:4">
      <c r="D1733" s="86"/>
    </row>
    <row r="1734" spans="4:4">
      <c r="D1734" s="86"/>
    </row>
    <row r="1735" spans="4:4">
      <c r="D1735" s="86"/>
    </row>
    <row r="1736" spans="4:4">
      <c r="D1736" s="86"/>
    </row>
    <row r="1737" spans="4:4">
      <c r="D1737" s="86"/>
    </row>
    <row r="1738" spans="4:4">
      <c r="D1738" s="86"/>
    </row>
    <row r="1739" spans="4:4">
      <c r="D1739" s="86"/>
    </row>
    <row r="1740" spans="4:4">
      <c r="D1740" s="86"/>
    </row>
    <row r="1741" spans="4:4">
      <c r="D1741" s="86"/>
    </row>
    <row r="1742" spans="4:4">
      <c r="D1742" s="86"/>
    </row>
    <row r="1743" spans="4:4">
      <c r="D1743" s="86"/>
    </row>
    <row r="1744" spans="4:4">
      <c r="D1744" s="86"/>
    </row>
    <row r="1745" spans="4:4">
      <c r="D1745" s="86"/>
    </row>
    <row r="1746" spans="4:4">
      <c r="D1746" s="86"/>
    </row>
    <row r="1747" spans="4:4">
      <c r="D1747" s="86"/>
    </row>
    <row r="1748" spans="4:4">
      <c r="D1748" s="86"/>
    </row>
    <row r="1749" spans="4:4">
      <c r="D1749" s="86"/>
    </row>
    <row r="1750" spans="4:4">
      <c r="D1750" s="86"/>
    </row>
    <row r="1751" spans="4:4">
      <c r="D1751" s="86"/>
    </row>
    <row r="1752" spans="4:4">
      <c r="D1752" s="86"/>
    </row>
    <row r="1753" spans="4:4">
      <c r="D1753" s="86"/>
    </row>
    <row r="1754" spans="4:4">
      <c r="D1754" s="86"/>
    </row>
    <row r="1755" spans="4:4">
      <c r="D1755" s="86"/>
    </row>
    <row r="1756" spans="4:4">
      <c r="D1756" s="86"/>
    </row>
    <row r="1757" spans="4:4">
      <c r="D1757" s="86"/>
    </row>
    <row r="1758" spans="4:4">
      <c r="D1758" s="86"/>
    </row>
    <row r="1759" spans="4:4">
      <c r="D1759" s="86"/>
    </row>
    <row r="1760" spans="4:4">
      <c r="D1760" s="86"/>
    </row>
    <row r="1761" spans="4:4">
      <c r="D1761" s="86"/>
    </row>
    <row r="1762" spans="4:4">
      <c r="D1762" s="86"/>
    </row>
    <row r="1763" spans="4:4">
      <c r="D1763" s="86"/>
    </row>
    <row r="1764" spans="4:4">
      <c r="D1764" s="86"/>
    </row>
    <row r="1765" spans="4:4">
      <c r="D1765" s="86"/>
    </row>
    <row r="1766" spans="4:4">
      <c r="D1766" s="86"/>
    </row>
    <row r="1767" spans="4:4">
      <c r="D1767" s="86"/>
    </row>
    <row r="1768" spans="4:4">
      <c r="D1768" s="86"/>
    </row>
    <row r="1769" spans="4:4">
      <c r="D1769" s="86"/>
    </row>
    <row r="1770" spans="4:4">
      <c r="D1770" s="86"/>
    </row>
    <row r="1771" spans="4:4">
      <c r="D1771" s="86"/>
    </row>
    <row r="1772" spans="4:4">
      <c r="D1772" s="86"/>
    </row>
    <row r="1773" spans="4:4">
      <c r="D1773" s="86"/>
    </row>
    <row r="1774" spans="4:4">
      <c r="D1774" s="86"/>
    </row>
    <row r="1775" spans="4:4">
      <c r="D1775" s="86"/>
    </row>
    <row r="1776" spans="4:4">
      <c r="D1776" s="86"/>
    </row>
    <row r="1777" spans="4:4">
      <c r="D1777" s="86"/>
    </row>
    <row r="1778" spans="4:4">
      <c r="D1778" s="86"/>
    </row>
    <row r="1779" spans="4:4">
      <c r="D1779" s="86"/>
    </row>
    <row r="1780" spans="4:4">
      <c r="D1780" s="86"/>
    </row>
    <row r="1781" spans="4:4">
      <c r="D1781" s="86"/>
    </row>
    <row r="1782" spans="4:4">
      <c r="D1782" s="86"/>
    </row>
    <row r="1783" spans="4:4">
      <c r="D1783" s="86"/>
    </row>
    <row r="1784" spans="4:4">
      <c r="D1784" s="86"/>
    </row>
    <row r="1785" spans="4:4">
      <c r="D1785" s="86"/>
    </row>
    <row r="1786" spans="4:4">
      <c r="D1786" s="86"/>
    </row>
    <row r="1787" spans="4:4">
      <c r="D1787" s="86"/>
    </row>
    <row r="1788" spans="4:4">
      <c r="D1788" s="86"/>
    </row>
    <row r="1789" spans="4:4">
      <c r="D1789" s="86"/>
    </row>
    <row r="1790" spans="4:4">
      <c r="D1790" s="86"/>
    </row>
    <row r="1791" spans="4:4">
      <c r="D1791" s="86"/>
    </row>
    <row r="1792" spans="4:4">
      <c r="D1792" s="86"/>
    </row>
    <row r="1793" spans="4:4">
      <c r="D1793" s="86"/>
    </row>
    <row r="1794" spans="4:4">
      <c r="D1794" s="86"/>
    </row>
    <row r="1795" spans="4:4">
      <c r="D1795" s="86"/>
    </row>
    <row r="1796" spans="4:4">
      <c r="D1796" s="86"/>
    </row>
    <row r="1797" spans="4:4">
      <c r="D1797" s="86"/>
    </row>
    <row r="1798" spans="4:4">
      <c r="D1798" s="86"/>
    </row>
    <row r="1799" spans="4:4">
      <c r="D1799" s="86"/>
    </row>
    <row r="1800" spans="4:4">
      <c r="D1800" s="86"/>
    </row>
    <row r="1801" spans="4:4">
      <c r="D1801" s="86"/>
    </row>
    <row r="1802" spans="4:4">
      <c r="D1802" s="86"/>
    </row>
    <row r="1803" spans="4:4">
      <c r="D1803" s="86"/>
    </row>
    <row r="1804" spans="4:4">
      <c r="D1804" s="86"/>
    </row>
    <row r="1805" spans="4:4">
      <c r="D1805" s="86"/>
    </row>
    <row r="1806" spans="4:4">
      <c r="D1806" s="86"/>
    </row>
    <row r="1807" spans="4:4">
      <c r="D1807" s="86"/>
    </row>
    <row r="1808" spans="4:4">
      <c r="D1808" s="86"/>
    </row>
    <row r="1809" spans="4:4">
      <c r="D1809" s="86"/>
    </row>
    <row r="1810" spans="4:4">
      <c r="D1810" s="86"/>
    </row>
    <row r="1811" spans="4:4">
      <c r="D1811" s="86"/>
    </row>
    <row r="1812" spans="4:4">
      <c r="D1812" s="86"/>
    </row>
    <row r="1813" spans="4:4">
      <c r="D1813" s="86"/>
    </row>
    <row r="1814" spans="4:4">
      <c r="D1814" s="86"/>
    </row>
    <row r="1815" spans="4:4">
      <c r="D1815" s="86"/>
    </row>
    <row r="1816" spans="4:4">
      <c r="D1816" s="86"/>
    </row>
    <row r="1817" spans="4:4">
      <c r="D1817" s="86"/>
    </row>
    <row r="1818" spans="4:4">
      <c r="D1818" s="86"/>
    </row>
    <row r="1819" spans="4:4">
      <c r="D1819" s="86"/>
    </row>
    <row r="1820" spans="4:4">
      <c r="D1820" s="86"/>
    </row>
    <row r="1821" spans="4:4">
      <c r="D1821" s="86"/>
    </row>
    <row r="1822" spans="4:4">
      <c r="D1822" s="86"/>
    </row>
    <row r="1823" spans="4:4">
      <c r="D1823" s="86"/>
    </row>
    <row r="1824" spans="4:4">
      <c r="D1824" s="86"/>
    </row>
    <row r="1825" spans="4:4">
      <c r="D1825" s="86"/>
    </row>
    <row r="1826" spans="4:4">
      <c r="D1826" s="86"/>
    </row>
    <row r="1827" spans="4:4">
      <c r="D1827" s="86"/>
    </row>
    <row r="1828" spans="4:4">
      <c r="D1828" s="86"/>
    </row>
    <row r="1829" spans="4:4">
      <c r="D1829" s="86"/>
    </row>
    <row r="1830" spans="4:4">
      <c r="D1830" s="86"/>
    </row>
    <row r="1831" spans="4:4">
      <c r="D1831" s="86"/>
    </row>
    <row r="1832" spans="4:4">
      <c r="D1832" s="86"/>
    </row>
    <row r="1833" spans="4:4">
      <c r="D1833" s="86"/>
    </row>
    <row r="1834" spans="4:4">
      <c r="D1834" s="86"/>
    </row>
    <row r="1835" spans="4:4">
      <c r="D1835" s="86"/>
    </row>
    <row r="1836" spans="4:4">
      <c r="D1836" s="86"/>
    </row>
    <row r="1837" spans="4:4">
      <c r="D1837" s="86"/>
    </row>
    <row r="1838" spans="4:4">
      <c r="D1838" s="86"/>
    </row>
    <row r="1839" spans="4:4">
      <c r="D1839" s="86"/>
    </row>
    <row r="1840" spans="4:4">
      <c r="D1840" s="86"/>
    </row>
    <row r="1841" spans="4:4">
      <c r="D1841" s="86"/>
    </row>
    <row r="1842" spans="4:4">
      <c r="D1842" s="86"/>
    </row>
    <row r="1843" spans="4:4">
      <c r="D1843" s="86"/>
    </row>
    <row r="1844" spans="4:4">
      <c r="D1844" s="86"/>
    </row>
    <row r="1845" spans="4:4">
      <c r="D1845" s="86"/>
    </row>
    <row r="1846" spans="4:4">
      <c r="D1846" s="86"/>
    </row>
    <row r="1847" spans="4:4">
      <c r="D1847" s="86"/>
    </row>
    <row r="1848" spans="4:4">
      <c r="D1848" s="86"/>
    </row>
    <row r="1849" spans="4:4">
      <c r="D1849" s="86"/>
    </row>
    <row r="1850" spans="4:4">
      <c r="D1850" s="86"/>
    </row>
    <row r="1851" spans="4:4">
      <c r="D1851" s="86"/>
    </row>
    <row r="1852" spans="4:4">
      <c r="D1852" s="86"/>
    </row>
    <row r="1853" spans="4:4">
      <c r="D1853" s="86"/>
    </row>
    <row r="1854" spans="4:4">
      <c r="D1854" s="86"/>
    </row>
    <row r="1855" spans="4:4">
      <c r="D1855" s="86"/>
    </row>
    <row r="1856" spans="4:4">
      <c r="D1856" s="86"/>
    </row>
    <row r="1857" spans="4:4">
      <c r="D1857" s="86"/>
    </row>
    <row r="1858" spans="4:4">
      <c r="D1858" s="86"/>
    </row>
    <row r="1859" spans="4:4">
      <c r="D1859" s="86"/>
    </row>
    <row r="1860" spans="4:4">
      <c r="D1860" s="86"/>
    </row>
    <row r="1861" spans="4:4">
      <c r="D1861" s="86"/>
    </row>
    <row r="1862" spans="4:4">
      <c r="D1862" s="86"/>
    </row>
    <row r="1863" spans="4:4">
      <c r="D1863" s="86"/>
    </row>
    <row r="1864" spans="4:4">
      <c r="D1864" s="86"/>
    </row>
    <row r="1865" spans="4:4">
      <c r="D1865" s="86"/>
    </row>
    <row r="1866" spans="4:4">
      <c r="D1866" s="86"/>
    </row>
    <row r="1867" spans="4:4">
      <c r="D1867" s="86"/>
    </row>
    <row r="1868" spans="4:4">
      <c r="D1868" s="86"/>
    </row>
    <row r="1869" spans="4:4">
      <c r="D1869" s="86"/>
    </row>
    <row r="1870" spans="4:4">
      <c r="D1870" s="86"/>
    </row>
    <row r="1871" spans="4:4">
      <c r="D1871" s="86"/>
    </row>
    <row r="1872" spans="4:4">
      <c r="D1872" s="86"/>
    </row>
    <row r="1873" spans="4:4">
      <c r="D1873" s="86"/>
    </row>
    <row r="1874" spans="4:4">
      <c r="D1874" s="86"/>
    </row>
    <row r="1875" spans="4:4">
      <c r="D1875" s="86"/>
    </row>
    <row r="1876" spans="4:4">
      <c r="D1876" s="86"/>
    </row>
    <row r="1877" spans="4:4">
      <c r="D1877" s="86"/>
    </row>
    <row r="1878" spans="4:4">
      <c r="D1878" s="86"/>
    </row>
    <row r="1879" spans="4:4">
      <c r="D1879" s="86"/>
    </row>
    <row r="1880" spans="4:4">
      <c r="D1880" s="86"/>
    </row>
    <row r="1881" spans="4:4">
      <c r="D1881" s="86"/>
    </row>
    <row r="1882" spans="4:4">
      <c r="D1882" s="86"/>
    </row>
    <row r="1883" spans="4:4">
      <c r="D1883" s="86"/>
    </row>
    <row r="1884" spans="4:4">
      <c r="D1884" s="86"/>
    </row>
    <row r="1885" spans="4:4">
      <c r="D1885" s="86"/>
    </row>
    <row r="1886" spans="4:4">
      <c r="D1886" s="86"/>
    </row>
    <row r="1887" spans="4:4">
      <c r="D1887" s="86"/>
    </row>
    <row r="1888" spans="4:4">
      <c r="D1888" s="86"/>
    </row>
    <row r="1889" spans="4:4">
      <c r="D1889" s="86"/>
    </row>
    <row r="1890" spans="4:4">
      <c r="D1890" s="86"/>
    </row>
    <row r="1891" spans="4:4">
      <c r="D1891" s="86"/>
    </row>
    <row r="1892" spans="4:4">
      <c r="D1892" s="86"/>
    </row>
    <row r="1893" spans="4:4">
      <c r="D1893" s="86"/>
    </row>
    <row r="1894" spans="4:4">
      <c r="D1894" s="86"/>
    </row>
    <row r="1895" spans="4:4">
      <c r="D1895" s="86"/>
    </row>
    <row r="1896" spans="4:4">
      <c r="D1896" s="86"/>
    </row>
    <row r="1897" spans="4:4">
      <c r="D1897" s="86"/>
    </row>
    <row r="1898" spans="4:4">
      <c r="D1898" s="86"/>
    </row>
    <row r="1899" spans="4:4">
      <c r="D1899" s="86"/>
    </row>
    <row r="1900" spans="4:4">
      <c r="D1900" s="86"/>
    </row>
    <row r="1901" spans="4:4">
      <c r="D1901" s="86"/>
    </row>
    <row r="1902" spans="4:4">
      <c r="D1902" s="86"/>
    </row>
    <row r="1903" spans="4:4">
      <c r="D1903" s="86"/>
    </row>
    <row r="1904" spans="4:4">
      <c r="D1904" s="86"/>
    </row>
    <row r="1905" spans="4:4">
      <c r="D1905" s="86"/>
    </row>
    <row r="1906" spans="4:4">
      <c r="D1906" s="86"/>
    </row>
    <row r="1907" spans="4:4">
      <c r="D1907" s="86"/>
    </row>
    <row r="1908" spans="4:4">
      <c r="D1908" s="86"/>
    </row>
    <row r="1909" spans="4:4">
      <c r="D1909" s="86"/>
    </row>
    <row r="1910" spans="4:4">
      <c r="D1910" s="86"/>
    </row>
    <row r="1911" spans="4:4">
      <c r="D1911" s="86"/>
    </row>
    <row r="1912" spans="4:4">
      <c r="D1912" s="86"/>
    </row>
    <row r="1913" spans="4:4">
      <c r="D1913" s="86"/>
    </row>
    <row r="1914" spans="4:4">
      <c r="D1914" s="86"/>
    </row>
    <row r="1915" spans="4:4">
      <c r="D1915" s="86"/>
    </row>
    <row r="1916" spans="4:4">
      <c r="D1916" s="86"/>
    </row>
    <row r="1917" spans="4:4">
      <c r="D1917" s="86"/>
    </row>
    <row r="1918" spans="4:4">
      <c r="D1918" s="86"/>
    </row>
    <row r="1919" spans="4:4">
      <c r="D1919" s="86"/>
    </row>
    <row r="1920" spans="4:4">
      <c r="D1920" s="86"/>
    </row>
    <row r="1921" spans="4:4">
      <c r="D1921" s="86"/>
    </row>
    <row r="1922" spans="4:4">
      <c r="D1922" s="86"/>
    </row>
    <row r="1923" spans="4:4">
      <c r="D1923" s="86"/>
    </row>
    <row r="1924" spans="4:4">
      <c r="D1924" s="86"/>
    </row>
    <row r="1925" spans="4:4">
      <c r="D1925" s="86"/>
    </row>
    <row r="1926" spans="4:4">
      <c r="D1926" s="86"/>
    </row>
    <row r="1927" spans="4:4">
      <c r="D1927" s="86"/>
    </row>
    <row r="1928" spans="4:4">
      <c r="D1928" s="86"/>
    </row>
    <row r="1929" spans="4:4">
      <c r="D1929" s="86"/>
    </row>
    <row r="1930" spans="4:4">
      <c r="D1930" s="86"/>
    </row>
    <row r="1931" spans="4:4">
      <c r="D1931" s="86"/>
    </row>
    <row r="1932" spans="4:4">
      <c r="D1932" s="86"/>
    </row>
    <row r="1933" spans="4:4">
      <c r="D1933" s="86"/>
    </row>
    <row r="1934" spans="4:4">
      <c r="D1934" s="86"/>
    </row>
    <row r="1935" spans="4:4">
      <c r="D1935" s="86"/>
    </row>
    <row r="1936" spans="4:4">
      <c r="D1936" s="86"/>
    </row>
    <row r="1937" spans="4:4">
      <c r="D1937" s="86"/>
    </row>
    <row r="1938" spans="4:4">
      <c r="D1938" s="86"/>
    </row>
    <row r="1939" spans="4:4">
      <c r="D1939" s="86"/>
    </row>
    <row r="1940" spans="4:4">
      <c r="D1940" s="86"/>
    </row>
    <row r="1941" spans="4:4">
      <c r="D1941" s="86"/>
    </row>
    <row r="1942" spans="4:4">
      <c r="D1942" s="86"/>
    </row>
    <row r="1943" spans="4:4">
      <c r="D1943" s="86"/>
    </row>
    <row r="1944" spans="4:4">
      <c r="D1944" s="86"/>
    </row>
    <row r="1945" spans="4:4">
      <c r="D1945" s="86"/>
    </row>
    <row r="1946" spans="4:4">
      <c r="D1946" s="86"/>
    </row>
    <row r="1947" spans="4:4">
      <c r="D1947" s="86"/>
    </row>
    <row r="1948" spans="4:4">
      <c r="D1948" s="86"/>
    </row>
    <row r="1949" spans="4:4">
      <c r="D1949" s="86"/>
    </row>
    <row r="1950" spans="4:4">
      <c r="D1950" s="86"/>
    </row>
    <row r="1951" spans="4:4">
      <c r="D1951" s="86"/>
    </row>
    <row r="1952" spans="4:4">
      <c r="D1952" s="86"/>
    </row>
    <row r="1953" spans="4:4">
      <c r="D1953" s="86"/>
    </row>
    <row r="1954" spans="4:4">
      <c r="D1954" s="86"/>
    </row>
    <row r="1955" spans="4:4">
      <c r="D1955" s="86"/>
    </row>
    <row r="1956" spans="4:4">
      <c r="D1956" s="86"/>
    </row>
    <row r="1957" spans="4:4">
      <c r="D1957" s="86"/>
    </row>
    <row r="1958" spans="4:4">
      <c r="D1958" s="86"/>
    </row>
    <row r="1959" spans="4:4">
      <c r="D1959" s="86"/>
    </row>
    <row r="1960" spans="4:4">
      <c r="D1960" s="86"/>
    </row>
    <row r="1961" spans="4:4">
      <c r="D1961" s="86"/>
    </row>
    <row r="1962" spans="4:4">
      <c r="D1962" s="86"/>
    </row>
    <row r="1963" spans="4:4">
      <c r="D1963" s="86"/>
    </row>
    <row r="1964" spans="4:4">
      <c r="D1964" s="86"/>
    </row>
    <row r="1965" spans="4:4">
      <c r="D1965" s="86"/>
    </row>
    <row r="1966" spans="4:4">
      <c r="D1966" s="86"/>
    </row>
    <row r="1967" spans="4:4">
      <c r="D1967" s="86"/>
    </row>
    <row r="1968" spans="4:4">
      <c r="D1968" s="86"/>
    </row>
    <row r="1969" spans="4:4">
      <c r="D1969" s="86"/>
    </row>
    <row r="1970" spans="4:4">
      <c r="D1970" s="86"/>
    </row>
    <row r="1971" spans="4:4">
      <c r="D1971" s="86"/>
    </row>
    <row r="1972" spans="4:4">
      <c r="D1972" s="86"/>
    </row>
    <row r="1973" spans="4:4">
      <c r="D1973" s="86"/>
    </row>
    <row r="1974" spans="4:4">
      <c r="D1974" s="86"/>
    </row>
    <row r="1975" spans="4:4">
      <c r="D1975" s="86"/>
    </row>
    <row r="1976" spans="4:4">
      <c r="D1976" s="86"/>
    </row>
    <row r="1977" spans="4:4">
      <c r="D1977" s="86"/>
    </row>
    <row r="1978" spans="4:4">
      <c r="D1978" s="86"/>
    </row>
    <row r="1979" spans="4:4">
      <c r="D1979" s="86"/>
    </row>
    <row r="1980" spans="4:4">
      <c r="D1980" s="86"/>
    </row>
    <row r="1981" spans="4:4">
      <c r="D1981" s="86"/>
    </row>
    <row r="1982" spans="4:4">
      <c r="D1982" s="86"/>
    </row>
    <row r="1983" spans="4:4">
      <c r="D1983" s="86"/>
    </row>
    <row r="1984" spans="4:4">
      <c r="D1984" s="86"/>
    </row>
    <row r="1985" spans="4:4">
      <c r="D1985" s="86"/>
    </row>
    <row r="1986" spans="4:4">
      <c r="D1986" s="86"/>
    </row>
    <row r="1987" spans="4:4">
      <c r="D1987" s="86"/>
    </row>
    <row r="1988" spans="4:4">
      <c r="D1988" s="86"/>
    </row>
    <row r="1989" spans="4:4">
      <c r="D1989" s="86"/>
    </row>
    <row r="1990" spans="4:4">
      <c r="D1990" s="86"/>
    </row>
    <row r="1991" spans="4:4">
      <c r="D1991" s="86"/>
    </row>
    <row r="1992" spans="4:4">
      <c r="D1992" s="86"/>
    </row>
    <row r="1993" spans="4:4">
      <c r="D1993" s="86"/>
    </row>
    <row r="1994" spans="4:4">
      <c r="D1994" s="86"/>
    </row>
    <row r="1995" spans="4:4">
      <c r="D1995" s="86"/>
    </row>
    <row r="1996" spans="4:4">
      <c r="D1996" s="86"/>
    </row>
    <row r="1997" spans="4:4">
      <c r="D1997" s="86"/>
    </row>
    <row r="1998" spans="4:4">
      <c r="D1998" s="86"/>
    </row>
    <row r="1999" spans="4:4">
      <c r="D1999" s="86"/>
    </row>
    <row r="2000" spans="4:4">
      <c r="D2000" s="86"/>
    </row>
    <row r="2001" spans="4:4">
      <c r="D2001" s="86"/>
    </row>
    <row r="2002" spans="4:4">
      <c r="D2002" s="86"/>
    </row>
    <row r="2003" spans="4:4">
      <c r="D2003" s="86"/>
    </row>
    <row r="2004" spans="4:4">
      <c r="D2004" s="86"/>
    </row>
    <row r="2005" spans="4:4">
      <c r="D2005" s="86"/>
    </row>
    <row r="2006" spans="4:4">
      <c r="D2006" s="86"/>
    </row>
    <row r="2007" spans="4:4">
      <c r="D2007" s="86"/>
    </row>
    <row r="2008" spans="4:4">
      <c r="D2008" s="86"/>
    </row>
    <row r="2009" spans="4:4">
      <c r="D2009" s="86"/>
    </row>
    <row r="2010" spans="4:4">
      <c r="D2010" s="86"/>
    </row>
    <row r="2011" spans="4:4">
      <c r="D2011" s="86"/>
    </row>
    <row r="2012" spans="4:4">
      <c r="D2012" s="86"/>
    </row>
    <row r="2013" spans="4:4">
      <c r="D2013" s="86"/>
    </row>
    <row r="2014" spans="4:4">
      <c r="D2014" s="86"/>
    </row>
    <row r="2015" spans="4:4">
      <c r="D2015" s="86"/>
    </row>
    <row r="2016" spans="4:4">
      <c r="D2016" s="86"/>
    </row>
    <row r="2017" spans="4:4">
      <c r="D2017" s="86"/>
    </row>
    <row r="2018" spans="4:4">
      <c r="D2018" s="86"/>
    </row>
    <row r="2019" spans="4:4">
      <c r="D2019" s="86"/>
    </row>
    <row r="2020" spans="4:4">
      <c r="D2020" s="86"/>
    </row>
    <row r="2021" spans="4:4">
      <c r="D2021" s="86"/>
    </row>
    <row r="2022" spans="4:4">
      <c r="D2022" s="86"/>
    </row>
    <row r="2023" spans="4:4">
      <c r="D2023" s="86"/>
    </row>
    <row r="2024" spans="4:4">
      <c r="D2024" s="86"/>
    </row>
    <row r="2025" spans="4:4">
      <c r="D2025" s="86"/>
    </row>
    <row r="2026" spans="4:4">
      <c r="D2026" s="86"/>
    </row>
    <row r="2027" spans="4:4">
      <c r="D2027" s="86"/>
    </row>
    <row r="2028" spans="4:4">
      <c r="D2028" s="86"/>
    </row>
    <row r="2029" spans="4:4">
      <c r="D2029" s="86"/>
    </row>
    <row r="2030" spans="4:4">
      <c r="D2030" s="86"/>
    </row>
    <row r="2031" spans="4:4">
      <c r="D2031" s="86"/>
    </row>
    <row r="2032" spans="4:4">
      <c r="D2032" s="86"/>
    </row>
    <row r="2033" spans="4:4">
      <c r="D2033" s="86"/>
    </row>
    <row r="2034" spans="4:4">
      <c r="D2034" s="86"/>
    </row>
    <row r="2035" spans="4:4">
      <c r="D2035" s="86"/>
    </row>
    <row r="2036" spans="4:4">
      <c r="D2036" s="86"/>
    </row>
    <row r="2037" spans="4:4">
      <c r="D2037" s="86"/>
    </row>
    <row r="2038" spans="4:4">
      <c r="D2038" s="86"/>
    </row>
    <row r="2039" spans="4:4">
      <c r="D2039" s="86"/>
    </row>
    <row r="2040" spans="4:4">
      <c r="D2040" s="86"/>
    </row>
    <row r="2041" spans="4:4">
      <c r="D2041" s="86"/>
    </row>
    <row r="2042" spans="4:4">
      <c r="D2042" s="86"/>
    </row>
    <row r="2043" spans="4:4">
      <c r="D2043" s="86"/>
    </row>
    <row r="2044" spans="4:4">
      <c r="D2044" s="86"/>
    </row>
    <row r="2045" spans="4:4">
      <c r="D2045" s="86"/>
    </row>
    <row r="2046" spans="4:4">
      <c r="D2046" s="86"/>
    </row>
    <row r="2047" spans="4:4">
      <c r="D2047" s="86"/>
    </row>
    <row r="2048" spans="4:4">
      <c r="D2048" s="86"/>
    </row>
    <row r="2049" spans="4:4">
      <c r="D2049" s="86"/>
    </row>
    <row r="2050" spans="4:4">
      <c r="D2050" s="86"/>
    </row>
    <row r="2051" spans="4:4">
      <c r="D2051" s="86"/>
    </row>
    <row r="2052" spans="4:4">
      <c r="D2052" s="86"/>
    </row>
    <row r="2053" spans="4:4">
      <c r="D2053" s="86"/>
    </row>
    <row r="2054" spans="4:4">
      <c r="D2054" s="86"/>
    </row>
    <row r="2055" spans="4:4">
      <c r="D2055" s="86"/>
    </row>
    <row r="2056" spans="4:4">
      <c r="D2056" s="86"/>
    </row>
    <row r="2057" spans="4:4">
      <c r="D2057" s="86"/>
    </row>
    <row r="2058" spans="4:4">
      <c r="D2058" s="86"/>
    </row>
    <row r="2059" spans="4:4">
      <c r="D2059" s="86"/>
    </row>
    <row r="2060" spans="4:4">
      <c r="D2060" s="86"/>
    </row>
    <row r="2061" spans="4:4">
      <c r="D2061" s="86"/>
    </row>
    <row r="2062" spans="4:4">
      <c r="D2062" s="86"/>
    </row>
    <row r="2063" spans="4:4">
      <c r="D2063" s="86"/>
    </row>
    <row r="2064" spans="4:4">
      <c r="D2064" s="86"/>
    </row>
    <row r="2065" spans="4:4">
      <c r="D2065" s="86"/>
    </row>
    <row r="2066" spans="4:4">
      <c r="D2066" s="86"/>
    </row>
    <row r="2067" spans="4:4">
      <c r="D2067" s="86"/>
    </row>
    <row r="2068" spans="4:4">
      <c r="D2068" s="86"/>
    </row>
    <row r="2069" spans="4:4">
      <c r="D2069" s="86"/>
    </row>
    <row r="2070" spans="4:4">
      <c r="D2070" s="86"/>
    </row>
    <row r="2071" spans="4:4">
      <c r="D2071" s="86"/>
    </row>
    <row r="2072" spans="4:4">
      <c r="D2072" s="86"/>
    </row>
    <row r="2073" spans="4:4">
      <c r="D2073" s="86"/>
    </row>
    <row r="2074" spans="4:4">
      <c r="D2074" s="86"/>
    </row>
    <row r="2075" spans="4:4">
      <c r="D2075" s="86"/>
    </row>
    <row r="2076" spans="4:4">
      <c r="D2076" s="86"/>
    </row>
    <row r="2077" spans="4:4">
      <c r="D2077" s="86"/>
    </row>
    <row r="2078" spans="4:4">
      <c r="D2078" s="86"/>
    </row>
    <row r="2079" spans="4:4">
      <c r="D2079" s="86"/>
    </row>
    <row r="2080" spans="4:4">
      <c r="D2080" s="86"/>
    </row>
    <row r="2081" spans="4:4">
      <c r="D2081" s="86"/>
    </row>
    <row r="2082" spans="4:4">
      <c r="D2082" s="86"/>
    </row>
    <row r="2083" spans="4:4">
      <c r="D2083" s="86"/>
    </row>
    <row r="2084" spans="4:4">
      <c r="D2084" s="86"/>
    </row>
    <row r="2085" spans="4:4">
      <c r="D2085" s="86"/>
    </row>
    <row r="2086" spans="4:4">
      <c r="D2086" s="86"/>
    </row>
    <row r="2087" spans="4:4">
      <c r="D2087" s="86"/>
    </row>
    <row r="2088" spans="4:4">
      <c r="D2088" s="86"/>
    </row>
    <row r="2089" spans="4:4">
      <c r="D2089" s="86"/>
    </row>
    <row r="2090" spans="4:4">
      <c r="D2090" s="86"/>
    </row>
    <row r="2091" spans="4:4">
      <c r="D2091" s="86"/>
    </row>
    <row r="2092" spans="4:4">
      <c r="D2092" s="86"/>
    </row>
    <row r="2093" spans="4:4">
      <c r="D2093" s="86"/>
    </row>
    <row r="2094" spans="4:4">
      <c r="D2094" s="86"/>
    </row>
    <row r="2095" spans="4:4">
      <c r="D2095" s="86"/>
    </row>
    <row r="2096" spans="4:4">
      <c r="D2096" s="86"/>
    </row>
    <row r="2097" spans="4:4">
      <c r="D2097" s="86"/>
    </row>
    <row r="2098" spans="4:4">
      <c r="D2098" s="86"/>
    </row>
    <row r="2099" spans="4:4">
      <c r="D2099" s="86"/>
    </row>
    <row r="2100" spans="4:4">
      <c r="D2100" s="86"/>
    </row>
    <row r="2101" spans="4:4">
      <c r="D2101" s="86"/>
    </row>
    <row r="2102" spans="4:4">
      <c r="D2102" s="86"/>
    </row>
    <row r="2103" spans="4:4">
      <c r="D2103" s="86"/>
    </row>
    <row r="2104" spans="4:4">
      <c r="D2104" s="86"/>
    </row>
    <row r="2105" spans="4:4">
      <c r="D2105" s="86"/>
    </row>
    <row r="2106" spans="4:4">
      <c r="D2106" s="86"/>
    </row>
    <row r="2107" spans="4:4">
      <c r="D2107" s="86"/>
    </row>
    <row r="2108" spans="4:4">
      <c r="D2108" s="86"/>
    </row>
    <row r="2109" spans="4:4">
      <c r="D2109" s="86"/>
    </row>
    <row r="2110" spans="4:4">
      <c r="D2110" s="86"/>
    </row>
    <row r="2111" spans="4:4">
      <c r="D2111" s="86"/>
    </row>
    <row r="2112" spans="4:4">
      <c r="D2112" s="86"/>
    </row>
    <row r="2113" spans="4:4">
      <c r="D2113" s="86"/>
    </row>
    <row r="2114" spans="4:4">
      <c r="D2114" s="86"/>
    </row>
    <row r="2115" spans="4:4">
      <c r="D2115" s="86"/>
    </row>
    <row r="2116" spans="4:4">
      <c r="D2116" s="86"/>
    </row>
    <row r="2117" spans="4:4">
      <c r="D2117" s="86"/>
    </row>
    <row r="2118" spans="4:4">
      <c r="D2118" s="86"/>
    </row>
    <row r="2119" spans="4:4">
      <c r="D2119" s="86"/>
    </row>
    <row r="2120" spans="4:4">
      <c r="D2120" s="86"/>
    </row>
    <row r="2121" spans="4:4">
      <c r="D2121" s="86"/>
    </row>
    <row r="2122" spans="4:4">
      <c r="D2122" s="86"/>
    </row>
    <row r="2123" spans="4:4">
      <c r="D2123" s="86"/>
    </row>
    <row r="2124" spans="4:4">
      <c r="D2124" s="86"/>
    </row>
    <row r="2125" spans="4:4">
      <c r="D2125" s="86"/>
    </row>
    <row r="2126" spans="4:4">
      <c r="D2126" s="86"/>
    </row>
    <row r="2127" spans="4:4">
      <c r="D2127" s="86"/>
    </row>
    <row r="2128" spans="4:4">
      <c r="D2128" s="86"/>
    </row>
    <row r="2129" spans="4:4">
      <c r="D2129" s="86"/>
    </row>
    <row r="2130" spans="4:4">
      <c r="D2130" s="86"/>
    </row>
    <row r="2131" spans="4:4">
      <c r="D2131" s="86"/>
    </row>
    <row r="2132" spans="4:4">
      <c r="D2132" s="86"/>
    </row>
    <row r="2133" spans="4:4">
      <c r="D2133" s="86"/>
    </row>
    <row r="2134" spans="4:4">
      <c r="D2134" s="86"/>
    </row>
    <row r="2135" spans="4:4">
      <c r="D2135" s="86"/>
    </row>
    <row r="2136" spans="4:4">
      <c r="D2136" s="86"/>
    </row>
    <row r="2137" spans="4:4">
      <c r="D2137" s="86"/>
    </row>
    <row r="2138" spans="4:4">
      <c r="D2138" s="86"/>
    </row>
    <row r="2139" spans="4:4">
      <c r="D2139" s="86"/>
    </row>
    <row r="2140" spans="4:4">
      <c r="D2140" s="86"/>
    </row>
    <row r="2141" spans="4:4">
      <c r="D2141" s="86"/>
    </row>
    <row r="2142" spans="4:4">
      <c r="D2142" s="86"/>
    </row>
    <row r="2143" spans="4:4">
      <c r="D2143" s="86"/>
    </row>
    <row r="2144" spans="4:4">
      <c r="D2144" s="86"/>
    </row>
    <row r="2145" spans="4:4">
      <c r="D2145" s="86"/>
    </row>
    <row r="2146" spans="4:4">
      <c r="D2146" s="86"/>
    </row>
    <row r="2147" spans="4:4">
      <c r="D2147" s="86"/>
    </row>
    <row r="2148" spans="4:4">
      <c r="D2148" s="86"/>
    </row>
    <row r="2149" spans="4:4">
      <c r="D2149" s="86"/>
    </row>
    <row r="2150" spans="4:4">
      <c r="D2150" s="86"/>
    </row>
    <row r="2151" spans="4:4">
      <c r="D2151" s="86"/>
    </row>
    <row r="2152" spans="4:4">
      <c r="D2152" s="86"/>
    </row>
    <row r="2153" spans="4:4">
      <c r="D2153" s="86"/>
    </row>
    <row r="2154" spans="4:4">
      <c r="D2154" s="86"/>
    </row>
    <row r="2155" spans="4:4">
      <c r="D2155" s="86"/>
    </row>
    <row r="2156" spans="4:4">
      <c r="D2156" s="86"/>
    </row>
    <row r="2157" spans="4:4">
      <c r="D2157" s="86"/>
    </row>
    <row r="2158" spans="4:4">
      <c r="D2158" s="86"/>
    </row>
    <row r="2159" spans="4:4">
      <c r="D2159" s="86"/>
    </row>
    <row r="2160" spans="4:4">
      <c r="D2160" s="86"/>
    </row>
    <row r="2161" spans="4:4">
      <c r="D2161" s="86"/>
    </row>
    <row r="2162" spans="4:4">
      <c r="D2162" s="86"/>
    </row>
    <row r="2163" spans="4:4">
      <c r="D2163" s="86"/>
    </row>
    <row r="2164" spans="4:4">
      <c r="D2164" s="86"/>
    </row>
    <row r="2165" spans="4:4">
      <c r="D2165" s="86"/>
    </row>
    <row r="2166" spans="4:4">
      <c r="D2166" s="86"/>
    </row>
    <row r="2167" spans="4:4">
      <c r="D2167" s="86"/>
    </row>
    <row r="2168" spans="4:4">
      <c r="D2168" s="86"/>
    </row>
    <row r="2169" spans="4:4">
      <c r="D2169" s="86"/>
    </row>
    <row r="2170" spans="4:4">
      <c r="D2170" s="86"/>
    </row>
    <row r="2171" spans="4:4">
      <c r="D2171" s="86"/>
    </row>
    <row r="2172" spans="4:4">
      <c r="D2172" s="86"/>
    </row>
    <row r="2173" spans="4:4">
      <c r="D2173" s="86"/>
    </row>
    <row r="2174" spans="4:4">
      <c r="D2174" s="86"/>
    </row>
    <row r="2175" spans="4:4">
      <c r="D2175" s="86"/>
    </row>
    <row r="2176" spans="4:4">
      <c r="D2176" s="86"/>
    </row>
    <row r="2177" spans="4:4">
      <c r="D2177" s="86"/>
    </row>
    <row r="2178" spans="4:4">
      <c r="D2178" s="86"/>
    </row>
    <row r="2179" spans="4:4">
      <c r="D2179" s="86"/>
    </row>
    <row r="2180" spans="4:4">
      <c r="D2180" s="86"/>
    </row>
    <row r="2181" spans="4:4">
      <c r="D2181" s="86"/>
    </row>
    <row r="2182" spans="4:4">
      <c r="D2182" s="86"/>
    </row>
    <row r="2183" spans="4:4">
      <c r="D2183" s="86"/>
    </row>
    <row r="2184" spans="4:4">
      <c r="D2184" s="86"/>
    </row>
    <row r="2185" spans="4:4">
      <c r="D2185" s="86"/>
    </row>
    <row r="2186" spans="4:4">
      <c r="D2186" s="86"/>
    </row>
    <row r="2187" spans="4:4">
      <c r="D2187" s="86"/>
    </row>
    <row r="2188" spans="4:4">
      <c r="D2188" s="86"/>
    </row>
    <row r="2189" spans="4:4">
      <c r="D2189" s="86"/>
    </row>
    <row r="2190" spans="4:4">
      <c r="D2190" s="86"/>
    </row>
    <row r="2191" spans="4:4">
      <c r="D2191" s="86"/>
    </row>
    <row r="2192" spans="4:4">
      <c r="D2192" s="86"/>
    </row>
    <row r="2193" spans="4:4">
      <c r="D2193" s="86"/>
    </row>
    <row r="2194" spans="4:4">
      <c r="D2194" s="86"/>
    </row>
    <row r="2195" spans="4:4">
      <c r="D2195" s="86"/>
    </row>
    <row r="2196" spans="4:4">
      <c r="D2196" s="86"/>
    </row>
    <row r="2197" spans="4:4">
      <c r="D2197" s="86"/>
    </row>
    <row r="2198" spans="4:4">
      <c r="D2198" s="86"/>
    </row>
    <row r="2199" spans="4:4">
      <c r="D2199" s="86"/>
    </row>
    <row r="2200" spans="4:4">
      <c r="D2200" s="86"/>
    </row>
    <row r="2201" spans="4:4">
      <c r="D2201" s="86"/>
    </row>
    <row r="2202" spans="4:4">
      <c r="D2202" s="86"/>
    </row>
    <row r="2203" spans="4:4">
      <c r="D2203" s="86"/>
    </row>
    <row r="2204" spans="4:4">
      <c r="D2204" s="86"/>
    </row>
    <row r="2205" spans="4:4">
      <c r="D2205" s="86"/>
    </row>
    <row r="2206" spans="4:4">
      <c r="D2206" s="86"/>
    </row>
    <row r="2207" spans="4:4">
      <c r="D2207" s="86"/>
    </row>
    <row r="2208" spans="4:4">
      <c r="D2208" s="86"/>
    </row>
    <row r="2209" spans="4:4">
      <c r="D2209" s="86"/>
    </row>
    <row r="2210" spans="4:4">
      <c r="D2210" s="86"/>
    </row>
    <row r="2211" spans="4:4">
      <c r="D2211" s="86"/>
    </row>
    <row r="2212" spans="4:4">
      <c r="D2212" s="86"/>
    </row>
    <row r="2213" spans="4:4">
      <c r="D2213" s="86"/>
    </row>
    <row r="2214" spans="4:4">
      <c r="D2214" s="86"/>
    </row>
    <row r="2215" spans="4:4">
      <c r="D2215" s="86"/>
    </row>
    <row r="2216" spans="4:4">
      <c r="D2216" s="86"/>
    </row>
    <row r="2217" spans="4:4">
      <c r="D2217" s="86"/>
    </row>
    <row r="2218" spans="4:4">
      <c r="D2218" s="86"/>
    </row>
    <row r="2219" spans="4:4">
      <c r="D2219" s="86"/>
    </row>
    <row r="2220" spans="4:4">
      <c r="D2220" s="86"/>
    </row>
    <row r="2221" spans="4:4">
      <c r="D2221" s="86"/>
    </row>
    <row r="2222" spans="4:4">
      <c r="D2222" s="86"/>
    </row>
    <row r="2223" spans="4:4">
      <c r="D2223" s="86"/>
    </row>
    <row r="2224" spans="4:4">
      <c r="D2224" s="86"/>
    </row>
    <row r="2225" spans="4:4">
      <c r="D2225" s="86"/>
    </row>
    <row r="2226" spans="4:4">
      <c r="D2226" s="86"/>
    </row>
    <row r="2227" spans="4:4">
      <c r="D2227" s="86"/>
    </row>
    <row r="2228" spans="4:4">
      <c r="D2228" s="86"/>
    </row>
    <row r="2229" spans="4:4">
      <c r="D2229" s="86"/>
    </row>
    <row r="2230" spans="4:4">
      <c r="D2230" s="86"/>
    </row>
    <row r="2231" spans="4:4">
      <c r="D2231" s="86"/>
    </row>
    <row r="2232" spans="4:4">
      <c r="D2232" s="86"/>
    </row>
    <row r="2233" spans="4:4">
      <c r="D2233" s="86"/>
    </row>
    <row r="2234" spans="4:4">
      <c r="D2234" s="86"/>
    </row>
    <row r="2235" spans="4:4">
      <c r="D2235" s="86"/>
    </row>
    <row r="2236" spans="4:4">
      <c r="D2236" s="86"/>
    </row>
    <row r="2237" spans="4:4">
      <c r="D2237" s="86"/>
    </row>
    <row r="2238" spans="4:4">
      <c r="D2238" s="86"/>
    </row>
    <row r="2239" spans="4:4">
      <c r="D2239" s="86"/>
    </row>
    <row r="2240" spans="4:4">
      <c r="D2240" s="86"/>
    </row>
    <row r="2241" spans="4:4">
      <c r="D2241" s="86"/>
    </row>
    <row r="2242" spans="4:4">
      <c r="D2242" s="86"/>
    </row>
    <row r="2243" spans="4:4">
      <c r="D2243" s="86"/>
    </row>
    <row r="2244" spans="4:4">
      <c r="D2244" s="86"/>
    </row>
    <row r="2245" spans="4:4">
      <c r="D2245" s="86"/>
    </row>
    <row r="2246" spans="4:4">
      <c r="D2246" s="86"/>
    </row>
    <row r="2247" spans="4:4">
      <c r="D2247" s="86"/>
    </row>
    <row r="2248" spans="4:4">
      <c r="D2248" s="86"/>
    </row>
    <row r="2249" spans="4:4">
      <c r="D2249" s="86"/>
    </row>
    <row r="2250" spans="4:4">
      <c r="D2250" s="86"/>
    </row>
    <row r="2251" spans="4:4">
      <c r="D2251" s="86"/>
    </row>
    <row r="2252" spans="4:4">
      <c r="D2252" s="86"/>
    </row>
    <row r="2253" spans="4:4">
      <c r="D2253" s="86"/>
    </row>
    <row r="2254" spans="4:4">
      <c r="D2254" s="86"/>
    </row>
    <row r="2255" spans="4:4">
      <c r="D2255" s="86"/>
    </row>
    <row r="2256" spans="4:4">
      <c r="D2256" s="86"/>
    </row>
    <row r="2257" spans="4:4">
      <c r="D2257" s="86"/>
    </row>
    <row r="2258" spans="4:4">
      <c r="D2258" s="86"/>
    </row>
    <row r="2259" spans="4:4">
      <c r="D2259" s="86"/>
    </row>
    <row r="2260" spans="4:4">
      <c r="D2260" s="86"/>
    </row>
    <row r="2261" spans="4:4">
      <c r="D2261" s="86"/>
    </row>
    <row r="2262" spans="4:4">
      <c r="D2262" s="86"/>
    </row>
    <row r="2263" spans="4:4">
      <c r="D2263" s="86"/>
    </row>
    <row r="2264" spans="4:4">
      <c r="D2264" s="86"/>
    </row>
    <row r="2265" spans="4:4">
      <c r="D2265" s="86"/>
    </row>
    <row r="2266" spans="4:4">
      <c r="D2266" s="86"/>
    </row>
    <row r="2267" spans="4:4">
      <c r="D2267" s="86"/>
    </row>
    <row r="2268" spans="4:4">
      <c r="D2268" s="86"/>
    </row>
    <row r="2269" spans="4:4">
      <c r="D2269" s="86"/>
    </row>
    <row r="2270" spans="4:4">
      <c r="D2270" s="86"/>
    </row>
    <row r="2271" spans="4:4">
      <c r="D2271" s="86"/>
    </row>
    <row r="2272" spans="4:4">
      <c r="D2272" s="86"/>
    </row>
    <row r="2273" spans="4:4">
      <c r="D2273" s="86"/>
    </row>
    <row r="2274" spans="4:4">
      <c r="D2274" s="86"/>
    </row>
    <row r="2275" spans="4:4">
      <c r="D2275" s="86"/>
    </row>
    <row r="2276" spans="4:4">
      <c r="D2276" s="86"/>
    </row>
    <row r="2277" spans="4:4">
      <c r="D2277" s="86"/>
    </row>
    <row r="2278" spans="4:4">
      <c r="D2278" s="86"/>
    </row>
    <row r="2279" spans="4:4">
      <c r="D2279" s="86"/>
    </row>
    <row r="2280" spans="4:4">
      <c r="D2280" s="86"/>
    </row>
    <row r="2281" spans="4:4">
      <c r="D2281" s="86"/>
    </row>
    <row r="2282" spans="4:4">
      <c r="D2282" s="86"/>
    </row>
    <row r="2283" spans="4:4">
      <c r="D2283" s="86"/>
    </row>
    <row r="2284" spans="4:4">
      <c r="D2284" s="86"/>
    </row>
    <row r="2285" spans="4:4">
      <c r="D2285" s="86"/>
    </row>
    <row r="2286" spans="4:4">
      <c r="D2286" s="86"/>
    </row>
    <row r="2287" spans="4:4">
      <c r="D2287" s="86"/>
    </row>
    <row r="2288" spans="4:4">
      <c r="D2288" s="86"/>
    </row>
    <row r="2289" spans="4:4">
      <c r="D2289" s="86"/>
    </row>
    <row r="2290" spans="4:4">
      <c r="D2290" s="86"/>
    </row>
    <row r="2291" spans="4:4">
      <c r="D2291" s="86"/>
    </row>
    <row r="2292" spans="4:4">
      <c r="D2292" s="86"/>
    </row>
    <row r="2293" spans="4:4">
      <c r="D2293" s="86"/>
    </row>
    <row r="2294" spans="4:4">
      <c r="D2294" s="86"/>
    </row>
    <row r="2295" spans="4:4">
      <c r="D2295" s="86"/>
    </row>
    <row r="2296" spans="4:4">
      <c r="D2296" s="86"/>
    </row>
    <row r="2297" spans="4:4">
      <c r="D2297" s="86"/>
    </row>
    <row r="2298" spans="4:4">
      <c r="D2298" s="86"/>
    </row>
    <row r="2299" spans="4:4">
      <c r="D2299" s="86"/>
    </row>
    <row r="2300" spans="4:4">
      <c r="D2300" s="86"/>
    </row>
    <row r="2301" spans="4:4">
      <c r="D2301" s="86"/>
    </row>
    <row r="2302" spans="4:4">
      <c r="D2302" s="86"/>
    </row>
    <row r="2303" spans="4:4">
      <c r="D2303" s="86"/>
    </row>
    <row r="2304" spans="4:4">
      <c r="D2304" s="86"/>
    </row>
    <row r="2305" spans="4:4">
      <c r="D2305" s="86"/>
    </row>
    <row r="2306" spans="4:4">
      <c r="D2306" s="86"/>
    </row>
    <row r="2307" spans="4:4">
      <c r="D2307" s="86"/>
    </row>
    <row r="2308" spans="4:4">
      <c r="D2308" s="86"/>
    </row>
    <row r="2309" spans="4:4">
      <c r="D2309" s="86"/>
    </row>
    <row r="2310" spans="4:4">
      <c r="D2310" s="86"/>
    </row>
    <row r="2311" spans="4:4">
      <c r="D2311" s="86"/>
    </row>
    <row r="2312" spans="4:4">
      <c r="D2312" s="86"/>
    </row>
    <row r="2313" spans="4:4">
      <c r="D2313" s="86"/>
    </row>
    <row r="2314" spans="4:4">
      <c r="D2314" s="86"/>
    </row>
    <row r="2315" spans="4:4">
      <c r="D2315" s="86"/>
    </row>
    <row r="2316" spans="4:4">
      <c r="D2316" s="86"/>
    </row>
    <row r="2317" spans="4:4">
      <c r="D2317" s="86"/>
    </row>
    <row r="2318" spans="4:4">
      <c r="D2318" s="86"/>
    </row>
    <row r="2319" spans="4:4">
      <c r="D2319" s="86"/>
    </row>
    <row r="2320" spans="4:4">
      <c r="D2320" s="86"/>
    </row>
    <row r="2321" spans="4:4">
      <c r="D2321" s="86"/>
    </row>
    <row r="2322" spans="4:4">
      <c r="D2322" s="86"/>
    </row>
    <row r="2323" spans="4:4">
      <c r="D2323" s="86"/>
    </row>
    <row r="2324" spans="4:4">
      <c r="D2324" s="86"/>
    </row>
    <row r="2325" spans="4:4">
      <c r="D2325" s="86"/>
    </row>
    <row r="2326" spans="4:4">
      <c r="D2326" s="86"/>
    </row>
    <row r="2327" spans="4:4">
      <c r="D2327" s="86"/>
    </row>
    <row r="2328" spans="4:4">
      <c r="D2328" s="86"/>
    </row>
    <row r="2329" spans="4:4">
      <c r="D2329" s="86"/>
    </row>
    <row r="2330" spans="4:4">
      <c r="D2330" s="86"/>
    </row>
    <row r="2331" spans="4:4">
      <c r="D2331" s="86"/>
    </row>
    <row r="2332" spans="4:4">
      <c r="D2332" s="86"/>
    </row>
    <row r="2333" spans="4:4">
      <c r="D2333" s="86"/>
    </row>
    <row r="2334" spans="4:4">
      <c r="D2334" s="86"/>
    </row>
    <row r="2335" spans="4:4">
      <c r="D2335" s="86"/>
    </row>
    <row r="2336" spans="4:4">
      <c r="D2336" s="86"/>
    </row>
    <row r="2337" spans="4:4">
      <c r="D2337" s="86"/>
    </row>
    <row r="2338" spans="4:4">
      <c r="D2338" s="86"/>
    </row>
    <row r="2339" spans="4:4">
      <c r="D2339" s="86"/>
    </row>
    <row r="2340" spans="4:4">
      <c r="D2340" s="86"/>
    </row>
    <row r="2341" spans="4:4">
      <c r="D2341" s="86"/>
    </row>
    <row r="2342" spans="4:4">
      <c r="D2342" s="86"/>
    </row>
    <row r="2343" spans="4:4">
      <c r="D2343" s="86"/>
    </row>
    <row r="2344" spans="4:4">
      <c r="D2344" s="86"/>
    </row>
    <row r="2345" spans="4:4">
      <c r="D2345" s="86"/>
    </row>
    <row r="2346" spans="4:4">
      <c r="D2346" s="86"/>
    </row>
    <row r="2347" spans="4:4">
      <c r="D2347" s="86"/>
    </row>
    <row r="2348" spans="4:4">
      <c r="D2348" s="86"/>
    </row>
    <row r="2349" spans="4:4">
      <c r="D2349" s="86"/>
    </row>
    <row r="2350" spans="4:4">
      <c r="D2350" s="86"/>
    </row>
    <row r="2351" spans="4:4">
      <c r="D2351" s="86"/>
    </row>
    <row r="2352" spans="4:4">
      <c r="D2352" s="86"/>
    </row>
    <row r="2353" spans="4:4">
      <c r="D2353" s="86"/>
    </row>
    <row r="2354" spans="4:4">
      <c r="D2354" s="86"/>
    </row>
    <row r="2355" spans="4:4">
      <c r="D2355" s="86"/>
    </row>
    <row r="2356" spans="4:4">
      <c r="D2356" s="86"/>
    </row>
    <row r="2357" spans="4:4">
      <c r="D2357" s="86"/>
    </row>
    <row r="2358" spans="4:4">
      <c r="D2358" s="86"/>
    </row>
    <row r="2359" spans="4:4">
      <c r="D2359" s="86"/>
    </row>
    <row r="2360" spans="4:4">
      <c r="D2360" s="86"/>
    </row>
    <row r="2361" spans="4:4">
      <c r="D2361" s="86"/>
    </row>
    <row r="2362" spans="4:4">
      <c r="D2362" s="86"/>
    </row>
    <row r="2363" spans="4:4">
      <c r="D2363" s="86"/>
    </row>
    <row r="2364" spans="4:4">
      <c r="D2364" s="86"/>
    </row>
    <row r="2365" spans="4:4">
      <c r="D2365" s="86"/>
    </row>
    <row r="2366" spans="4:4">
      <c r="D2366" s="86"/>
    </row>
    <row r="2367" spans="4:4">
      <c r="D2367" s="86"/>
    </row>
    <row r="2368" spans="4:4">
      <c r="D2368" s="86"/>
    </row>
    <row r="2369" spans="4:4">
      <c r="D2369" s="86"/>
    </row>
    <row r="2370" spans="4:4">
      <c r="D2370" s="86"/>
    </row>
    <row r="2371" spans="4:4">
      <c r="D2371" s="86"/>
    </row>
    <row r="2372" spans="4:4">
      <c r="D2372" s="86"/>
    </row>
    <row r="2373" spans="4:4">
      <c r="D2373" s="86"/>
    </row>
    <row r="2374" spans="4:4">
      <c r="D2374" s="86"/>
    </row>
    <row r="2375" spans="4:4">
      <c r="D2375" s="86"/>
    </row>
    <row r="2376" spans="4:4">
      <c r="D2376" s="86"/>
    </row>
    <row r="2377" spans="4:4">
      <c r="D2377" s="86"/>
    </row>
    <row r="2378" spans="4:4">
      <c r="D2378" s="86"/>
    </row>
    <row r="2379" spans="4:4">
      <c r="D2379" s="86"/>
    </row>
    <row r="2380" spans="4:4">
      <c r="D2380" s="86"/>
    </row>
    <row r="2381" spans="4:4">
      <c r="D2381" s="86"/>
    </row>
    <row r="2382" spans="4:4">
      <c r="D2382" s="86"/>
    </row>
    <row r="2383" spans="4:4">
      <c r="D2383" s="86"/>
    </row>
    <row r="2384" spans="4:4">
      <c r="D2384" s="86"/>
    </row>
    <row r="2385" spans="4:4">
      <c r="D2385" s="86"/>
    </row>
    <row r="2386" spans="4:4">
      <c r="D2386" s="86"/>
    </row>
    <row r="2387" spans="4:4">
      <c r="D2387" s="86"/>
    </row>
    <row r="2388" spans="4:4">
      <c r="D2388" s="86"/>
    </row>
    <row r="2389" spans="4:4">
      <c r="D2389" s="86"/>
    </row>
    <row r="2390" spans="4:4">
      <c r="D2390" s="86"/>
    </row>
    <row r="2391" spans="4:4">
      <c r="D2391" s="86"/>
    </row>
    <row r="2392" spans="4:4">
      <c r="D2392" s="86"/>
    </row>
    <row r="2393" spans="4:4">
      <c r="D2393" s="86"/>
    </row>
    <row r="2394" spans="4:4">
      <c r="D2394" s="86"/>
    </row>
    <row r="2395" spans="4:4">
      <c r="D2395" s="86"/>
    </row>
    <row r="2396" spans="4:4">
      <c r="D2396" s="86"/>
    </row>
    <row r="2397" spans="4:4">
      <c r="D2397" s="86"/>
    </row>
    <row r="2398" spans="4:4">
      <c r="D2398" s="86"/>
    </row>
    <row r="2399" spans="4:4">
      <c r="D2399" s="86"/>
    </row>
    <row r="2400" spans="4:4">
      <c r="D2400" s="86"/>
    </row>
    <row r="2401" spans="4:4">
      <c r="D2401" s="86"/>
    </row>
    <row r="2402" spans="4:4">
      <c r="D2402" s="86"/>
    </row>
    <row r="2403" spans="4:4">
      <c r="D2403" s="86"/>
    </row>
    <row r="2404" spans="4:4">
      <c r="D2404" s="86"/>
    </row>
    <row r="2405" spans="4:4">
      <c r="D2405" s="86"/>
    </row>
    <row r="2406" spans="4:4">
      <c r="D2406" s="86"/>
    </row>
    <row r="2407" spans="4:4">
      <c r="D2407" s="86"/>
    </row>
    <row r="2408" spans="4:4">
      <c r="D2408" s="86"/>
    </row>
    <row r="2409" spans="4:4">
      <c r="D2409" s="86"/>
    </row>
    <row r="2410" spans="4:4">
      <c r="D2410" s="86"/>
    </row>
    <row r="2411" spans="4:4">
      <c r="D2411" s="86"/>
    </row>
    <row r="2412" spans="4:4">
      <c r="D2412" s="86"/>
    </row>
    <row r="2413" spans="4:4">
      <c r="D2413" s="86"/>
    </row>
    <row r="2414" spans="4:4">
      <c r="D2414" s="86"/>
    </row>
    <row r="2415" spans="4:4">
      <c r="D2415" s="86"/>
    </row>
    <row r="2416" spans="4:4">
      <c r="D2416" s="86"/>
    </row>
    <row r="2417" spans="4:4">
      <c r="D2417" s="86"/>
    </row>
    <row r="2418" spans="4:4">
      <c r="D2418" s="86"/>
    </row>
    <row r="2419" spans="4:4">
      <c r="D2419" s="86"/>
    </row>
    <row r="2420" spans="4:4">
      <c r="D2420" s="86"/>
    </row>
    <row r="2421" spans="4:4">
      <c r="D2421" s="86"/>
    </row>
    <row r="2422" spans="4:4">
      <c r="D2422" s="86"/>
    </row>
    <row r="2423" spans="4:4">
      <c r="D2423" s="86"/>
    </row>
    <row r="2424" spans="4:4">
      <c r="D2424" s="86"/>
    </row>
    <row r="2425" spans="4:4">
      <c r="D2425" s="86"/>
    </row>
    <row r="2426" spans="4:4">
      <c r="D2426" s="86"/>
    </row>
    <row r="2427" spans="4:4">
      <c r="D2427" s="86"/>
    </row>
    <row r="2428" spans="4:4">
      <c r="D2428" s="86"/>
    </row>
    <row r="2429" spans="4:4">
      <c r="D2429" s="86"/>
    </row>
    <row r="2430" spans="4:4">
      <c r="D2430" s="86"/>
    </row>
    <row r="2431" spans="4:4">
      <c r="D2431" s="86"/>
    </row>
    <row r="2432" spans="4:4">
      <c r="D2432" s="86"/>
    </row>
    <row r="2433" spans="4:4">
      <c r="D2433" s="86"/>
    </row>
    <row r="2434" spans="4:4">
      <c r="D2434" s="86"/>
    </row>
    <row r="2435" spans="4:4">
      <c r="D2435" s="86"/>
    </row>
    <row r="2436" spans="4:4">
      <c r="D2436" s="86"/>
    </row>
    <row r="2437" spans="4:4">
      <c r="D2437" s="86"/>
    </row>
    <row r="2438" spans="4:4">
      <c r="D2438" s="86"/>
    </row>
    <row r="2439" spans="4:4">
      <c r="D2439" s="86"/>
    </row>
    <row r="2440" spans="4:4">
      <c r="D2440" s="86"/>
    </row>
    <row r="2441" spans="4:4">
      <c r="D2441" s="86"/>
    </row>
    <row r="2442" spans="4:4">
      <c r="D2442" s="86"/>
    </row>
    <row r="2443" spans="4:4">
      <c r="D2443" s="86"/>
    </row>
    <row r="2444" spans="4:4">
      <c r="D2444" s="86"/>
    </row>
    <row r="2445" spans="4:4">
      <c r="D2445" s="86"/>
    </row>
    <row r="2446" spans="4:4">
      <c r="D2446" s="86"/>
    </row>
    <row r="2447" spans="4:4">
      <c r="D2447" s="86"/>
    </row>
    <row r="2448" spans="4:4">
      <c r="D2448" s="86"/>
    </row>
    <row r="2449" spans="4:4">
      <c r="D2449" s="86"/>
    </row>
    <row r="2450" spans="4:4">
      <c r="D2450" s="86"/>
    </row>
    <row r="2451" spans="4:4">
      <c r="D2451" s="86"/>
    </row>
    <row r="2452" spans="4:4">
      <c r="D2452" s="86"/>
    </row>
    <row r="2453" spans="4:4">
      <c r="D2453" s="86"/>
    </row>
    <row r="2454" spans="4:4">
      <c r="D2454" s="86"/>
    </row>
    <row r="2455" spans="4:4">
      <c r="D2455" s="86"/>
    </row>
    <row r="2456" spans="4:4">
      <c r="D2456" s="86"/>
    </row>
    <row r="2457" spans="4:4">
      <c r="D2457" s="86"/>
    </row>
    <row r="2458" spans="4:4">
      <c r="D2458" s="86"/>
    </row>
    <row r="2459" spans="4:4">
      <c r="D2459" s="86"/>
    </row>
    <row r="2460" spans="4:4">
      <c r="D2460" s="86"/>
    </row>
    <row r="2461" spans="4:4">
      <c r="D2461" s="86"/>
    </row>
    <row r="2462" spans="4:4">
      <c r="D2462" s="86"/>
    </row>
    <row r="2463" spans="4:4">
      <c r="D2463" s="86"/>
    </row>
    <row r="2464" spans="4:4">
      <c r="D2464" s="86"/>
    </row>
    <row r="2465" spans="4:4">
      <c r="D2465" s="86"/>
    </row>
    <row r="2466" spans="4:4">
      <c r="D2466" s="86"/>
    </row>
    <row r="2467" spans="4:4">
      <c r="D2467" s="86"/>
    </row>
    <row r="2468" spans="4:4">
      <c r="D2468" s="86"/>
    </row>
    <row r="2469" spans="4:4">
      <c r="D2469" s="86"/>
    </row>
    <row r="2470" spans="4:4">
      <c r="D2470" s="86"/>
    </row>
    <row r="2471" spans="4:4">
      <c r="D2471" s="86"/>
    </row>
    <row r="2472" spans="4:4">
      <c r="D2472" s="86"/>
    </row>
    <row r="2473" spans="4:4">
      <c r="D2473" s="86"/>
    </row>
    <row r="2474" spans="4:4">
      <c r="D2474" s="86"/>
    </row>
    <row r="2475" spans="4:4">
      <c r="D2475" s="86"/>
    </row>
    <row r="2476" spans="4:4">
      <c r="D2476" s="86"/>
    </row>
    <row r="2477" spans="4:4">
      <c r="D2477" s="86"/>
    </row>
    <row r="2478" spans="4:4">
      <c r="D2478" s="86"/>
    </row>
    <row r="2479" spans="4:4">
      <c r="D2479" s="86"/>
    </row>
    <row r="2480" spans="4:4">
      <c r="D2480" s="86"/>
    </row>
    <row r="2481" spans="4:4">
      <c r="D2481" s="86"/>
    </row>
    <row r="2482" spans="4:4">
      <c r="D2482" s="86"/>
    </row>
    <row r="2483" spans="4:4">
      <c r="D2483" s="86"/>
    </row>
    <row r="2484" spans="4:4">
      <c r="D2484" s="86"/>
    </row>
    <row r="2485" spans="4:4">
      <c r="D2485" s="86"/>
    </row>
    <row r="2486" spans="4:4">
      <c r="D2486" s="86"/>
    </row>
    <row r="2487" spans="4:4">
      <c r="D2487" s="86"/>
    </row>
    <row r="2488" spans="4:4">
      <c r="D2488" s="86"/>
    </row>
    <row r="2489" spans="4:4">
      <c r="D2489" s="86"/>
    </row>
    <row r="2490" spans="4:4">
      <c r="D2490" s="86"/>
    </row>
    <row r="2491" spans="4:4">
      <c r="D2491" s="86"/>
    </row>
    <row r="2492" spans="4:4">
      <c r="D2492" s="86"/>
    </row>
    <row r="2493" spans="4:4">
      <c r="D2493" s="86"/>
    </row>
    <row r="2494" spans="4:4">
      <c r="D2494" s="86"/>
    </row>
    <row r="2495" spans="4:4">
      <c r="D2495" s="86"/>
    </row>
    <row r="2496" spans="4:4">
      <c r="D2496" s="86"/>
    </row>
    <row r="2497" spans="4:4">
      <c r="D2497" s="86"/>
    </row>
    <row r="2498" spans="4:4">
      <c r="D2498" s="86"/>
    </row>
    <row r="2499" spans="4:4">
      <c r="D2499" s="86"/>
    </row>
    <row r="2500" spans="4:4">
      <c r="D2500" s="86"/>
    </row>
    <row r="2501" spans="4:4">
      <c r="D2501" s="86"/>
    </row>
    <row r="2502" spans="4:4">
      <c r="D2502" s="86"/>
    </row>
    <row r="2503" spans="4:4">
      <c r="D2503" s="86"/>
    </row>
    <row r="2504" spans="4:4">
      <c r="D2504" s="86"/>
    </row>
    <row r="2505" spans="4:4">
      <c r="D2505" s="86"/>
    </row>
    <row r="2506" spans="4:4">
      <c r="D2506" s="86"/>
    </row>
    <row r="2507" spans="4:4">
      <c r="D2507" s="86"/>
    </row>
    <row r="2508" spans="4:4">
      <c r="D2508" s="86"/>
    </row>
    <row r="2509" spans="4:4">
      <c r="D2509" s="86"/>
    </row>
    <row r="2510" spans="4:4">
      <c r="D2510" s="86"/>
    </row>
    <row r="2511" spans="4:4">
      <c r="D2511" s="86"/>
    </row>
    <row r="2512" spans="4:4">
      <c r="D2512" s="86"/>
    </row>
    <row r="2513" spans="4:4">
      <c r="D2513" s="86"/>
    </row>
    <row r="2514" spans="4:4">
      <c r="D2514" s="86"/>
    </row>
    <row r="2515" spans="4:4">
      <c r="D2515" s="86"/>
    </row>
    <row r="2516" spans="4:4">
      <c r="D2516" s="86"/>
    </row>
    <row r="2517" spans="4:4">
      <c r="D2517" s="86"/>
    </row>
    <row r="2518" spans="4:4">
      <c r="D2518" s="86"/>
    </row>
    <row r="2519" spans="4:4">
      <c r="D2519" s="86"/>
    </row>
    <row r="2520" spans="4:4">
      <c r="D2520" s="86"/>
    </row>
    <row r="2521" spans="4:4">
      <c r="D2521" s="86"/>
    </row>
    <row r="2522" spans="4:4">
      <c r="D2522" s="86"/>
    </row>
    <row r="2523" spans="4:4">
      <c r="D2523" s="86"/>
    </row>
    <row r="2524" spans="4:4">
      <c r="D2524" s="86"/>
    </row>
    <row r="2525" spans="4:4">
      <c r="D2525" s="86"/>
    </row>
    <row r="2526" spans="4:4">
      <c r="D2526" s="86"/>
    </row>
    <row r="2527" spans="4:4">
      <c r="D2527" s="86"/>
    </row>
    <row r="2528" spans="4:4">
      <c r="D2528" s="86"/>
    </row>
    <row r="2529" spans="4:4">
      <c r="D2529" s="86"/>
    </row>
    <row r="2530" spans="4:4">
      <c r="D2530" s="86"/>
    </row>
    <row r="2531" spans="4:4">
      <c r="D2531" s="86"/>
    </row>
    <row r="2532" spans="4:4">
      <c r="D2532" s="86"/>
    </row>
    <row r="2533" spans="4:4">
      <c r="D2533" s="86"/>
    </row>
    <row r="2534" spans="4:4">
      <c r="D2534" s="86"/>
    </row>
    <row r="2535" spans="4:4">
      <c r="D2535" s="86"/>
    </row>
    <row r="2536" spans="4:4">
      <c r="D2536" s="86"/>
    </row>
    <row r="2537" spans="4:4">
      <c r="D2537" s="86"/>
    </row>
    <row r="2538" spans="4:4">
      <c r="D2538" s="86"/>
    </row>
    <row r="2539" spans="4:4">
      <c r="D2539" s="86"/>
    </row>
    <row r="2540" spans="4:4">
      <c r="D2540" s="86"/>
    </row>
    <row r="2541" spans="4:4">
      <c r="D2541" s="86"/>
    </row>
    <row r="2542" spans="4:4">
      <c r="D2542" s="86"/>
    </row>
    <row r="2543" spans="4:4">
      <c r="D2543" s="86"/>
    </row>
    <row r="2544" spans="4:4">
      <c r="D2544" s="86"/>
    </row>
    <row r="2545" spans="4:4">
      <c r="D2545" s="86"/>
    </row>
    <row r="2546" spans="4:4">
      <c r="D2546" s="86"/>
    </row>
    <row r="2547" spans="4:4">
      <c r="D2547" s="86"/>
    </row>
    <row r="2548" spans="4:4">
      <c r="D2548" s="86"/>
    </row>
    <row r="2549" spans="4:4">
      <c r="D2549" s="86"/>
    </row>
    <row r="2550" spans="4:4">
      <c r="D2550" s="86"/>
    </row>
    <row r="2551" spans="4:4">
      <c r="D2551" s="86"/>
    </row>
    <row r="2552" spans="4:4">
      <c r="D2552" s="86"/>
    </row>
    <row r="2553" spans="4:4">
      <c r="D2553" s="86"/>
    </row>
    <row r="2554" spans="4:4">
      <c r="D2554" s="86"/>
    </row>
    <row r="2555" spans="4:4">
      <c r="D2555" s="86"/>
    </row>
    <row r="2556" spans="4:4">
      <c r="D2556" s="86"/>
    </row>
    <row r="2557" spans="4:4">
      <c r="D2557" s="86"/>
    </row>
    <row r="2558" spans="4:4">
      <c r="D2558" s="86"/>
    </row>
    <row r="2559" spans="4:4">
      <c r="D2559" s="86"/>
    </row>
    <row r="2560" spans="4:4">
      <c r="D2560" s="86"/>
    </row>
    <row r="2561" spans="4:4">
      <c r="D2561" s="86"/>
    </row>
    <row r="2562" spans="4:4">
      <c r="D2562" s="86"/>
    </row>
    <row r="2563" spans="4:4">
      <c r="D2563" s="86"/>
    </row>
    <row r="2564" spans="4:4">
      <c r="D2564" s="86"/>
    </row>
    <row r="2565" spans="4:4">
      <c r="D2565" s="86"/>
    </row>
    <row r="2566" spans="4:4">
      <c r="D2566" s="86"/>
    </row>
    <row r="2567" spans="4:4">
      <c r="D2567" s="86"/>
    </row>
    <row r="2568" spans="4:4">
      <c r="D2568" s="86"/>
    </row>
    <row r="2569" spans="4:4">
      <c r="D2569" s="86"/>
    </row>
    <row r="2570" spans="4:4">
      <c r="D2570" s="86"/>
    </row>
    <row r="2571" spans="4:4">
      <c r="D2571" s="86"/>
    </row>
    <row r="2572" spans="4:4">
      <c r="D2572" s="86"/>
    </row>
    <row r="2573" spans="4:4">
      <c r="D2573" s="86"/>
    </row>
    <row r="2574" spans="4:4">
      <c r="D2574" s="86"/>
    </row>
    <row r="2575" spans="4:4">
      <c r="D2575" s="86"/>
    </row>
    <row r="2576" spans="4:4">
      <c r="D2576" s="86"/>
    </row>
    <row r="2577" spans="4:4">
      <c r="D2577" s="86"/>
    </row>
    <row r="2578" spans="4:4">
      <c r="D2578" s="86"/>
    </row>
    <row r="2579" spans="4:4">
      <c r="D2579" s="86"/>
    </row>
    <row r="2580" spans="4:4">
      <c r="D2580" s="86"/>
    </row>
    <row r="2581" spans="4:4">
      <c r="D2581" s="86"/>
    </row>
    <row r="2582" spans="4:4">
      <c r="D2582" s="86"/>
    </row>
    <row r="2583" spans="4:4">
      <c r="D2583" s="86"/>
    </row>
    <row r="2584" spans="4:4">
      <c r="D2584" s="86"/>
    </row>
    <row r="2585" spans="4:4">
      <c r="D2585" s="86"/>
    </row>
    <row r="2586" spans="4:4">
      <c r="D2586" s="86"/>
    </row>
    <row r="2587" spans="4:4">
      <c r="D2587" s="86"/>
    </row>
    <row r="2588" spans="4:4">
      <c r="D2588" s="86"/>
    </row>
    <row r="2589" spans="4:4">
      <c r="D2589" s="86"/>
    </row>
    <row r="2590" spans="4:4">
      <c r="D2590" s="86"/>
    </row>
    <row r="2591" spans="4:4">
      <c r="D2591" s="86"/>
    </row>
    <row r="2592" spans="4:4">
      <c r="D2592" s="86"/>
    </row>
    <row r="2593" spans="4:4">
      <c r="D2593" s="86"/>
    </row>
    <row r="2594" spans="4:4">
      <c r="D2594" s="86"/>
    </row>
    <row r="2595" spans="4:4">
      <c r="D2595" s="86"/>
    </row>
    <row r="2596" spans="4:4">
      <c r="D2596" s="86"/>
    </row>
    <row r="2597" spans="4:4">
      <c r="D2597" s="86"/>
    </row>
    <row r="2598" spans="4:4">
      <c r="D2598" s="86"/>
    </row>
    <row r="2599" spans="4:4">
      <c r="D2599" s="86"/>
    </row>
    <row r="2600" spans="4:4">
      <c r="D2600" s="86"/>
    </row>
    <row r="2601" spans="4:4">
      <c r="D2601" s="86"/>
    </row>
    <row r="2602" spans="4:4">
      <c r="D2602" s="86"/>
    </row>
    <row r="2603" spans="4:4">
      <c r="D2603" s="86"/>
    </row>
    <row r="2604" spans="4:4">
      <c r="D2604" s="86"/>
    </row>
    <row r="2605" spans="4:4">
      <c r="D2605" s="86"/>
    </row>
    <row r="2606" spans="4:4">
      <c r="D2606" s="86"/>
    </row>
    <row r="2607" spans="4:4">
      <c r="D2607" s="86"/>
    </row>
    <row r="2608" spans="4:4">
      <c r="D2608" s="86"/>
    </row>
    <row r="2609" spans="4:4">
      <c r="D2609" s="86"/>
    </row>
    <row r="2610" spans="4:4">
      <c r="D2610" s="86"/>
    </row>
    <row r="2611" spans="4:4">
      <c r="D2611" s="86"/>
    </row>
    <row r="2612" spans="4:4">
      <c r="D2612" s="86"/>
    </row>
    <row r="2613" spans="4:4">
      <c r="D2613" s="86"/>
    </row>
    <row r="2614" spans="4:4">
      <c r="D2614" s="86"/>
    </row>
    <row r="2615" spans="4:4">
      <c r="D2615" s="86"/>
    </row>
    <row r="2616" spans="4:4">
      <c r="D2616" s="86"/>
    </row>
    <row r="2617" spans="4:4">
      <c r="D2617" s="86"/>
    </row>
    <row r="2618" spans="4:4">
      <c r="D2618" s="86"/>
    </row>
    <row r="2619" spans="4:4">
      <c r="D2619" s="86"/>
    </row>
    <row r="2620" spans="4:4">
      <c r="D2620" s="86"/>
    </row>
    <row r="2621" spans="4:4">
      <c r="D2621" s="86"/>
    </row>
    <row r="2622" spans="4:4">
      <c r="D2622" s="86"/>
    </row>
    <row r="2623" spans="4:4">
      <c r="D2623" s="86"/>
    </row>
    <row r="2624" spans="4:4">
      <c r="D2624" s="86"/>
    </row>
    <row r="2625" spans="4:4">
      <c r="D2625" s="86"/>
    </row>
    <row r="2626" spans="4:4">
      <c r="D2626" s="86"/>
    </row>
    <row r="2627" spans="4:4">
      <c r="D2627" s="86"/>
    </row>
    <row r="2628" spans="4:4">
      <c r="D2628" s="86"/>
    </row>
    <row r="2629" spans="4:4">
      <c r="D2629" s="86"/>
    </row>
    <row r="2630" spans="4:4">
      <c r="D2630" s="86"/>
    </row>
    <row r="2631" spans="4:4">
      <c r="D2631" s="86"/>
    </row>
    <row r="2632" spans="4:4">
      <c r="D2632" s="86"/>
    </row>
    <row r="2633" spans="4:4">
      <c r="D2633" s="86"/>
    </row>
    <row r="2634" spans="4:4">
      <c r="D2634" s="86"/>
    </row>
    <row r="2635" spans="4:4">
      <c r="D2635" s="86"/>
    </row>
    <row r="2636" spans="4:4">
      <c r="D2636" s="86"/>
    </row>
    <row r="2637" spans="4:4">
      <c r="D2637" s="86"/>
    </row>
    <row r="2638" spans="4:4">
      <c r="D2638" s="86"/>
    </row>
    <row r="2639" spans="4:4">
      <c r="D2639" s="86"/>
    </row>
    <row r="2640" spans="4:4">
      <c r="D2640" s="86"/>
    </row>
    <row r="2641" spans="4:4">
      <c r="D2641" s="86"/>
    </row>
    <row r="2642" spans="4:4">
      <c r="D2642" s="86"/>
    </row>
    <row r="2643" spans="4:4">
      <c r="D2643" s="86"/>
    </row>
    <row r="2644" spans="4:4">
      <c r="D2644" s="86"/>
    </row>
    <row r="2645" spans="4:4">
      <c r="D2645" s="86"/>
    </row>
    <row r="2646" spans="4:4">
      <c r="D2646" s="86"/>
    </row>
    <row r="2647" spans="4:4">
      <c r="D2647" s="86"/>
    </row>
    <row r="2648" spans="4:4">
      <c r="D2648" s="86"/>
    </row>
    <row r="2649" spans="4:4">
      <c r="D2649" s="86"/>
    </row>
    <row r="2650" spans="4:4">
      <c r="D2650" s="86"/>
    </row>
    <row r="2651" spans="4:4">
      <c r="D2651" s="86"/>
    </row>
    <row r="2652" spans="4:4">
      <c r="D2652" s="86"/>
    </row>
    <row r="2653" spans="4:4">
      <c r="D2653" s="86"/>
    </row>
    <row r="2654" spans="4:4">
      <c r="D2654" s="86"/>
    </row>
    <row r="2655" spans="4:4">
      <c r="D2655" s="86"/>
    </row>
    <row r="2656" spans="4:4">
      <c r="D2656" s="86"/>
    </row>
    <row r="2657" spans="4:4">
      <c r="D2657" s="86"/>
    </row>
    <row r="2658" spans="4:4">
      <c r="D2658" s="86"/>
    </row>
    <row r="2659" spans="4:4">
      <c r="D2659" s="86"/>
    </row>
    <row r="2660" spans="4:4">
      <c r="D2660" s="86"/>
    </row>
    <row r="2661" spans="4:4">
      <c r="D2661" s="86"/>
    </row>
    <row r="2662" spans="4:4">
      <c r="D2662" s="86"/>
    </row>
    <row r="2663" spans="4:4">
      <c r="D2663" s="86"/>
    </row>
    <row r="2664" spans="4:4">
      <c r="D2664" s="86"/>
    </row>
    <row r="2665" spans="4:4">
      <c r="D2665" s="86"/>
    </row>
    <row r="2666" spans="4:4">
      <c r="D2666" s="86"/>
    </row>
    <row r="2667" spans="4:4">
      <c r="D2667" s="86"/>
    </row>
    <row r="2668" spans="4:4">
      <c r="D2668" s="86"/>
    </row>
    <row r="2669" spans="4:4">
      <c r="D2669" s="86"/>
    </row>
    <row r="2670" spans="4:4">
      <c r="D2670" s="86"/>
    </row>
    <row r="2671" spans="4:4">
      <c r="D2671" s="86"/>
    </row>
    <row r="2672" spans="4:4">
      <c r="D2672" s="86"/>
    </row>
    <row r="2673" spans="4:4">
      <c r="D2673" s="86"/>
    </row>
    <row r="2674" spans="4:4">
      <c r="D2674" s="86"/>
    </row>
    <row r="2675" spans="4:4">
      <c r="D2675" s="86"/>
    </row>
    <row r="2676" spans="4:4">
      <c r="D2676" s="86"/>
    </row>
    <row r="2677" spans="4:4">
      <c r="D2677" s="86"/>
    </row>
    <row r="2678" spans="4:4">
      <c r="D2678" s="86"/>
    </row>
    <row r="2679" spans="4:4">
      <c r="D2679" s="86"/>
    </row>
    <row r="2680" spans="4:4">
      <c r="D2680" s="86"/>
    </row>
    <row r="2681" spans="4:4">
      <c r="D2681" s="86"/>
    </row>
    <row r="2682" spans="4:4">
      <c r="D2682" s="86"/>
    </row>
    <row r="2683" spans="4:4">
      <c r="D2683" s="86"/>
    </row>
    <row r="2684" spans="4:4">
      <c r="D2684" s="86"/>
    </row>
    <row r="2685" spans="4:4">
      <c r="D2685" s="86"/>
    </row>
    <row r="2686" spans="4:4">
      <c r="D2686" s="86"/>
    </row>
    <row r="2687" spans="4:4">
      <c r="D2687" s="86"/>
    </row>
    <row r="2688" spans="4:4">
      <c r="D2688" s="86"/>
    </row>
    <row r="2689" spans="4:4">
      <c r="D2689" s="86"/>
    </row>
    <row r="2690" spans="4:4">
      <c r="D2690" s="86"/>
    </row>
    <row r="2691" spans="4:4">
      <c r="D2691" s="86"/>
    </row>
    <row r="2692" spans="4:4">
      <c r="D2692" s="86"/>
    </row>
    <row r="2693" spans="4:4">
      <c r="D2693" s="86"/>
    </row>
    <row r="2694" spans="4:4">
      <c r="D2694" s="86"/>
    </row>
    <row r="2695" spans="4:4">
      <c r="D2695" s="86"/>
    </row>
    <row r="2696" spans="4:4">
      <c r="D2696" s="86"/>
    </row>
    <row r="2697" spans="4:4">
      <c r="D2697" s="86"/>
    </row>
    <row r="2698" spans="4:4">
      <c r="D2698" s="86"/>
    </row>
    <row r="2699" spans="4:4">
      <c r="D2699" s="86"/>
    </row>
    <row r="2700" spans="4:4">
      <c r="D2700" s="86"/>
    </row>
    <row r="2701" spans="4:4">
      <c r="D2701" s="86"/>
    </row>
    <row r="2702" spans="4:4">
      <c r="D2702" s="86"/>
    </row>
    <row r="2703" spans="4:4">
      <c r="D2703" s="86"/>
    </row>
    <row r="2704" spans="4:4">
      <c r="D2704" s="86"/>
    </row>
    <row r="2705" spans="4:4">
      <c r="D2705" s="86"/>
    </row>
    <row r="2706" spans="4:4">
      <c r="D2706" s="86"/>
    </row>
    <row r="2707" spans="4:4">
      <c r="D2707" s="86"/>
    </row>
    <row r="2708" spans="4:4">
      <c r="D2708" s="86"/>
    </row>
    <row r="2709" spans="4:4">
      <c r="D2709" s="86"/>
    </row>
    <row r="2710" spans="4:4">
      <c r="D2710" s="86"/>
    </row>
    <row r="2711" spans="4:4">
      <c r="D2711" s="86"/>
    </row>
    <row r="2712" spans="4:4">
      <c r="D2712" s="86"/>
    </row>
    <row r="2713" spans="4:4">
      <c r="D2713" s="86"/>
    </row>
    <row r="2714" spans="4:4">
      <c r="D2714" s="86"/>
    </row>
    <row r="2715" spans="4:4">
      <c r="D2715" s="86"/>
    </row>
    <row r="2716" spans="4:4">
      <c r="D2716" s="86"/>
    </row>
    <row r="2717" spans="4:4">
      <c r="D2717" s="86"/>
    </row>
    <row r="2718" spans="4:4">
      <c r="D2718" s="86"/>
    </row>
    <row r="2719" spans="4:4">
      <c r="D2719" s="86"/>
    </row>
    <row r="2720" spans="4:4">
      <c r="D2720" s="86"/>
    </row>
    <row r="2721" spans="4:4">
      <c r="D2721" s="86"/>
    </row>
    <row r="2722" spans="4:4">
      <c r="D2722" s="86"/>
    </row>
    <row r="2723" spans="4:4">
      <c r="D2723" s="86"/>
    </row>
    <row r="2724" spans="4:4">
      <c r="D2724" s="86"/>
    </row>
    <row r="2725" spans="4:4">
      <c r="D2725" s="86"/>
    </row>
    <row r="2726" spans="4:4">
      <c r="D2726" s="86"/>
    </row>
    <row r="2727" spans="4:4">
      <c r="D2727" s="86"/>
    </row>
    <row r="2728" spans="4:4">
      <c r="D2728" s="86"/>
    </row>
    <row r="2729" spans="4:4">
      <c r="D2729" s="86"/>
    </row>
    <row r="2730" spans="4:4">
      <c r="D2730" s="86"/>
    </row>
    <row r="2731" spans="4:4">
      <c r="D2731" s="86"/>
    </row>
    <row r="2732" spans="4:4">
      <c r="D2732" s="86"/>
    </row>
    <row r="2733" spans="4:4">
      <c r="D2733" s="86"/>
    </row>
    <row r="2734" spans="4:4">
      <c r="D2734" s="86"/>
    </row>
    <row r="2735" spans="4:4">
      <c r="D2735" s="86"/>
    </row>
    <row r="2736" spans="4:4">
      <c r="D2736" s="86"/>
    </row>
    <row r="2737" spans="4:4">
      <c r="D2737" s="86"/>
    </row>
    <row r="2738" spans="4:4">
      <c r="D2738" s="86"/>
    </row>
    <row r="2739" spans="4:4">
      <c r="D2739" s="86"/>
    </row>
    <row r="2740" spans="4:4">
      <c r="D2740" s="86"/>
    </row>
    <row r="2741" spans="4:4">
      <c r="D2741" s="86"/>
    </row>
    <row r="2742" spans="4:4">
      <c r="D2742" s="86"/>
    </row>
    <row r="2743" spans="4:4">
      <c r="D2743" s="86"/>
    </row>
    <row r="2744" spans="4:4">
      <c r="D2744" s="86"/>
    </row>
    <row r="2745" spans="4:4">
      <c r="D2745" s="86"/>
    </row>
    <row r="2746" spans="4:4">
      <c r="D2746" s="86"/>
    </row>
    <row r="2747" spans="4:4">
      <c r="D2747" s="86"/>
    </row>
    <row r="2748" spans="4:4">
      <c r="D2748" s="86"/>
    </row>
    <row r="2749" spans="4:4">
      <c r="D2749" s="86"/>
    </row>
    <row r="2750" spans="4:4">
      <c r="D2750" s="86"/>
    </row>
    <row r="2751" spans="4:4">
      <c r="D2751" s="86"/>
    </row>
    <row r="2752" spans="4:4">
      <c r="D2752" s="86"/>
    </row>
    <row r="2753" spans="4:4">
      <c r="D2753" s="86"/>
    </row>
    <row r="2754" spans="4:4">
      <c r="D2754" s="86"/>
    </row>
    <row r="2755" spans="4:4">
      <c r="D2755" s="86"/>
    </row>
    <row r="2756" spans="4:4">
      <c r="D2756" s="86"/>
    </row>
    <row r="2757" spans="4:4">
      <c r="D2757" s="86"/>
    </row>
    <row r="2758" spans="4:4">
      <c r="D2758" s="86"/>
    </row>
    <row r="2759" spans="4:4">
      <c r="D2759" s="86"/>
    </row>
    <row r="2760" spans="4:4">
      <c r="D2760" s="86"/>
    </row>
    <row r="2761" spans="4:4">
      <c r="D2761" s="86"/>
    </row>
    <row r="2762" spans="4:4">
      <c r="D2762" s="86"/>
    </row>
    <row r="2763" spans="4:4">
      <c r="D2763" s="86"/>
    </row>
    <row r="2764" spans="4:4">
      <c r="D2764" s="86"/>
    </row>
    <row r="2765" spans="4:4">
      <c r="D2765" s="86"/>
    </row>
    <row r="2766" spans="4:4">
      <c r="D2766" s="86"/>
    </row>
    <row r="2767" spans="4:4">
      <c r="D2767" s="86"/>
    </row>
    <row r="2768" spans="4:4">
      <c r="D2768" s="86"/>
    </row>
    <row r="2769" spans="4:4">
      <c r="D2769" s="86"/>
    </row>
    <row r="2770" spans="4:4">
      <c r="D2770" s="86"/>
    </row>
    <row r="2771" spans="4:4">
      <c r="D2771" s="86"/>
    </row>
    <row r="2772" spans="4:4">
      <c r="D2772" s="86"/>
    </row>
    <row r="2773" spans="4:4">
      <c r="D2773" s="86"/>
    </row>
    <row r="2774" spans="4:4">
      <c r="D2774" s="86"/>
    </row>
    <row r="2775" spans="4:4">
      <c r="D2775" s="86"/>
    </row>
    <row r="2776" spans="4:4">
      <c r="D2776" s="86"/>
    </row>
    <row r="2777" spans="4:4">
      <c r="D2777" s="86"/>
    </row>
    <row r="2778" spans="4:4">
      <c r="D2778" s="86"/>
    </row>
    <row r="2779" spans="4:4">
      <c r="D2779" s="86"/>
    </row>
    <row r="2780" spans="4:4">
      <c r="D2780" s="86"/>
    </row>
    <row r="2781" spans="4:4">
      <c r="D2781" s="86"/>
    </row>
    <row r="2782" spans="4:4">
      <c r="D2782" s="86"/>
    </row>
    <row r="2783" spans="4:4">
      <c r="D2783" s="86"/>
    </row>
    <row r="2784" spans="4:4">
      <c r="D2784" s="86"/>
    </row>
    <row r="2785" spans="4:4">
      <c r="D2785" s="86"/>
    </row>
    <row r="2786" spans="4:4">
      <c r="D2786" s="86"/>
    </row>
    <row r="2787" spans="4:4">
      <c r="D2787" s="86"/>
    </row>
    <row r="2788" spans="4:4">
      <c r="D2788" s="86"/>
    </row>
    <row r="2789" spans="4:4">
      <c r="D2789" s="86"/>
    </row>
    <row r="2790" spans="4:4">
      <c r="D2790" s="86"/>
    </row>
    <row r="2791" spans="4:4">
      <c r="D2791" s="86"/>
    </row>
    <row r="2792" spans="4:4">
      <c r="D2792" s="86"/>
    </row>
    <row r="2793" spans="4:4">
      <c r="D2793" s="86"/>
    </row>
    <row r="2794" spans="4:4">
      <c r="D2794" s="86"/>
    </row>
    <row r="2795" spans="4:4">
      <c r="D2795" s="86"/>
    </row>
    <row r="2796" spans="4:4">
      <c r="D2796" s="86"/>
    </row>
    <row r="2797" spans="4:4">
      <c r="D2797" s="86"/>
    </row>
    <row r="2798" spans="4:4">
      <c r="D2798" s="86"/>
    </row>
    <row r="2799" spans="4:4">
      <c r="D2799" s="86"/>
    </row>
    <row r="2800" spans="4:4">
      <c r="D2800" s="86"/>
    </row>
    <row r="2801" spans="4:4">
      <c r="D2801" s="86"/>
    </row>
    <row r="2802" spans="4:4">
      <c r="D2802" s="86"/>
    </row>
    <row r="2803" spans="4:4">
      <c r="D2803" s="86"/>
    </row>
    <row r="2804" spans="4:4">
      <c r="D2804" s="86"/>
    </row>
    <row r="2805" spans="4:4">
      <c r="D2805" s="86"/>
    </row>
    <row r="2806" spans="4:4">
      <c r="D2806" s="86"/>
    </row>
    <row r="2807" spans="4:4">
      <c r="D2807" s="86"/>
    </row>
    <row r="2808" spans="4:4">
      <c r="D2808" s="86"/>
    </row>
    <row r="2809" spans="4:4">
      <c r="D2809" s="86"/>
    </row>
    <row r="2810" spans="4:4">
      <c r="D2810" s="86"/>
    </row>
    <row r="2811" spans="4:4">
      <c r="D2811" s="86"/>
    </row>
    <row r="2812" spans="4:4">
      <c r="D2812" s="86"/>
    </row>
    <row r="2813" spans="4:4">
      <c r="D2813" s="86"/>
    </row>
    <row r="2814" spans="4:4">
      <c r="D2814" s="86"/>
    </row>
    <row r="2815" spans="4:4">
      <c r="D2815" s="86"/>
    </row>
    <row r="2816" spans="4:4">
      <c r="D2816" s="86"/>
    </row>
    <row r="2817" spans="4:4">
      <c r="D2817" s="86"/>
    </row>
    <row r="2818" spans="4:4">
      <c r="D2818" s="86"/>
    </row>
    <row r="2819" spans="4:4">
      <c r="D2819" s="86"/>
    </row>
    <row r="2820" spans="4:4">
      <c r="D2820" s="86"/>
    </row>
    <row r="2821" spans="4:4">
      <c r="D2821" s="86"/>
    </row>
    <row r="2822" spans="4:4">
      <c r="D2822" s="86"/>
    </row>
    <row r="2823" spans="4:4">
      <c r="D2823" s="86"/>
    </row>
    <row r="2824" spans="4:4">
      <c r="D2824" s="86"/>
    </row>
    <row r="2825" spans="4:4">
      <c r="D2825" s="86"/>
    </row>
    <row r="2826" spans="4:4">
      <c r="D2826" s="86"/>
    </row>
    <row r="2827" spans="4:4">
      <c r="D2827" s="86"/>
    </row>
    <row r="2828" spans="4:4">
      <c r="D2828" s="86"/>
    </row>
    <row r="2829" spans="4:4">
      <c r="D2829" s="86"/>
    </row>
    <row r="2830" spans="4:4">
      <c r="D2830" s="86"/>
    </row>
    <row r="2831" spans="4:4">
      <c r="D2831" s="86"/>
    </row>
    <row r="2832" spans="4:4">
      <c r="D2832" s="86"/>
    </row>
    <row r="2833" spans="4:4">
      <c r="D2833" s="86"/>
    </row>
    <row r="2834" spans="4:4">
      <c r="D2834" s="86"/>
    </row>
    <row r="2835" spans="4:4">
      <c r="D2835" s="86"/>
    </row>
    <row r="2836" spans="4:4">
      <c r="D2836" s="86"/>
    </row>
    <row r="2837" spans="4:4">
      <c r="D2837" s="86"/>
    </row>
    <row r="2838" spans="4:4">
      <c r="D2838" s="86"/>
    </row>
    <row r="2839" spans="4:4">
      <c r="D2839" s="86"/>
    </row>
    <row r="2840" spans="4:4">
      <c r="D2840" s="86"/>
    </row>
    <row r="2841" spans="4:4">
      <c r="D2841" s="86"/>
    </row>
    <row r="2842" spans="4:4">
      <c r="D2842" s="86"/>
    </row>
    <row r="2843" spans="4:4">
      <c r="D2843" s="86"/>
    </row>
    <row r="2844" spans="4:4">
      <c r="D2844" s="86"/>
    </row>
    <row r="2845" spans="4:4">
      <c r="D2845" s="86"/>
    </row>
    <row r="2846" spans="4:4">
      <c r="D2846" s="86"/>
    </row>
    <row r="2847" spans="4:4">
      <c r="D2847" s="86"/>
    </row>
    <row r="2848" spans="4:4">
      <c r="D2848" s="86"/>
    </row>
    <row r="2849" spans="4:4">
      <c r="D2849" s="86"/>
    </row>
    <row r="2850" spans="4:4">
      <c r="D2850" s="86"/>
    </row>
    <row r="2851" spans="4:4">
      <c r="D2851" s="86"/>
    </row>
    <row r="2852" spans="4:4">
      <c r="D2852" s="86"/>
    </row>
    <row r="2853" spans="4:4">
      <c r="D2853" s="86"/>
    </row>
    <row r="2854" spans="4:4">
      <c r="D2854" s="86"/>
    </row>
    <row r="2855" spans="4:4">
      <c r="D2855" s="86"/>
    </row>
    <row r="2856" spans="4:4">
      <c r="D2856" s="86"/>
    </row>
    <row r="2857" spans="4:4">
      <c r="D2857" s="86"/>
    </row>
    <row r="2858" spans="4:4">
      <c r="D2858" s="86"/>
    </row>
    <row r="2859" spans="4:4">
      <c r="D2859" s="86"/>
    </row>
    <row r="2860" spans="4:4">
      <c r="D2860" s="86"/>
    </row>
    <row r="2861" spans="4:4">
      <c r="D2861" s="86"/>
    </row>
    <row r="2862" spans="4:4">
      <c r="D2862" s="86"/>
    </row>
    <row r="2863" spans="4:4">
      <c r="D2863" s="86"/>
    </row>
    <row r="2864" spans="4:4">
      <c r="D2864" s="86"/>
    </row>
    <row r="2865" spans="4:4">
      <c r="D2865" s="86"/>
    </row>
    <row r="2866" spans="4:4">
      <c r="D2866" s="86"/>
    </row>
    <row r="2867" spans="4:4">
      <c r="D2867" s="86"/>
    </row>
    <row r="2868" spans="4:4">
      <c r="D2868" s="86"/>
    </row>
    <row r="2869" spans="4:4">
      <c r="D2869" s="86"/>
    </row>
    <row r="2870" spans="4:4">
      <c r="D2870" s="86"/>
    </row>
    <row r="2871" spans="4:4">
      <c r="D2871" s="86"/>
    </row>
    <row r="2872" spans="4:4">
      <c r="D2872" s="86"/>
    </row>
    <row r="2873" spans="4:4">
      <c r="D2873" s="86"/>
    </row>
    <row r="2874" spans="4:4">
      <c r="D2874" s="86"/>
    </row>
    <row r="2875" spans="4:4">
      <c r="D2875" s="86"/>
    </row>
    <row r="2876" spans="4:4">
      <c r="D2876" s="86"/>
    </row>
    <row r="2877" spans="4:4">
      <c r="D2877" s="86"/>
    </row>
    <row r="2878" spans="4:4">
      <c r="D2878" s="86"/>
    </row>
    <row r="2879" spans="4:4">
      <c r="D2879" s="86"/>
    </row>
    <row r="2880" spans="4:4">
      <c r="D2880" s="86"/>
    </row>
    <row r="2881" spans="4:4">
      <c r="D2881" s="86"/>
    </row>
    <row r="2882" spans="4:4">
      <c r="D2882" s="86"/>
    </row>
    <row r="2883" spans="4:4">
      <c r="D2883" s="86"/>
    </row>
    <row r="2884" spans="4:4">
      <c r="D2884" s="86"/>
    </row>
    <row r="2885" spans="4:4">
      <c r="D2885" s="86"/>
    </row>
    <row r="2886" spans="4:4">
      <c r="D2886" s="86"/>
    </row>
    <row r="2887" spans="4:4">
      <c r="D2887" s="86"/>
    </row>
    <row r="2888" spans="4:4">
      <c r="D2888" s="86"/>
    </row>
    <row r="2889" spans="4:4">
      <c r="D2889" s="86"/>
    </row>
    <row r="2890" spans="4:4">
      <c r="D2890" s="86"/>
    </row>
    <row r="2891" spans="4:4">
      <c r="D2891" s="86"/>
    </row>
    <row r="2892" spans="4:4">
      <c r="D2892" s="86"/>
    </row>
    <row r="2893" spans="4:4">
      <c r="D2893" s="86"/>
    </row>
    <row r="2894" spans="4:4">
      <c r="D2894" s="86"/>
    </row>
    <row r="2895" spans="4:4">
      <c r="D2895" s="86"/>
    </row>
    <row r="2896" spans="4:4">
      <c r="D2896" s="86"/>
    </row>
    <row r="2897" spans="4:4">
      <c r="D2897" s="86"/>
    </row>
    <row r="2898" spans="4:4">
      <c r="D2898" s="86"/>
    </row>
    <row r="2899" spans="4:4">
      <c r="D2899" s="86"/>
    </row>
    <row r="2900" spans="4:4">
      <c r="D2900" s="86"/>
    </row>
    <row r="2901" spans="4:4">
      <c r="D2901" s="86"/>
    </row>
    <row r="2902" spans="4:4">
      <c r="D2902" s="86"/>
    </row>
    <row r="2903" spans="4:4">
      <c r="D2903" s="86"/>
    </row>
    <row r="2904" spans="4:4">
      <c r="D2904" s="86"/>
    </row>
    <row r="2905" spans="4:4">
      <c r="D2905" s="86"/>
    </row>
    <row r="2906" spans="4:4">
      <c r="D2906" s="86"/>
    </row>
    <row r="2907" spans="4:4">
      <c r="D2907" s="86"/>
    </row>
    <row r="2908" spans="4:4">
      <c r="D2908" s="86"/>
    </row>
    <row r="2909" spans="4:4">
      <c r="D2909" s="86"/>
    </row>
    <row r="2910" spans="4:4">
      <c r="D2910" s="86"/>
    </row>
    <row r="2911" spans="4:4">
      <c r="D2911" s="86"/>
    </row>
    <row r="2912" spans="4:4">
      <c r="D2912" s="86"/>
    </row>
    <row r="2913" spans="4:4">
      <c r="D2913" s="86"/>
    </row>
    <row r="2914" spans="4:4">
      <c r="D2914" s="86"/>
    </row>
    <row r="2915" spans="4:4">
      <c r="D2915" s="86"/>
    </row>
    <row r="2916" spans="4:4">
      <c r="D2916" s="86"/>
    </row>
    <row r="2917" spans="4:4">
      <c r="D2917" s="86"/>
    </row>
    <row r="2918" spans="4:4">
      <c r="D2918" s="86"/>
    </row>
    <row r="2919" spans="4:4">
      <c r="D2919" s="86"/>
    </row>
    <row r="2920" spans="4:4">
      <c r="D2920" s="86"/>
    </row>
    <row r="2921" spans="4:4">
      <c r="D2921" s="86"/>
    </row>
    <row r="2922" spans="4:4">
      <c r="D2922" s="86"/>
    </row>
    <row r="2923" spans="4:4">
      <c r="D2923" s="86"/>
    </row>
    <row r="2924" spans="4:4">
      <c r="D2924" s="86"/>
    </row>
    <row r="2925" spans="4:4">
      <c r="D2925" s="86"/>
    </row>
    <row r="2926" spans="4:4">
      <c r="D2926" s="86"/>
    </row>
    <row r="2927" spans="4:4">
      <c r="D2927" s="86"/>
    </row>
    <row r="2928" spans="4:4">
      <c r="D2928" s="86"/>
    </row>
    <row r="2929" spans="4:4">
      <c r="D2929" s="86"/>
    </row>
    <row r="2930" spans="4:4">
      <c r="D2930" s="86"/>
    </row>
    <row r="2931" spans="4:4">
      <c r="D2931" s="86"/>
    </row>
    <row r="2932" spans="4:4">
      <c r="D2932" s="86"/>
    </row>
    <row r="2933" spans="4:4">
      <c r="D2933" s="86"/>
    </row>
    <row r="2934" spans="4:4">
      <c r="D2934" s="86"/>
    </row>
    <row r="2935" spans="4:4">
      <c r="D2935" s="86"/>
    </row>
    <row r="2936" spans="4:4">
      <c r="D2936" s="86"/>
    </row>
    <row r="2937" spans="4:4">
      <c r="D2937" s="86"/>
    </row>
    <row r="2938" spans="4:4">
      <c r="D2938" s="86"/>
    </row>
    <row r="2939" spans="4:4">
      <c r="D2939" s="86"/>
    </row>
    <row r="2940" spans="4:4">
      <c r="D2940" s="86"/>
    </row>
    <row r="2941" spans="4:4">
      <c r="D2941" s="86"/>
    </row>
    <row r="2942" spans="4:4">
      <c r="D2942" s="86"/>
    </row>
    <row r="2943" spans="4:4">
      <c r="D2943" s="86"/>
    </row>
    <row r="2944" spans="4:4">
      <c r="D2944" s="86"/>
    </row>
    <row r="2945" spans="4:4">
      <c r="D2945" s="86"/>
    </row>
    <row r="2946" spans="4:4">
      <c r="D2946" s="86"/>
    </row>
    <row r="2947" spans="4:4">
      <c r="D2947" s="86"/>
    </row>
    <row r="2948" spans="4:4">
      <c r="D2948" s="86"/>
    </row>
    <row r="2949" spans="4:4">
      <c r="D2949" s="86"/>
    </row>
    <row r="2950" spans="4:4">
      <c r="D2950" s="86"/>
    </row>
    <row r="2951" spans="4:4">
      <c r="D2951" s="86"/>
    </row>
    <row r="2952" spans="4:4">
      <c r="D2952" s="86"/>
    </row>
    <row r="2953" spans="4:4">
      <c r="D2953" s="86"/>
    </row>
    <row r="2954" spans="4:4">
      <c r="D2954" s="86"/>
    </row>
    <row r="2955" spans="4:4">
      <c r="D2955" s="86"/>
    </row>
    <row r="2956" spans="4:4">
      <c r="D2956" s="86"/>
    </row>
    <row r="2957" spans="4:4">
      <c r="D2957" s="86"/>
    </row>
    <row r="2958" spans="4:4">
      <c r="D2958" s="86"/>
    </row>
    <row r="2959" spans="4:4">
      <c r="D2959" s="86"/>
    </row>
    <row r="2960" spans="4:4">
      <c r="D2960" s="86"/>
    </row>
    <row r="2961" spans="4:4">
      <c r="D2961" s="86"/>
    </row>
    <row r="2962" spans="4:4">
      <c r="D2962" s="86"/>
    </row>
    <row r="2963" spans="4:4">
      <c r="D2963" s="86"/>
    </row>
    <row r="2964" spans="4:4">
      <c r="D2964" s="86"/>
    </row>
    <row r="2965" spans="4:4">
      <c r="D2965" s="86"/>
    </row>
    <row r="2966" spans="4:4">
      <c r="D2966" s="86"/>
    </row>
    <row r="2967" spans="4:4">
      <c r="D2967" s="86"/>
    </row>
    <row r="2968" spans="4:4">
      <c r="D2968" s="86"/>
    </row>
    <row r="2969" spans="4:4">
      <c r="D2969" s="86"/>
    </row>
    <row r="2970" spans="4:4">
      <c r="D2970" s="86"/>
    </row>
    <row r="2971" spans="4:4">
      <c r="D2971" s="86"/>
    </row>
    <row r="2972" spans="4:4">
      <c r="D2972" s="86"/>
    </row>
    <row r="2973" spans="4:4">
      <c r="D2973" s="86"/>
    </row>
    <row r="2974" spans="4:4">
      <c r="D2974" s="86"/>
    </row>
    <row r="2975" spans="4:4">
      <c r="D2975" s="86"/>
    </row>
    <row r="2976" spans="4:4">
      <c r="D2976" s="86"/>
    </row>
    <row r="2977" spans="4:4">
      <c r="D2977" s="86"/>
    </row>
    <row r="2978" spans="4:4">
      <c r="D2978" s="86"/>
    </row>
    <row r="2979" spans="4:4">
      <c r="D2979" s="86"/>
    </row>
    <row r="2980" spans="4:4">
      <c r="D2980" s="86"/>
    </row>
    <row r="2981" spans="4:4">
      <c r="D2981" s="86"/>
    </row>
    <row r="2982" spans="4:4">
      <c r="D2982" s="86"/>
    </row>
    <row r="2983" spans="4:4">
      <c r="D2983" s="86"/>
    </row>
    <row r="2984" spans="4:4">
      <c r="D2984" s="86"/>
    </row>
    <row r="2985" spans="4:4">
      <c r="D2985" s="86"/>
    </row>
    <row r="2986" spans="4:4">
      <c r="D2986" s="86"/>
    </row>
    <row r="2987" spans="4:4">
      <c r="D2987" s="86"/>
    </row>
    <row r="2988" spans="4:4">
      <c r="D2988" s="86"/>
    </row>
    <row r="2989" spans="4:4">
      <c r="D2989" s="86"/>
    </row>
    <row r="2990" spans="4:4">
      <c r="D2990" s="86"/>
    </row>
    <row r="2991" spans="4:4">
      <c r="D2991" s="86"/>
    </row>
    <row r="2992" spans="4:4">
      <c r="D2992" s="86"/>
    </row>
    <row r="2993" spans="4:4">
      <c r="D2993" s="86"/>
    </row>
    <row r="2994" spans="4:4">
      <c r="D2994" s="86"/>
    </row>
    <row r="2995" spans="4:4">
      <c r="D2995" s="86"/>
    </row>
    <row r="2996" spans="4:4">
      <c r="D2996" s="86"/>
    </row>
    <row r="2997" spans="4:4">
      <c r="D2997" s="86"/>
    </row>
    <row r="2998" spans="4:4">
      <c r="D2998" s="86"/>
    </row>
    <row r="2999" spans="4:4">
      <c r="D2999" s="86"/>
    </row>
    <row r="3000" spans="4:4">
      <c r="D3000" s="86"/>
    </row>
    <row r="3001" spans="4:4">
      <c r="D3001" s="86"/>
    </row>
    <row r="3002" spans="4:4">
      <c r="D3002" s="86"/>
    </row>
    <row r="3003" spans="4:4">
      <c r="D3003" s="86"/>
    </row>
    <row r="3004" spans="4:4">
      <c r="D3004" s="86"/>
    </row>
    <row r="3005" spans="4:4">
      <c r="D3005" s="86"/>
    </row>
    <row r="3006" spans="4:4">
      <c r="D3006" s="86"/>
    </row>
    <row r="3007" spans="4:4">
      <c r="D3007" s="86"/>
    </row>
    <row r="3008" spans="4:4">
      <c r="D3008" s="86"/>
    </row>
    <row r="3009" spans="4:4">
      <c r="D3009" s="86"/>
    </row>
    <row r="3010" spans="4:4">
      <c r="D3010" s="86"/>
    </row>
    <row r="3011" spans="4:4">
      <c r="D3011" s="86"/>
    </row>
    <row r="3012" spans="4:4">
      <c r="D3012" s="86"/>
    </row>
    <row r="3013" spans="4:4">
      <c r="D3013" s="86"/>
    </row>
    <row r="3014" spans="4:4">
      <c r="D3014" s="86"/>
    </row>
    <row r="3015" spans="4:4">
      <c r="D3015" s="86"/>
    </row>
    <row r="3016" spans="4:4">
      <c r="D3016" s="86"/>
    </row>
    <row r="3017" spans="4:4">
      <c r="D3017" s="86"/>
    </row>
    <row r="3018" spans="4:4">
      <c r="D3018" s="86"/>
    </row>
    <row r="3019" spans="4:4">
      <c r="D3019" s="86"/>
    </row>
    <row r="3020" spans="4:4">
      <c r="D3020" s="86"/>
    </row>
    <row r="3021" spans="4:4">
      <c r="D3021" s="86"/>
    </row>
    <row r="3022" spans="4:4">
      <c r="D3022" s="86"/>
    </row>
    <row r="3023" spans="4:4">
      <c r="D3023" s="86"/>
    </row>
    <row r="3024" spans="4:4">
      <c r="D3024" s="86"/>
    </row>
    <row r="3025" spans="4:4">
      <c r="D3025" s="86"/>
    </row>
    <row r="3026" spans="4:4">
      <c r="D3026" s="86"/>
    </row>
    <row r="3027" spans="4:4">
      <c r="D3027" s="86"/>
    </row>
    <row r="3028" spans="4:4">
      <c r="D3028" s="86"/>
    </row>
    <row r="3029" spans="4:4">
      <c r="D3029" s="86"/>
    </row>
    <row r="3030" spans="4:4">
      <c r="D3030" s="86"/>
    </row>
    <row r="3031" spans="4:4">
      <c r="D3031" s="86"/>
    </row>
    <row r="3032" spans="4:4">
      <c r="D3032" s="86"/>
    </row>
    <row r="3033" spans="4:4">
      <c r="D3033" s="86"/>
    </row>
    <row r="3034" spans="4:4">
      <c r="D3034" s="86"/>
    </row>
    <row r="3035" spans="4:4">
      <c r="D3035" s="86"/>
    </row>
    <row r="3036" spans="4:4">
      <c r="D3036" s="86"/>
    </row>
    <row r="3037" spans="4:4">
      <c r="D3037" s="86"/>
    </row>
    <row r="3038" spans="4:4">
      <c r="D3038" s="86"/>
    </row>
    <row r="3039" spans="4:4">
      <c r="D3039" s="86"/>
    </row>
    <row r="3040" spans="4:4">
      <c r="D3040" s="86"/>
    </row>
    <row r="3041" spans="4:4">
      <c r="D3041" s="86"/>
    </row>
    <row r="3042" spans="4:4">
      <c r="D3042" s="86"/>
    </row>
    <row r="3043" spans="4:4">
      <c r="D3043" s="86"/>
    </row>
    <row r="3044" spans="4:4">
      <c r="D3044" s="86"/>
    </row>
    <row r="3045" spans="4:4">
      <c r="D3045" s="86"/>
    </row>
    <row r="3046" spans="4:4">
      <c r="D3046" s="86"/>
    </row>
    <row r="3047" spans="4:4">
      <c r="D3047" s="86"/>
    </row>
    <row r="3048" spans="4:4">
      <c r="D3048" s="86"/>
    </row>
    <row r="3049" spans="4:4">
      <c r="D3049" s="86"/>
    </row>
    <row r="3050" spans="4:4">
      <c r="D3050" s="86"/>
    </row>
    <row r="3051" spans="4:4">
      <c r="D3051" s="86"/>
    </row>
    <row r="3052" spans="4:4">
      <c r="D3052" s="86"/>
    </row>
    <row r="3053" spans="4:4">
      <c r="D3053" s="86"/>
    </row>
    <row r="3054" spans="4:4">
      <c r="D3054" s="86"/>
    </row>
    <row r="3055" spans="4:4">
      <c r="D3055" s="86"/>
    </row>
    <row r="3056" spans="4:4">
      <c r="D3056" s="86"/>
    </row>
    <row r="3057" spans="4:4">
      <c r="D3057" s="86"/>
    </row>
    <row r="3058" spans="4:4">
      <c r="D3058" s="86"/>
    </row>
    <row r="3059" spans="4:4">
      <c r="D3059" s="86"/>
    </row>
    <row r="3060" spans="4:4">
      <c r="D3060" s="86"/>
    </row>
    <row r="3061" spans="4:4">
      <c r="D3061" s="86"/>
    </row>
    <row r="3062" spans="4:4">
      <c r="D3062" s="86"/>
    </row>
    <row r="3063" spans="4:4">
      <c r="D3063" s="86"/>
    </row>
    <row r="3064" spans="4:4">
      <c r="D3064" s="86"/>
    </row>
    <row r="3065" spans="4:4">
      <c r="D3065" s="86"/>
    </row>
    <row r="3066" spans="4:4">
      <c r="D3066" s="86"/>
    </row>
    <row r="3067" spans="4:4">
      <c r="D3067" s="86"/>
    </row>
    <row r="3068" spans="4:4">
      <c r="D3068" s="86"/>
    </row>
    <row r="3069" spans="4:4">
      <c r="D3069" s="86"/>
    </row>
    <row r="3070" spans="4:4">
      <c r="D3070" s="86"/>
    </row>
    <row r="3071" spans="4:4">
      <c r="D3071" s="86"/>
    </row>
    <row r="3072" spans="4:4">
      <c r="D3072" s="86"/>
    </row>
    <row r="3073" spans="4:4">
      <c r="D3073" s="86"/>
    </row>
    <row r="3074" spans="4:4">
      <c r="D3074" s="86"/>
    </row>
    <row r="3075" spans="4:4">
      <c r="D3075" s="86"/>
    </row>
    <row r="3076" spans="4:4">
      <c r="D3076" s="86"/>
    </row>
    <row r="3077" spans="4:4">
      <c r="D3077" s="86"/>
    </row>
    <row r="3078" spans="4:4">
      <c r="D3078" s="86"/>
    </row>
    <row r="3079" spans="4:4">
      <c r="D3079" s="86"/>
    </row>
    <row r="3080" spans="4:4">
      <c r="D3080" s="86"/>
    </row>
    <row r="3081" spans="4:4">
      <c r="D3081" s="86"/>
    </row>
    <row r="3082" spans="4:4">
      <c r="D3082" s="86"/>
    </row>
    <row r="3083" spans="4:4">
      <c r="D3083" s="86"/>
    </row>
    <row r="3084" spans="4:4">
      <c r="D3084" s="86"/>
    </row>
    <row r="3085" spans="4:4">
      <c r="D3085" s="86"/>
    </row>
    <row r="3086" spans="4:4">
      <c r="D3086" s="86"/>
    </row>
    <row r="3087" spans="4:4">
      <c r="D3087" s="86"/>
    </row>
    <row r="3088" spans="4:4">
      <c r="D3088" s="86"/>
    </row>
    <row r="3089" spans="4:4">
      <c r="D3089" s="86"/>
    </row>
    <row r="3090" spans="4:4">
      <c r="D3090" s="86"/>
    </row>
    <row r="3091" spans="4:4">
      <c r="D3091" s="86"/>
    </row>
    <row r="3092" spans="4:4">
      <c r="D3092" s="86"/>
    </row>
    <row r="3093" spans="4:4">
      <c r="D3093" s="86"/>
    </row>
    <row r="3094" spans="4:4">
      <c r="D3094" s="86"/>
    </row>
    <row r="3095" spans="4:4">
      <c r="D3095" s="86"/>
    </row>
    <row r="3096" spans="4:4">
      <c r="D3096" s="86"/>
    </row>
    <row r="3097" spans="4:4">
      <c r="D3097" s="86"/>
    </row>
    <row r="3098" spans="4:4">
      <c r="D3098" s="86"/>
    </row>
    <row r="3099" spans="4:4">
      <c r="D3099" s="86"/>
    </row>
    <row r="3100" spans="4:4">
      <c r="D3100" s="86"/>
    </row>
    <row r="3101" spans="4:4">
      <c r="D3101" s="86"/>
    </row>
    <row r="3102" spans="4:4">
      <c r="D3102" s="86"/>
    </row>
    <row r="3103" spans="4:4">
      <c r="D3103" s="86"/>
    </row>
    <row r="3104" spans="4:4">
      <c r="D3104" s="86"/>
    </row>
    <row r="3105" spans="4:4">
      <c r="D3105" s="86"/>
    </row>
    <row r="3106" spans="4:4">
      <c r="D3106" s="86"/>
    </row>
    <row r="3107" spans="4:4">
      <c r="D3107" s="86"/>
    </row>
    <row r="3108" spans="4:4">
      <c r="D3108" s="86"/>
    </row>
    <row r="3109" spans="4:4">
      <c r="D3109" s="86"/>
    </row>
    <row r="3110" spans="4:4">
      <c r="D3110" s="86"/>
    </row>
    <row r="3111" spans="4:4">
      <c r="D3111" s="86"/>
    </row>
    <row r="3112" spans="4:4">
      <c r="D3112" s="86"/>
    </row>
    <row r="3113" spans="4:4">
      <c r="D3113" s="86"/>
    </row>
    <row r="3114" spans="4:4">
      <c r="D3114" s="86"/>
    </row>
    <row r="3115" spans="4:4">
      <c r="D3115" s="86"/>
    </row>
    <row r="3116" spans="4:4">
      <c r="D3116" s="86"/>
    </row>
    <row r="3117" spans="4:4">
      <c r="D3117" s="86"/>
    </row>
    <row r="3118" spans="4:4">
      <c r="D3118" s="86"/>
    </row>
    <row r="3119" spans="4:4">
      <c r="D3119" s="86"/>
    </row>
    <row r="3120" spans="4:4">
      <c r="D3120" s="86"/>
    </row>
    <row r="3121" spans="4:4">
      <c r="D3121" s="86"/>
    </row>
    <row r="3122" spans="4:4">
      <c r="D3122" s="86"/>
    </row>
    <row r="3123" spans="4:4">
      <c r="D3123" s="86"/>
    </row>
    <row r="3124" spans="4:4">
      <c r="D3124" s="86"/>
    </row>
    <row r="3125" spans="4:4">
      <c r="D3125" s="86"/>
    </row>
    <row r="3126" spans="4:4">
      <c r="D3126" s="86"/>
    </row>
    <row r="3127" spans="4:4">
      <c r="D3127" s="86"/>
    </row>
    <row r="3128" spans="4:4">
      <c r="D3128" s="86"/>
    </row>
    <row r="3129" spans="4:4">
      <c r="D3129" s="86"/>
    </row>
    <row r="3130" spans="4:4">
      <c r="D3130" s="86"/>
    </row>
    <row r="3131" spans="4:4">
      <c r="D3131" s="86"/>
    </row>
    <row r="3132" spans="4:4">
      <c r="D3132" s="86"/>
    </row>
    <row r="3133" spans="4:4">
      <c r="D3133" s="86"/>
    </row>
    <row r="3134" spans="4:4">
      <c r="D3134" s="86"/>
    </row>
    <row r="3135" spans="4:4">
      <c r="D3135" s="86"/>
    </row>
    <row r="3136" spans="4:4">
      <c r="D3136" s="86"/>
    </row>
    <row r="3137" spans="4:4">
      <c r="D3137" s="86"/>
    </row>
    <row r="3138" spans="4:4">
      <c r="D3138" s="86"/>
    </row>
    <row r="3139" spans="4:4">
      <c r="D3139" s="86"/>
    </row>
    <row r="3140" spans="4:4">
      <c r="D3140" s="86"/>
    </row>
    <row r="3141" spans="4:4">
      <c r="D3141" s="86"/>
    </row>
    <row r="3142" spans="4:4">
      <c r="D3142" s="86"/>
    </row>
    <row r="3143" spans="4:4">
      <c r="D3143" s="86"/>
    </row>
    <row r="3144" spans="4:4">
      <c r="D3144" s="86"/>
    </row>
    <row r="3145" spans="4:4">
      <c r="D3145" s="86"/>
    </row>
    <row r="3146" spans="4:4">
      <c r="D3146" s="86"/>
    </row>
    <row r="3147" spans="4:4">
      <c r="D3147" s="86"/>
    </row>
    <row r="3148" spans="4:4">
      <c r="D3148" s="86"/>
    </row>
    <row r="3149" spans="4:4">
      <c r="D3149" s="86"/>
    </row>
    <row r="3150" spans="4:4">
      <c r="D3150" s="86"/>
    </row>
    <row r="3151" spans="4:4">
      <c r="D3151" s="86"/>
    </row>
    <row r="3152" spans="4:4">
      <c r="D3152" s="86"/>
    </row>
    <row r="3153" spans="4:4">
      <c r="D3153" s="86"/>
    </row>
    <row r="3154" spans="4:4">
      <c r="D3154" s="86"/>
    </row>
    <row r="3155" spans="4:4">
      <c r="D3155" s="86"/>
    </row>
    <row r="3156" spans="4:4">
      <c r="D3156" s="86"/>
    </row>
    <row r="3157" spans="4:4">
      <c r="D3157" s="86"/>
    </row>
    <row r="3158" spans="4:4">
      <c r="D3158" s="86"/>
    </row>
    <row r="3159" spans="4:4">
      <c r="D3159" s="86"/>
    </row>
    <row r="3160" spans="4:4">
      <c r="D3160" s="86"/>
    </row>
    <row r="3161" spans="4:4">
      <c r="D3161" s="86"/>
    </row>
    <row r="3162" spans="4:4">
      <c r="D3162" s="86"/>
    </row>
    <row r="3163" spans="4:4">
      <c r="D3163" s="86"/>
    </row>
    <row r="3164" spans="4:4">
      <c r="D3164" s="86"/>
    </row>
    <row r="3165" spans="4:4">
      <c r="D3165" s="86"/>
    </row>
    <row r="3166" spans="4:4">
      <c r="D3166" s="86"/>
    </row>
    <row r="3167" spans="4:4">
      <c r="D3167" s="86"/>
    </row>
    <row r="3168" spans="4:4">
      <c r="D3168" s="86"/>
    </row>
    <row r="3169" spans="4:4">
      <c r="D3169" s="86"/>
    </row>
    <row r="3170" spans="4:4">
      <c r="D3170" s="86"/>
    </row>
    <row r="3171" spans="4:4">
      <c r="D3171" s="86"/>
    </row>
    <row r="3172" spans="4:4">
      <c r="D3172" s="86"/>
    </row>
    <row r="3173" spans="4:4">
      <c r="D3173" s="86"/>
    </row>
    <row r="3174" spans="4:4">
      <c r="D3174" s="86"/>
    </row>
    <row r="3175" spans="4:4">
      <c r="D3175" s="86"/>
    </row>
    <row r="3176" spans="4:4">
      <c r="D3176" s="86"/>
    </row>
    <row r="3177" spans="4:4">
      <c r="D3177" s="86"/>
    </row>
    <row r="3178" spans="4:4">
      <c r="D3178" s="86"/>
    </row>
    <row r="3179" spans="4:4">
      <c r="D3179" s="86"/>
    </row>
    <row r="3180" spans="4:4">
      <c r="D3180" s="86"/>
    </row>
    <row r="3181" spans="4:4">
      <c r="D3181" s="86"/>
    </row>
    <row r="3182" spans="4:4">
      <c r="D3182" s="86"/>
    </row>
    <row r="3183" spans="4:4">
      <c r="D3183" s="86"/>
    </row>
    <row r="3184" spans="4:4">
      <c r="D3184" s="86"/>
    </row>
    <row r="3185" spans="4:4">
      <c r="D3185" s="86"/>
    </row>
    <row r="3186" spans="4:4">
      <c r="D3186" s="86"/>
    </row>
    <row r="3187" spans="4:4">
      <c r="D3187" s="86"/>
    </row>
    <row r="3188" spans="4:4">
      <c r="D3188" s="86"/>
    </row>
    <row r="3189" spans="4:4">
      <c r="D3189" s="86"/>
    </row>
    <row r="3190" spans="4:4">
      <c r="D3190" s="86"/>
    </row>
    <row r="3191" spans="4:4">
      <c r="D3191" s="86"/>
    </row>
    <row r="3192" spans="4:4">
      <c r="D3192" s="86"/>
    </row>
    <row r="3193" spans="4:4">
      <c r="D3193" s="86"/>
    </row>
    <row r="3194" spans="4:4">
      <c r="D3194" s="86"/>
    </row>
    <row r="3195" spans="4:4">
      <c r="D3195" s="86"/>
    </row>
    <row r="3196" spans="4:4">
      <c r="D3196" s="86"/>
    </row>
    <row r="3197" spans="4:4">
      <c r="D3197" s="86"/>
    </row>
    <row r="3198" spans="4:4">
      <c r="D3198" s="86"/>
    </row>
    <row r="3199" spans="4:4">
      <c r="D3199" s="86"/>
    </row>
    <row r="3200" spans="4:4">
      <c r="D3200" s="86"/>
    </row>
    <row r="3201" spans="4:4">
      <c r="D3201" s="86"/>
    </row>
    <row r="3202" spans="4:4">
      <c r="D3202" s="86"/>
    </row>
    <row r="3203" spans="4:4">
      <c r="D3203" s="86"/>
    </row>
    <row r="3204" spans="4:4">
      <c r="D3204" s="86"/>
    </row>
    <row r="3205" spans="4:4">
      <c r="D3205" s="86"/>
    </row>
    <row r="3206" spans="4:4">
      <c r="D3206" s="86"/>
    </row>
    <row r="3207" spans="4:4">
      <c r="D3207" s="86"/>
    </row>
    <row r="3208" spans="4:4">
      <c r="D3208" s="86"/>
    </row>
    <row r="3209" spans="4:4">
      <c r="D3209" s="86"/>
    </row>
    <row r="3210" spans="4:4">
      <c r="D3210" s="86"/>
    </row>
    <row r="3211" spans="4:4">
      <c r="D3211" s="86"/>
    </row>
    <row r="3212" spans="4:4">
      <c r="D3212" s="86"/>
    </row>
    <row r="3213" spans="4:4">
      <c r="D3213" s="86"/>
    </row>
    <row r="3214" spans="4:4">
      <c r="D3214" s="86"/>
    </row>
    <row r="3215" spans="4:4">
      <c r="D3215" s="86"/>
    </row>
    <row r="3216" spans="4:4">
      <c r="D3216" s="86"/>
    </row>
    <row r="3217" spans="4:4">
      <c r="D3217" s="86"/>
    </row>
    <row r="3218" spans="4:4">
      <c r="D3218" s="86"/>
    </row>
    <row r="3219" spans="4:4">
      <c r="D3219" s="86"/>
    </row>
    <row r="3220" spans="4:4">
      <c r="D3220" s="86"/>
    </row>
    <row r="3221" spans="4:4">
      <c r="D3221" s="86"/>
    </row>
    <row r="3222" spans="4:4">
      <c r="D3222" s="86"/>
    </row>
    <row r="3223" spans="4:4">
      <c r="D3223" s="86"/>
    </row>
    <row r="3224" spans="4:4">
      <c r="D3224" s="86"/>
    </row>
    <row r="3225" spans="4:4">
      <c r="D3225" s="86"/>
    </row>
    <row r="3226" spans="4:4">
      <c r="D3226" s="86"/>
    </row>
    <row r="3227" spans="4:4">
      <c r="D3227" s="86"/>
    </row>
    <row r="3228" spans="4:4">
      <c r="D3228" s="86"/>
    </row>
    <row r="3229" spans="4:4">
      <c r="D3229" s="86"/>
    </row>
    <row r="3230" spans="4:4">
      <c r="D3230" s="86"/>
    </row>
    <row r="3231" spans="4:4">
      <c r="D3231" s="86"/>
    </row>
    <row r="3232" spans="4:4">
      <c r="D3232" s="86"/>
    </row>
    <row r="3233" spans="4:4">
      <c r="D3233" s="86"/>
    </row>
    <row r="3234" spans="4:4">
      <c r="D3234" s="86"/>
    </row>
    <row r="3235" spans="4:4">
      <c r="D3235" s="86"/>
    </row>
    <row r="3236" spans="4:4">
      <c r="D3236" s="86"/>
    </row>
    <row r="3237" spans="4:4">
      <c r="D3237" s="86"/>
    </row>
    <row r="3238" spans="4:4">
      <c r="D3238" s="86"/>
    </row>
    <row r="3239" spans="4:4">
      <c r="D3239" s="86"/>
    </row>
    <row r="3240" spans="4:4">
      <c r="D3240" s="86"/>
    </row>
    <row r="3241" spans="4:4">
      <c r="D3241" s="86"/>
    </row>
    <row r="3242" spans="4:4">
      <c r="D3242" s="86"/>
    </row>
    <row r="3243" spans="4:4">
      <c r="D3243" s="86"/>
    </row>
    <row r="3244" spans="4:4">
      <c r="D3244" s="86"/>
    </row>
    <row r="3245" spans="4:4">
      <c r="D3245" s="86"/>
    </row>
    <row r="3246" spans="4:4">
      <c r="D3246" s="86"/>
    </row>
    <row r="3247" spans="4:4">
      <c r="D3247" s="86"/>
    </row>
    <row r="3248" spans="4:4">
      <c r="D3248" s="86"/>
    </row>
    <row r="3249" spans="4:4">
      <c r="D3249" s="86"/>
    </row>
    <row r="3250" spans="4:4">
      <c r="D3250" s="86"/>
    </row>
    <row r="3251" spans="4:4">
      <c r="D3251" s="86"/>
    </row>
    <row r="3252" spans="4:4">
      <c r="D3252" s="86"/>
    </row>
    <row r="3253" spans="4:4">
      <c r="D3253" s="86"/>
    </row>
    <row r="3254" spans="4:4">
      <c r="D3254" s="86"/>
    </row>
    <row r="3255" spans="4:4">
      <c r="D3255" s="86"/>
    </row>
    <row r="3256" spans="4:4">
      <c r="D3256" s="86"/>
    </row>
    <row r="3257" spans="4:4">
      <c r="D3257" s="86"/>
    </row>
    <row r="3258" spans="4:4">
      <c r="D3258" s="86"/>
    </row>
    <row r="3259" spans="4:4">
      <c r="D3259" s="86"/>
    </row>
    <row r="3260" spans="4:4">
      <c r="D3260" s="86"/>
    </row>
    <row r="3261" spans="4:4">
      <c r="D3261" s="86"/>
    </row>
    <row r="3262" spans="4:4">
      <c r="D3262" s="86"/>
    </row>
    <row r="3263" spans="4:4">
      <c r="D3263" s="86"/>
    </row>
    <row r="3264" spans="4:4">
      <c r="D3264" s="86"/>
    </row>
    <row r="3265" spans="4:4">
      <c r="D3265" s="86"/>
    </row>
    <row r="3266" spans="4:4">
      <c r="D3266" s="86"/>
    </row>
    <row r="3267" spans="4:4">
      <c r="D3267" s="86"/>
    </row>
    <row r="3268" spans="4:4">
      <c r="D3268" s="86"/>
    </row>
    <row r="3269" spans="4:4">
      <c r="D3269" s="86"/>
    </row>
    <row r="3270" spans="4:4">
      <c r="D3270" s="86"/>
    </row>
    <row r="3271" spans="4:4">
      <c r="D3271" s="86"/>
    </row>
    <row r="3272" spans="4:4">
      <c r="D3272" s="86"/>
    </row>
    <row r="3273" spans="4:4">
      <c r="D3273" s="86"/>
    </row>
    <row r="3274" spans="4:4">
      <c r="D3274" s="86"/>
    </row>
    <row r="3275" spans="4:4">
      <c r="D3275" s="86"/>
    </row>
    <row r="3276" spans="4:4">
      <c r="D3276" s="86"/>
    </row>
    <row r="3277" spans="4:4">
      <c r="D3277" s="86"/>
    </row>
    <row r="3278" spans="4:4">
      <c r="D3278" s="86"/>
    </row>
    <row r="3279" spans="4:4">
      <c r="D3279" s="86"/>
    </row>
    <row r="3280" spans="4:4">
      <c r="D3280" s="86"/>
    </row>
    <row r="3281" spans="4:4">
      <c r="D3281" s="86"/>
    </row>
    <row r="3282" spans="4:4">
      <c r="D3282" s="86"/>
    </row>
    <row r="3283" spans="4:4">
      <c r="D3283" s="86"/>
    </row>
    <row r="3284" spans="4:4">
      <c r="D3284" s="86"/>
    </row>
    <row r="3285" spans="4:4">
      <c r="D3285" s="86"/>
    </row>
    <row r="3286" spans="4:4">
      <c r="D3286" s="86"/>
    </row>
    <row r="3287" spans="4:4">
      <c r="D3287" s="86"/>
    </row>
    <row r="3288" spans="4:4">
      <c r="D3288" s="86"/>
    </row>
    <row r="3289" spans="4:4">
      <c r="D3289" s="86"/>
    </row>
    <row r="3290" spans="4:4">
      <c r="D3290" s="86"/>
    </row>
    <row r="3291" spans="4:4">
      <c r="D3291" s="86"/>
    </row>
    <row r="3292" spans="4:4">
      <c r="D3292" s="86"/>
    </row>
    <row r="3293" spans="4:4">
      <c r="D3293" s="86"/>
    </row>
    <row r="3294" spans="4:4">
      <c r="D3294" s="86"/>
    </row>
    <row r="3295" spans="4:4">
      <c r="D3295" s="86"/>
    </row>
    <row r="3296" spans="4:4">
      <c r="D3296" s="86"/>
    </row>
    <row r="3297" spans="4:4">
      <c r="D3297" s="86"/>
    </row>
    <row r="3298" spans="4:4">
      <c r="D3298" s="86"/>
    </row>
    <row r="3299" spans="4:4">
      <c r="D3299" s="86"/>
    </row>
    <row r="3300" spans="4:4">
      <c r="D3300" s="86"/>
    </row>
    <row r="3301" spans="4:4">
      <c r="D3301" s="86"/>
    </row>
    <row r="3302" spans="4:4">
      <c r="D3302" s="86"/>
    </row>
    <row r="3303" spans="4:4">
      <c r="D3303" s="86"/>
    </row>
    <row r="3304" spans="4:4">
      <c r="D3304" s="86"/>
    </row>
    <row r="3305" spans="4:4">
      <c r="D3305" s="86"/>
    </row>
    <row r="3306" spans="4:4">
      <c r="D3306" s="86"/>
    </row>
    <row r="3307" spans="4:4">
      <c r="D3307" s="86"/>
    </row>
    <row r="3308" spans="4:4">
      <c r="D3308" s="86"/>
    </row>
    <row r="3309" spans="4:4">
      <c r="D3309" s="86"/>
    </row>
    <row r="3310" spans="4:4">
      <c r="D3310" s="86"/>
    </row>
    <row r="3311" spans="4:4">
      <c r="D3311" s="86"/>
    </row>
    <row r="3312" spans="4:4">
      <c r="D3312" s="86"/>
    </row>
    <row r="3313" spans="4:4">
      <c r="D3313" s="86"/>
    </row>
    <row r="3314" spans="4:4">
      <c r="D3314" s="86"/>
    </row>
    <row r="3315" spans="4:4">
      <c r="D3315" s="86"/>
    </row>
    <row r="3316" spans="4:4">
      <c r="D3316" s="86"/>
    </row>
    <row r="3317" spans="4:4">
      <c r="D3317" s="86"/>
    </row>
    <row r="3318" spans="4:4">
      <c r="D3318" s="86"/>
    </row>
    <row r="3319" spans="4:4">
      <c r="D3319" s="86"/>
    </row>
    <row r="3320" spans="4:4">
      <c r="D3320" s="86"/>
    </row>
    <row r="3321" spans="4:4">
      <c r="D3321" s="86"/>
    </row>
    <row r="3322" spans="4:4">
      <c r="D3322" s="86"/>
    </row>
    <row r="3323" spans="4:4">
      <c r="D3323" s="86"/>
    </row>
    <row r="3324" spans="4:4">
      <c r="D3324" s="86"/>
    </row>
    <row r="3325" spans="4:4">
      <c r="D3325" s="86"/>
    </row>
    <row r="3326" spans="4:4">
      <c r="D3326" s="86"/>
    </row>
    <row r="3327" spans="4:4">
      <c r="D3327" s="86"/>
    </row>
    <row r="3328" spans="4:4">
      <c r="D3328" s="86"/>
    </row>
    <row r="3329" spans="4:4">
      <c r="D3329" s="86"/>
    </row>
    <row r="3330" spans="4:4">
      <c r="D3330" s="86"/>
    </row>
    <row r="3331" spans="4:4">
      <c r="D3331" s="86"/>
    </row>
    <row r="3332" spans="4:4">
      <c r="D3332" s="86"/>
    </row>
    <row r="3333" spans="4:4">
      <c r="D3333" s="86"/>
    </row>
    <row r="3334" spans="4:4">
      <c r="D3334" s="86"/>
    </row>
    <row r="3335" spans="4:4">
      <c r="D3335" s="86"/>
    </row>
    <row r="3336" spans="4:4">
      <c r="D3336" s="86"/>
    </row>
    <row r="3337" spans="4:4">
      <c r="D3337" s="86"/>
    </row>
    <row r="3338" spans="4:4">
      <c r="D3338" s="86"/>
    </row>
    <row r="3339" spans="4:4">
      <c r="D3339" s="86"/>
    </row>
    <row r="3340" spans="4:4">
      <c r="D3340" s="86"/>
    </row>
    <row r="3341" spans="4:4">
      <c r="D3341" s="86"/>
    </row>
    <row r="3342" spans="4:4">
      <c r="D3342" s="86"/>
    </row>
    <row r="3343" spans="4:4">
      <c r="D3343" s="86"/>
    </row>
    <row r="3344" spans="4:4">
      <c r="D3344" s="86"/>
    </row>
    <row r="3345" spans="4:4">
      <c r="D3345" s="86"/>
    </row>
    <row r="3346" spans="4:4">
      <c r="D3346" s="86"/>
    </row>
    <row r="3347" spans="4:4">
      <c r="D3347" s="86"/>
    </row>
    <row r="3348" spans="4:4">
      <c r="D3348" s="86"/>
    </row>
    <row r="3349" spans="4:4">
      <c r="D3349" s="86"/>
    </row>
    <row r="3350" spans="4:4">
      <c r="D3350" s="86"/>
    </row>
    <row r="3351" spans="4:4">
      <c r="D3351" s="86"/>
    </row>
    <row r="3352" spans="4:4">
      <c r="D3352" s="86"/>
    </row>
    <row r="3353" spans="4:4">
      <c r="D3353" s="86"/>
    </row>
    <row r="3354" spans="4:4">
      <c r="D3354" s="86"/>
    </row>
    <row r="3355" spans="4:4">
      <c r="D3355" s="86"/>
    </row>
    <row r="3356" spans="4:4">
      <c r="D3356" s="86"/>
    </row>
    <row r="3357" spans="4:4">
      <c r="D3357" s="86"/>
    </row>
    <row r="3358" spans="4:4">
      <c r="D3358" s="86"/>
    </row>
    <row r="3359" spans="4:4">
      <c r="D3359" s="86"/>
    </row>
    <row r="3360" spans="4:4">
      <c r="D3360" s="86"/>
    </row>
    <row r="3361" spans="4:4">
      <c r="D3361" s="86"/>
    </row>
    <row r="3362" spans="4:4">
      <c r="D3362" s="86"/>
    </row>
    <row r="3363" spans="4:4">
      <c r="D3363" s="86"/>
    </row>
    <row r="3364" spans="4:4">
      <c r="D3364" s="86"/>
    </row>
    <row r="3365" spans="4:4">
      <c r="D3365" s="86"/>
    </row>
    <row r="3366" spans="4:4">
      <c r="D3366" s="86"/>
    </row>
    <row r="3367" spans="4:4">
      <c r="D3367" s="86"/>
    </row>
    <row r="3368" spans="4:4">
      <c r="D3368" s="86"/>
    </row>
    <row r="3369" spans="4:4">
      <c r="D3369" s="86"/>
    </row>
    <row r="3370" spans="4:4">
      <c r="D3370" s="86"/>
    </row>
    <row r="3371" spans="4:4">
      <c r="D3371" s="86"/>
    </row>
    <row r="3372" spans="4:4">
      <c r="D3372" s="86"/>
    </row>
    <row r="3373" spans="4:4">
      <c r="D3373" s="86"/>
    </row>
    <row r="3374" spans="4:4">
      <c r="D3374" s="86"/>
    </row>
    <row r="3375" spans="4:4">
      <c r="D3375" s="86"/>
    </row>
    <row r="3376" spans="4:4">
      <c r="D3376" s="86"/>
    </row>
    <row r="3377" spans="4:4">
      <c r="D3377" s="86"/>
    </row>
    <row r="3378" spans="4:4">
      <c r="D3378" s="86"/>
    </row>
    <row r="3379" spans="4:4">
      <c r="D3379" s="86"/>
    </row>
    <row r="3380" spans="4:4">
      <c r="D3380" s="86"/>
    </row>
    <row r="3381" spans="4:4">
      <c r="D3381" s="86"/>
    </row>
    <row r="3382" spans="4:4">
      <c r="D3382" s="86"/>
    </row>
    <row r="3383" spans="4:4">
      <c r="D3383" s="86"/>
    </row>
    <row r="3384" spans="4:4">
      <c r="D3384" s="86"/>
    </row>
    <row r="3385" spans="4:4">
      <c r="D3385" s="86"/>
    </row>
    <row r="3386" spans="4:4">
      <c r="D3386" s="86"/>
    </row>
    <row r="3387" spans="4:4">
      <c r="D3387" s="86"/>
    </row>
    <row r="3388" spans="4:4">
      <c r="D3388" s="86"/>
    </row>
    <row r="3389" spans="4:4">
      <c r="D3389" s="86"/>
    </row>
    <row r="3390" spans="4:4">
      <c r="D3390" s="86"/>
    </row>
    <row r="3391" spans="4:4">
      <c r="D3391" s="86"/>
    </row>
    <row r="3392" spans="4:4">
      <c r="D3392" s="86"/>
    </row>
    <row r="3393" spans="4:4">
      <c r="D3393" s="86"/>
    </row>
    <row r="3394" spans="4:4">
      <c r="D3394" s="86"/>
    </row>
    <row r="3395" spans="4:4">
      <c r="D3395" s="86"/>
    </row>
    <row r="3396" spans="4:4">
      <c r="D3396" s="86"/>
    </row>
    <row r="3397" spans="4:4">
      <c r="D3397" s="86"/>
    </row>
    <row r="3398" spans="4:4">
      <c r="D3398" s="86"/>
    </row>
    <row r="3399" spans="4:4">
      <c r="D3399" s="86"/>
    </row>
    <row r="3400" spans="4:4">
      <c r="D3400" s="86"/>
    </row>
    <row r="3401" spans="4:4">
      <c r="D3401" s="86"/>
    </row>
    <row r="3402" spans="4:4">
      <c r="D3402" s="86"/>
    </row>
    <row r="3403" spans="4:4">
      <c r="D3403" s="86"/>
    </row>
    <row r="3404" spans="4:4">
      <c r="D3404" s="86"/>
    </row>
    <row r="3405" spans="4:4">
      <c r="D3405" s="86"/>
    </row>
    <row r="3406" spans="4:4">
      <c r="D3406" s="86"/>
    </row>
    <row r="3407" spans="4:4">
      <c r="D3407" s="86"/>
    </row>
    <row r="3408" spans="4:4">
      <c r="D3408" s="86"/>
    </row>
    <row r="3409" spans="4:4">
      <c r="D3409" s="86"/>
    </row>
    <row r="3410" spans="4:4">
      <c r="D3410" s="86"/>
    </row>
    <row r="3411" spans="4:4">
      <c r="D3411" s="86"/>
    </row>
    <row r="3412" spans="4:4">
      <c r="D3412" s="86"/>
    </row>
    <row r="3413" spans="4:4">
      <c r="D3413" s="86"/>
    </row>
    <row r="3414" spans="4:4">
      <c r="D3414" s="86"/>
    </row>
    <row r="3415" spans="4:4">
      <c r="D3415" s="86"/>
    </row>
    <row r="3416" spans="4:4">
      <c r="D3416" s="86"/>
    </row>
    <row r="3417" spans="4:4">
      <c r="D3417" s="86"/>
    </row>
    <row r="3418" spans="4:4">
      <c r="D3418" s="86"/>
    </row>
    <row r="3419" spans="4:4">
      <c r="D3419" s="86"/>
    </row>
    <row r="3420" spans="4:4">
      <c r="D3420" s="86"/>
    </row>
    <row r="3421" spans="4:4">
      <c r="D3421" s="86"/>
    </row>
    <row r="3422" spans="4:4">
      <c r="D3422" s="86"/>
    </row>
    <row r="3423" spans="4:4">
      <c r="D3423" s="86"/>
    </row>
    <row r="3424" spans="4:4">
      <c r="D3424" s="86"/>
    </row>
    <row r="3425" spans="4:4">
      <c r="D3425" s="86"/>
    </row>
    <row r="3426" spans="4:4">
      <c r="D3426" s="86"/>
    </row>
    <row r="3427" spans="4:4">
      <c r="D3427" s="86"/>
    </row>
    <row r="3428" spans="4:4">
      <c r="D3428" s="86"/>
    </row>
    <row r="3429" spans="4:4">
      <c r="D3429" s="86"/>
    </row>
    <row r="3430" spans="4:4">
      <c r="D3430" s="86"/>
    </row>
    <row r="3431" spans="4:4">
      <c r="D3431" s="86"/>
    </row>
    <row r="3432" spans="4:4">
      <c r="D3432" s="86"/>
    </row>
    <row r="3433" spans="4:4">
      <c r="D3433" s="86"/>
    </row>
    <row r="3434" spans="4:4">
      <c r="D3434" s="86"/>
    </row>
    <row r="3435" spans="4:4">
      <c r="D3435" s="86"/>
    </row>
    <row r="3436" spans="4:4">
      <c r="D3436" s="86"/>
    </row>
    <row r="3437" spans="4:4">
      <c r="D3437" s="86"/>
    </row>
    <row r="3438" spans="4:4">
      <c r="D3438" s="86"/>
    </row>
    <row r="3439" spans="4:4">
      <c r="D3439" s="86"/>
    </row>
    <row r="3440" spans="4:4">
      <c r="D3440" s="86"/>
    </row>
    <row r="3441" spans="4:4">
      <c r="D3441" s="86"/>
    </row>
    <row r="3442" spans="4:4">
      <c r="D3442" s="86"/>
    </row>
    <row r="3443" spans="4:4">
      <c r="D3443" s="86"/>
    </row>
    <row r="3444" spans="4:4">
      <c r="D3444" s="86"/>
    </row>
    <row r="3445" spans="4:4">
      <c r="D3445" s="86"/>
    </row>
    <row r="3446" spans="4:4">
      <c r="D3446" s="86"/>
    </row>
    <row r="3447" spans="4:4">
      <c r="D3447" s="86"/>
    </row>
    <row r="3448" spans="4:4">
      <c r="D3448" s="86"/>
    </row>
    <row r="3449" spans="4:4">
      <c r="D3449" s="86"/>
    </row>
    <row r="3450" spans="4:4">
      <c r="D3450" s="86"/>
    </row>
    <row r="3451" spans="4:4">
      <c r="D3451" s="86"/>
    </row>
    <row r="3452" spans="4:4">
      <c r="D3452" s="86"/>
    </row>
    <row r="3453" spans="4:4">
      <c r="D3453" s="86"/>
    </row>
    <row r="3454" spans="4:4">
      <c r="D3454" s="86"/>
    </row>
    <row r="3455" spans="4:4">
      <c r="D3455" s="86"/>
    </row>
    <row r="3456" spans="4:4">
      <c r="D3456" s="86"/>
    </row>
    <row r="3457" spans="4:4">
      <c r="D3457" s="86"/>
    </row>
    <row r="3458" spans="4:4">
      <c r="D3458" s="86"/>
    </row>
    <row r="3459" spans="4:4">
      <c r="D3459" s="86"/>
    </row>
    <row r="3460" spans="4:4">
      <c r="D3460" s="86"/>
    </row>
    <row r="3461" spans="4:4">
      <c r="D3461" s="86"/>
    </row>
    <row r="3462" spans="4:4">
      <c r="D3462" s="86"/>
    </row>
    <row r="3463" spans="4:4">
      <c r="D3463" s="86"/>
    </row>
    <row r="3464" spans="4:4">
      <c r="D3464" s="86"/>
    </row>
    <row r="3465" spans="4:4">
      <c r="D3465" s="86"/>
    </row>
    <row r="3466" spans="4:4">
      <c r="D3466" s="86"/>
    </row>
    <row r="3467" spans="4:4">
      <c r="D3467" s="86"/>
    </row>
    <row r="3468" spans="4:4">
      <c r="D3468" s="86"/>
    </row>
    <row r="3469" spans="4:4">
      <c r="D3469" s="86"/>
    </row>
    <row r="3470" spans="4:4">
      <c r="D3470" s="86"/>
    </row>
    <row r="3471" spans="4:4">
      <c r="D3471" s="86"/>
    </row>
    <row r="3472" spans="4:4">
      <c r="D3472" s="86"/>
    </row>
    <row r="3473" spans="4:4">
      <c r="D3473" s="86"/>
    </row>
    <row r="3474" spans="4:4">
      <c r="D3474" s="86"/>
    </row>
    <row r="3475" spans="4:4">
      <c r="D3475" s="86"/>
    </row>
    <row r="3476" spans="4:4">
      <c r="D3476" s="86"/>
    </row>
    <row r="3477" spans="4:4">
      <c r="D3477" s="86"/>
    </row>
    <row r="3478" spans="4:4">
      <c r="D3478" s="86"/>
    </row>
    <row r="3479" spans="4:4">
      <c r="D3479" s="86"/>
    </row>
    <row r="3480" spans="4:4">
      <c r="D3480" s="86"/>
    </row>
    <row r="3481" spans="4:4">
      <c r="D3481" s="86"/>
    </row>
    <row r="3482" spans="4:4">
      <c r="D3482" s="86"/>
    </row>
    <row r="3483" spans="4:4">
      <c r="D3483" s="86"/>
    </row>
    <row r="3484" spans="4:4">
      <c r="D3484" s="86"/>
    </row>
    <row r="3485" spans="4:4">
      <c r="D3485" s="86"/>
    </row>
    <row r="3486" spans="4:4">
      <c r="D3486" s="86"/>
    </row>
    <row r="3487" spans="4:4">
      <c r="D3487" s="86"/>
    </row>
    <row r="3488" spans="4:4">
      <c r="D3488" s="86"/>
    </row>
    <row r="3489" spans="4:4">
      <c r="D3489" s="86"/>
    </row>
    <row r="3490" spans="4:4">
      <c r="D3490" s="86"/>
    </row>
    <row r="3491" spans="4:4">
      <c r="D3491" s="86"/>
    </row>
    <row r="3492" spans="4:4">
      <c r="D3492" s="86"/>
    </row>
    <row r="3493" spans="4:4">
      <c r="D3493" s="86"/>
    </row>
    <row r="3494" spans="4:4">
      <c r="D3494" s="86"/>
    </row>
    <row r="3495" spans="4:4">
      <c r="D3495" s="86"/>
    </row>
    <row r="3496" spans="4:4">
      <c r="D3496" s="86"/>
    </row>
    <row r="3497" spans="4:4">
      <c r="D3497" s="86"/>
    </row>
    <row r="3498" spans="4:4">
      <c r="D3498" s="86"/>
    </row>
    <row r="3499" spans="4:4">
      <c r="D3499" s="86"/>
    </row>
    <row r="3500" spans="4:4">
      <c r="D3500" s="86"/>
    </row>
    <row r="3501" spans="4:4">
      <c r="D3501" s="86"/>
    </row>
    <row r="3502" spans="4:4">
      <c r="D3502" s="86"/>
    </row>
    <row r="3503" spans="4:4">
      <c r="D3503" s="86"/>
    </row>
    <row r="3504" spans="4:4">
      <c r="D3504" s="86"/>
    </row>
    <row r="3505" spans="4:4">
      <c r="D3505" s="86"/>
    </row>
    <row r="3506" spans="4:4">
      <c r="D3506" s="86"/>
    </row>
    <row r="3507" spans="4:4">
      <c r="D3507" s="86"/>
    </row>
    <row r="3508" spans="4:4">
      <c r="D3508" s="86"/>
    </row>
    <row r="3509" spans="4:4">
      <c r="D3509" s="86"/>
    </row>
    <row r="3510" spans="4:4">
      <c r="D3510" s="86"/>
    </row>
    <row r="3511" spans="4:4">
      <c r="D3511" s="86"/>
    </row>
    <row r="3512" spans="4:4">
      <c r="D3512" s="86"/>
    </row>
    <row r="3513" spans="4:4">
      <c r="D3513" s="86"/>
    </row>
    <row r="3514" spans="4:4">
      <c r="D3514" s="86"/>
    </row>
    <row r="3515" spans="4:4">
      <c r="D3515" s="86"/>
    </row>
    <row r="3516" spans="4:4">
      <c r="D3516" s="86"/>
    </row>
    <row r="3517" spans="4:4">
      <c r="D3517" s="86"/>
    </row>
    <row r="3518" spans="4:4">
      <c r="D3518" s="86"/>
    </row>
    <row r="3519" spans="4:4">
      <c r="D3519" s="86"/>
    </row>
    <row r="3520" spans="4:4">
      <c r="D3520" s="86"/>
    </row>
    <row r="3521" spans="4:4">
      <c r="D3521" s="86"/>
    </row>
    <row r="3522" spans="4:4">
      <c r="D3522" s="86"/>
    </row>
    <row r="3523" spans="4:4">
      <c r="D3523" s="86"/>
    </row>
    <row r="3524" spans="4:4">
      <c r="D3524" s="86"/>
    </row>
    <row r="3525" spans="4:4">
      <c r="D3525" s="86"/>
    </row>
    <row r="3526" spans="4:4">
      <c r="D3526" s="86"/>
    </row>
    <row r="3527" spans="4:4">
      <c r="D3527" s="86"/>
    </row>
    <row r="3528" spans="4:4">
      <c r="D3528" s="86"/>
    </row>
    <row r="3529" spans="4:4">
      <c r="D3529" s="86"/>
    </row>
    <row r="3530" spans="4:4">
      <c r="D3530" s="86"/>
    </row>
    <row r="3531" spans="4:4">
      <c r="D3531" s="86"/>
    </row>
    <row r="3532" spans="4:4">
      <c r="D3532" s="86"/>
    </row>
    <row r="3533" spans="4:4">
      <c r="D3533" s="86"/>
    </row>
    <row r="3534" spans="4:4">
      <c r="D3534" s="86"/>
    </row>
    <row r="3535" spans="4:4">
      <c r="D3535" s="86"/>
    </row>
    <row r="3536" spans="4:4">
      <c r="D3536" s="86"/>
    </row>
    <row r="3537" spans="4:4">
      <c r="D3537" s="86"/>
    </row>
    <row r="3538" spans="4:4">
      <c r="D3538" s="86"/>
    </row>
    <row r="3539" spans="4:4">
      <c r="D3539" s="86"/>
    </row>
    <row r="3540" spans="4:4">
      <c r="D3540" s="86"/>
    </row>
    <row r="3541" spans="4:4">
      <c r="D3541" s="86"/>
    </row>
    <row r="3542" spans="4:4">
      <c r="D3542" s="86"/>
    </row>
    <row r="3543" spans="4:4">
      <c r="D3543" s="86"/>
    </row>
    <row r="3544" spans="4:4">
      <c r="D3544" s="86"/>
    </row>
    <row r="3545" spans="4:4">
      <c r="D3545" s="86"/>
    </row>
    <row r="3546" spans="4:4">
      <c r="D3546" s="86"/>
    </row>
    <row r="3547" spans="4:4">
      <c r="D3547" s="86"/>
    </row>
    <row r="3548" spans="4:4">
      <c r="D3548" s="86"/>
    </row>
    <row r="3549" spans="4:4">
      <c r="D3549" s="86"/>
    </row>
    <row r="3550" spans="4:4">
      <c r="D3550" s="86"/>
    </row>
    <row r="3551" spans="4:4">
      <c r="D3551" s="86"/>
    </row>
    <row r="3552" spans="4:4">
      <c r="D3552" s="86"/>
    </row>
    <row r="3553" spans="4:4">
      <c r="D3553" s="86"/>
    </row>
    <row r="3554" spans="4:4">
      <c r="D3554" s="86"/>
    </row>
    <row r="3555" spans="4:4">
      <c r="D3555" s="86"/>
    </row>
    <row r="3556" spans="4:4">
      <c r="D3556" s="86"/>
    </row>
    <row r="3557" spans="4:4">
      <c r="D3557" s="86"/>
    </row>
    <row r="3558" spans="4:4">
      <c r="D3558" s="86"/>
    </row>
    <row r="3559" spans="4:4">
      <c r="D3559" s="86"/>
    </row>
    <row r="3560" spans="4:4">
      <c r="D3560" s="86"/>
    </row>
    <row r="3561" spans="4:4">
      <c r="D3561" s="86"/>
    </row>
    <row r="3562" spans="4:4">
      <c r="D3562" s="86"/>
    </row>
    <row r="3563" spans="4:4">
      <c r="D3563" s="86"/>
    </row>
    <row r="3564" spans="4:4">
      <c r="D3564" s="86"/>
    </row>
    <row r="3565" spans="4:4">
      <c r="D3565" s="86"/>
    </row>
    <row r="3566" spans="4:4">
      <c r="D3566" s="86"/>
    </row>
    <row r="3567" spans="4:4">
      <c r="D3567" s="86"/>
    </row>
    <row r="3568" spans="4:4">
      <c r="D3568" s="86"/>
    </row>
    <row r="3569" spans="4:4">
      <c r="D3569" s="86"/>
    </row>
    <row r="3570" spans="4:4">
      <c r="D3570" s="86"/>
    </row>
    <row r="3571" spans="4:4">
      <c r="D3571" s="86"/>
    </row>
    <row r="3572" spans="4:4">
      <c r="D3572" s="86"/>
    </row>
    <row r="3573" spans="4:4">
      <c r="D3573" s="86"/>
    </row>
    <row r="3574" spans="4:4">
      <c r="D3574" s="86"/>
    </row>
    <row r="3575" spans="4:4">
      <c r="D3575" s="86"/>
    </row>
    <row r="3576" spans="4:4">
      <c r="D3576" s="86"/>
    </row>
    <row r="3577" spans="4:4">
      <c r="D3577" s="86"/>
    </row>
    <row r="3578" spans="4:4">
      <c r="D3578" s="86"/>
    </row>
    <row r="3579" spans="4:4">
      <c r="D3579" s="86"/>
    </row>
    <row r="3580" spans="4:4">
      <c r="D3580" s="86"/>
    </row>
    <row r="3581" spans="4:4">
      <c r="D3581" s="86"/>
    </row>
    <row r="3582" spans="4:4">
      <c r="D3582" s="86"/>
    </row>
    <row r="3583" spans="4:4">
      <c r="D3583" s="86"/>
    </row>
    <row r="3584" spans="4:4">
      <c r="D3584" s="86"/>
    </row>
    <row r="3585" spans="4:4">
      <c r="D3585" s="86"/>
    </row>
    <row r="3586" spans="4:4">
      <c r="D3586" s="86"/>
    </row>
    <row r="3587" spans="4:4">
      <c r="D3587" s="86"/>
    </row>
    <row r="3588" spans="4:4">
      <c r="D3588" s="86"/>
    </row>
    <row r="3589" spans="4:4">
      <c r="D3589" s="86"/>
    </row>
    <row r="3590" spans="4:4">
      <c r="D3590" s="86"/>
    </row>
    <row r="3591" spans="4:4">
      <c r="D3591" s="86"/>
    </row>
    <row r="3592" spans="4:4">
      <c r="D3592" s="86"/>
    </row>
    <row r="3593" spans="4:4">
      <c r="D3593" s="86"/>
    </row>
    <row r="3594" spans="4:4">
      <c r="D3594" s="86"/>
    </row>
    <row r="3595" spans="4:4">
      <c r="D3595" s="86"/>
    </row>
    <row r="3596" spans="4:4">
      <c r="D3596" s="86"/>
    </row>
    <row r="3597" spans="4:4">
      <c r="D3597" s="86"/>
    </row>
    <row r="3598" spans="4:4">
      <c r="D3598" s="86"/>
    </row>
    <row r="3599" spans="4:4">
      <c r="D3599" s="86"/>
    </row>
    <row r="3600" spans="4:4">
      <c r="D3600" s="86"/>
    </row>
    <row r="3601" spans="4:4">
      <c r="D3601" s="86"/>
    </row>
    <row r="3602" spans="4:4">
      <c r="D3602" s="86"/>
    </row>
    <row r="3603" spans="4:4">
      <c r="D3603" s="86"/>
    </row>
    <row r="3604" spans="4:4">
      <c r="D3604" s="86"/>
    </row>
    <row r="3605" spans="4:4">
      <c r="D3605" s="86"/>
    </row>
    <row r="3606" spans="4:4">
      <c r="D3606" s="86"/>
    </row>
    <row r="3607" spans="4:4">
      <c r="D3607" s="86"/>
    </row>
    <row r="3608" spans="4:4">
      <c r="D3608" s="86"/>
    </row>
    <row r="3609" spans="4:4">
      <c r="D3609" s="86"/>
    </row>
    <row r="3610" spans="4:4">
      <c r="D3610" s="86"/>
    </row>
    <row r="3611" spans="4:4">
      <c r="D3611" s="86"/>
    </row>
    <row r="3612" spans="4:4">
      <c r="D3612" s="86"/>
    </row>
    <row r="3613" spans="4:4">
      <c r="D3613" s="86"/>
    </row>
    <row r="3614" spans="4:4">
      <c r="D3614" s="86"/>
    </row>
    <row r="3615" spans="4:4">
      <c r="D3615" s="86"/>
    </row>
    <row r="3616" spans="4:4">
      <c r="D3616" s="86"/>
    </row>
    <row r="3617" spans="4:4">
      <c r="D3617" s="86"/>
    </row>
    <row r="3618" spans="4:4">
      <c r="D3618" s="86"/>
    </row>
    <row r="3619" spans="4:4">
      <c r="D3619" s="86"/>
    </row>
    <row r="3620" spans="4:4">
      <c r="D3620" s="86"/>
    </row>
    <row r="3621" spans="4:4">
      <c r="D3621" s="86"/>
    </row>
    <row r="3622" spans="4:4">
      <c r="D3622" s="86"/>
    </row>
    <row r="3623" spans="4:4">
      <c r="D3623" s="86"/>
    </row>
    <row r="3624" spans="4:4">
      <c r="D3624" s="86"/>
    </row>
    <row r="3625" spans="4:4">
      <c r="D3625" s="86"/>
    </row>
    <row r="3626" spans="4:4">
      <c r="D3626" s="86"/>
    </row>
    <row r="3627" spans="4:4">
      <c r="D3627" s="86"/>
    </row>
    <row r="3628" spans="4:4">
      <c r="D3628" s="86"/>
    </row>
    <row r="3629" spans="4:4">
      <c r="D3629" s="86"/>
    </row>
    <row r="3630" spans="4:4">
      <c r="D3630" s="86"/>
    </row>
    <row r="3631" spans="4:4">
      <c r="D3631" s="86"/>
    </row>
    <row r="3632" spans="4:4">
      <c r="D3632" s="86"/>
    </row>
    <row r="3633" spans="4:4">
      <c r="D3633" s="86"/>
    </row>
    <row r="3634" spans="4:4">
      <c r="D3634" s="86"/>
    </row>
    <row r="3635" spans="4:4">
      <c r="D3635" s="86"/>
    </row>
    <row r="3636" spans="4:4">
      <c r="D3636" s="86"/>
    </row>
    <row r="3637" spans="4:4">
      <c r="D3637" s="86"/>
    </row>
    <row r="3638" spans="4:4">
      <c r="D3638" s="86"/>
    </row>
    <row r="3639" spans="4:4">
      <c r="D3639" s="86"/>
    </row>
    <row r="3640" spans="4:4">
      <c r="D3640" s="86"/>
    </row>
    <row r="3641" spans="4:4">
      <c r="D3641" s="86"/>
    </row>
    <row r="3642" spans="4:4">
      <c r="D3642" s="86"/>
    </row>
    <row r="3643" spans="4:4">
      <c r="D3643" s="86"/>
    </row>
    <row r="3644" spans="4:4">
      <c r="D3644" s="86"/>
    </row>
    <row r="3645" spans="4:4">
      <c r="D3645" s="86"/>
    </row>
    <row r="3646" spans="4:4">
      <c r="D3646" s="86"/>
    </row>
    <row r="3647" spans="4:4">
      <c r="D3647" s="86"/>
    </row>
    <row r="3648" spans="4:4">
      <c r="D3648" s="86"/>
    </row>
    <row r="3649" spans="4:4">
      <c r="D3649" s="86"/>
    </row>
    <row r="3650" spans="4:4">
      <c r="D3650" s="86"/>
    </row>
    <row r="3651" spans="4:4">
      <c r="D3651" s="86"/>
    </row>
    <row r="3652" spans="4:4">
      <c r="D3652" s="86"/>
    </row>
    <row r="3653" spans="4:4">
      <c r="D3653" s="86"/>
    </row>
    <row r="3654" spans="4:4">
      <c r="D3654" s="86"/>
    </row>
    <row r="3655" spans="4:4">
      <c r="D3655" s="86"/>
    </row>
    <row r="3656" spans="4:4">
      <c r="D3656" s="86"/>
    </row>
    <row r="3657" spans="4:4">
      <c r="D3657" s="86"/>
    </row>
    <row r="3658" spans="4:4">
      <c r="D3658" s="86"/>
    </row>
    <row r="3659" spans="4:4">
      <c r="D3659" s="86"/>
    </row>
    <row r="3660" spans="4:4">
      <c r="D3660" s="86"/>
    </row>
    <row r="3661" spans="4:4">
      <c r="D3661" s="86"/>
    </row>
    <row r="3662" spans="4:4">
      <c r="D3662" s="86"/>
    </row>
    <row r="3663" spans="4:4">
      <c r="D3663" s="86"/>
    </row>
    <row r="3664" spans="4:4">
      <c r="D3664" s="86"/>
    </row>
    <row r="3665" spans="4:4">
      <c r="D3665" s="86"/>
    </row>
    <row r="3666" spans="4:4">
      <c r="D3666" s="86"/>
    </row>
    <row r="3667" spans="4:4">
      <c r="D3667" s="86"/>
    </row>
    <row r="3668" spans="4:4">
      <c r="D3668" s="86"/>
    </row>
    <row r="3669" spans="4:4">
      <c r="D3669" s="86"/>
    </row>
    <row r="3670" spans="4:4">
      <c r="D3670" s="86"/>
    </row>
    <row r="3671" spans="4:4">
      <c r="D3671" s="86"/>
    </row>
    <row r="3672" spans="4:4">
      <c r="D3672" s="86"/>
    </row>
    <row r="3673" spans="4:4">
      <c r="D3673" s="86"/>
    </row>
    <row r="3674" spans="4:4">
      <c r="D3674" s="86"/>
    </row>
    <row r="3675" spans="4:4">
      <c r="D3675" s="86"/>
    </row>
    <row r="3676" spans="4:4">
      <c r="D3676" s="86"/>
    </row>
    <row r="3677" spans="4:4">
      <c r="D3677" s="86"/>
    </row>
    <row r="3678" spans="4:4">
      <c r="D3678" s="86"/>
    </row>
    <row r="3679" spans="4:4">
      <c r="D3679" s="86"/>
    </row>
    <row r="3680" spans="4:4">
      <c r="D3680" s="86"/>
    </row>
    <row r="3681" spans="4:4">
      <c r="D3681" s="86"/>
    </row>
    <row r="3682" spans="4:4">
      <c r="D3682" s="86"/>
    </row>
    <row r="3683" spans="4:4">
      <c r="D3683" s="86"/>
    </row>
    <row r="3684" spans="4:4">
      <c r="D3684" s="86"/>
    </row>
    <row r="3685" spans="4:4">
      <c r="D3685" s="86"/>
    </row>
    <row r="3686" spans="4:4">
      <c r="D3686" s="86"/>
    </row>
    <row r="3687" spans="4:4">
      <c r="D3687" s="86"/>
    </row>
    <row r="3688" spans="4:4">
      <c r="D3688" s="86"/>
    </row>
    <row r="3689" spans="4:4">
      <c r="D3689" s="86"/>
    </row>
    <row r="3690" spans="4:4">
      <c r="D3690" s="86"/>
    </row>
    <row r="3691" spans="4:4">
      <c r="D3691" s="86"/>
    </row>
    <row r="3692" spans="4:4">
      <c r="D3692" s="86"/>
    </row>
    <row r="3693" spans="4:4">
      <c r="D3693" s="86"/>
    </row>
    <row r="3694" spans="4:4">
      <c r="D3694" s="86"/>
    </row>
    <row r="3695" spans="4:4">
      <c r="D3695" s="86"/>
    </row>
    <row r="3696" spans="4:4">
      <c r="D3696" s="86"/>
    </row>
    <row r="3697" spans="4:4">
      <c r="D3697" s="86"/>
    </row>
    <row r="3698" spans="4:4">
      <c r="D3698" s="86"/>
    </row>
    <row r="3699" spans="4:4">
      <c r="D3699" s="86"/>
    </row>
    <row r="3700" spans="4:4">
      <c r="D3700" s="86"/>
    </row>
    <row r="3701" spans="4:4">
      <c r="D3701" s="86"/>
    </row>
    <row r="3702" spans="4:4">
      <c r="D3702" s="86"/>
    </row>
    <row r="3703" spans="4:4">
      <c r="D3703" s="86"/>
    </row>
    <row r="3704" spans="4:4">
      <c r="D3704" s="86"/>
    </row>
    <row r="3705" spans="4:4">
      <c r="D3705" s="86"/>
    </row>
    <row r="3706" spans="4:4">
      <c r="D3706" s="86"/>
    </row>
    <row r="3707" spans="4:4">
      <c r="D3707" s="86"/>
    </row>
    <row r="3708" spans="4:4">
      <c r="D3708" s="86"/>
    </row>
    <row r="3709" spans="4:4">
      <c r="D3709" s="86"/>
    </row>
    <row r="3710" spans="4:4">
      <c r="D3710" s="86"/>
    </row>
    <row r="3711" spans="4:4">
      <c r="D3711" s="86"/>
    </row>
    <row r="3712" spans="4:4">
      <c r="D3712" s="86"/>
    </row>
    <row r="3713" spans="4:4">
      <c r="D3713" s="86"/>
    </row>
    <row r="3714" spans="4:4">
      <c r="D3714" s="86"/>
    </row>
    <row r="3715" spans="4:4">
      <c r="D3715" s="86"/>
    </row>
    <row r="3716" spans="4:4">
      <c r="D3716" s="86"/>
    </row>
    <row r="3717" spans="4:4">
      <c r="D3717" s="86"/>
    </row>
    <row r="3718" spans="4:4">
      <c r="D3718" s="86"/>
    </row>
    <row r="3719" spans="4:4">
      <c r="D3719" s="86"/>
    </row>
    <row r="3720" spans="4:4">
      <c r="D3720" s="86"/>
    </row>
    <row r="3721" spans="4:4">
      <c r="D3721" s="86"/>
    </row>
    <row r="3722" spans="4:4">
      <c r="D3722" s="86"/>
    </row>
    <row r="3723" spans="4:4">
      <c r="D3723" s="86"/>
    </row>
    <row r="3724" spans="4:4">
      <c r="D3724" s="86"/>
    </row>
    <row r="3725" spans="4:4">
      <c r="D3725" s="86"/>
    </row>
    <row r="3726" spans="4:4">
      <c r="D3726" s="86"/>
    </row>
    <row r="3727" spans="4:4">
      <c r="D3727" s="86"/>
    </row>
    <row r="3728" spans="4:4">
      <c r="D3728" s="86"/>
    </row>
    <row r="3729" spans="4:4">
      <c r="D3729" s="86"/>
    </row>
    <row r="3730" spans="4:4">
      <c r="D3730" s="86"/>
    </row>
    <row r="3731" spans="4:4">
      <c r="D3731" s="86"/>
    </row>
    <row r="3732" spans="4:4">
      <c r="D3732" s="86"/>
    </row>
    <row r="3733" spans="4:4">
      <c r="D3733" s="86"/>
    </row>
    <row r="3734" spans="4:4">
      <c r="D3734" s="86"/>
    </row>
    <row r="3735" spans="4:4">
      <c r="D3735" s="86"/>
    </row>
    <row r="3736" spans="4:4">
      <c r="D3736" s="86"/>
    </row>
    <row r="3737" spans="4:4">
      <c r="D3737" s="86"/>
    </row>
    <row r="3738" spans="4:4">
      <c r="D3738" s="86"/>
    </row>
    <row r="3739" spans="4:4">
      <c r="D3739" s="86"/>
    </row>
    <row r="3740" spans="4:4">
      <c r="D3740" s="86"/>
    </row>
    <row r="3741" spans="4:4">
      <c r="D3741" s="86"/>
    </row>
    <row r="3742" spans="4:4">
      <c r="D3742" s="86"/>
    </row>
    <row r="3743" spans="4:4">
      <c r="D3743" s="86"/>
    </row>
    <row r="3744" spans="4:4">
      <c r="D3744" s="86"/>
    </row>
    <row r="3745" spans="4:4">
      <c r="D3745" s="86"/>
    </row>
    <row r="3746" spans="4:4">
      <c r="D3746" s="86"/>
    </row>
    <row r="3747" spans="4:4">
      <c r="D3747" s="86"/>
    </row>
    <row r="3748" spans="4:4">
      <c r="D3748" s="86"/>
    </row>
    <row r="3749" spans="4:4">
      <c r="D3749" s="86"/>
    </row>
    <row r="3750" spans="4:4">
      <c r="D3750" s="86"/>
    </row>
    <row r="3751" spans="4:4">
      <c r="D3751" s="86"/>
    </row>
    <row r="3752" spans="4:4">
      <c r="D3752" s="86"/>
    </row>
    <row r="3753" spans="4:4">
      <c r="D3753" s="86"/>
    </row>
    <row r="3754" spans="4:4">
      <c r="D3754" s="86"/>
    </row>
    <row r="3755" spans="4:4">
      <c r="D3755" s="86"/>
    </row>
    <row r="3756" spans="4:4">
      <c r="D3756" s="86"/>
    </row>
    <row r="3757" spans="4:4">
      <c r="D3757" s="86"/>
    </row>
    <row r="3758" spans="4:4">
      <c r="D3758" s="86"/>
    </row>
    <row r="3759" spans="4:4">
      <c r="D3759" s="86"/>
    </row>
    <row r="3760" spans="4:4">
      <c r="D3760" s="86"/>
    </row>
    <row r="3761" spans="4:4">
      <c r="D3761" s="86"/>
    </row>
    <row r="3762" spans="4:4">
      <c r="D3762" s="86"/>
    </row>
    <row r="3763" spans="4:4">
      <c r="D3763" s="86"/>
    </row>
    <row r="3764" spans="4:4">
      <c r="D3764" s="86"/>
    </row>
    <row r="3765" spans="4:4">
      <c r="D3765" s="86"/>
    </row>
    <row r="3766" spans="4:4">
      <c r="D3766" s="86"/>
    </row>
    <row r="3767" spans="4:4">
      <c r="D3767" s="86"/>
    </row>
    <row r="3768" spans="4:4">
      <c r="D3768" s="86"/>
    </row>
    <row r="3769" spans="4:4">
      <c r="D3769" s="86"/>
    </row>
    <row r="3770" spans="4:4">
      <c r="D3770" s="86"/>
    </row>
    <row r="3771" spans="4:4">
      <c r="D3771" s="86"/>
    </row>
    <row r="3772" spans="4:4">
      <c r="D3772" s="86"/>
    </row>
    <row r="3773" spans="4:4">
      <c r="D3773" s="86"/>
    </row>
    <row r="3774" spans="4:4">
      <c r="D3774" s="86"/>
    </row>
    <row r="3775" spans="4:4">
      <c r="D3775" s="86"/>
    </row>
    <row r="3776" spans="4:4">
      <c r="D3776" s="86"/>
    </row>
    <row r="3777" spans="4:4">
      <c r="D3777" s="86"/>
    </row>
    <row r="3778" spans="4:4">
      <c r="D3778" s="86"/>
    </row>
    <row r="3779" spans="4:4">
      <c r="D3779" s="86"/>
    </row>
    <row r="3780" spans="4:4">
      <c r="D3780" s="86"/>
    </row>
    <row r="3781" spans="4:4">
      <c r="D3781" s="86"/>
    </row>
    <row r="3782" spans="4:4">
      <c r="D3782" s="86"/>
    </row>
    <row r="3783" spans="4:4">
      <c r="D3783" s="86"/>
    </row>
    <row r="3784" spans="4:4">
      <c r="D3784" s="86"/>
    </row>
    <row r="3785" spans="4:4">
      <c r="D3785" s="86"/>
    </row>
    <row r="3786" spans="4:4">
      <c r="D3786" s="86"/>
    </row>
    <row r="3787" spans="4:4">
      <c r="D3787" s="86"/>
    </row>
    <row r="3788" spans="4:4">
      <c r="D3788" s="86"/>
    </row>
    <row r="3789" spans="4:4">
      <c r="D3789" s="86"/>
    </row>
    <row r="3790" spans="4:4">
      <c r="D3790" s="86"/>
    </row>
    <row r="3791" spans="4:4">
      <c r="D3791" s="86"/>
    </row>
    <row r="3792" spans="4:4">
      <c r="D3792" s="86"/>
    </row>
    <row r="3793" spans="4:4">
      <c r="D3793" s="86"/>
    </row>
    <row r="3794" spans="4:4">
      <c r="D3794" s="86"/>
    </row>
    <row r="3795" spans="4:4">
      <c r="D3795" s="86"/>
    </row>
    <row r="3796" spans="4:4">
      <c r="D3796" s="86"/>
    </row>
    <row r="3797" spans="4:4">
      <c r="D3797" s="86"/>
    </row>
    <row r="3798" spans="4:4">
      <c r="D3798" s="86"/>
    </row>
    <row r="3799" spans="4:4">
      <c r="D3799" s="86"/>
    </row>
    <row r="3800" spans="4:4">
      <c r="D3800" s="86"/>
    </row>
    <row r="3801" spans="4:4">
      <c r="D3801" s="86"/>
    </row>
    <row r="3802" spans="4:4">
      <c r="D3802" s="86"/>
    </row>
    <row r="3803" spans="4:4">
      <c r="D3803" s="86"/>
    </row>
    <row r="3804" spans="4:4">
      <c r="D3804" s="86"/>
    </row>
    <row r="3805" spans="4:4">
      <c r="D3805" s="86"/>
    </row>
    <row r="3806" spans="4:4">
      <c r="D3806" s="86"/>
    </row>
    <row r="3807" spans="4:4">
      <c r="D3807" s="86"/>
    </row>
    <row r="3808" spans="4:4">
      <c r="D3808" s="86"/>
    </row>
    <row r="3809" spans="4:4">
      <c r="D3809" s="86"/>
    </row>
    <row r="3810" spans="4:4">
      <c r="D3810" s="86"/>
    </row>
    <row r="3811" spans="4:4">
      <c r="D3811" s="86"/>
    </row>
    <row r="3812" spans="4:4">
      <c r="D3812" s="86"/>
    </row>
    <row r="3813" spans="4:4">
      <c r="D3813" s="86"/>
    </row>
    <row r="3814" spans="4:4">
      <c r="D3814" s="86"/>
    </row>
    <row r="3815" spans="4:4">
      <c r="D3815" s="86"/>
    </row>
    <row r="3816" spans="4:4">
      <c r="D3816" s="86"/>
    </row>
    <row r="3817" spans="4:4">
      <c r="D3817" s="86"/>
    </row>
    <row r="3818" spans="4:4">
      <c r="D3818" s="86"/>
    </row>
    <row r="3819" spans="4:4">
      <c r="D3819" s="86"/>
    </row>
    <row r="3820" spans="4:4">
      <c r="D3820" s="86"/>
    </row>
    <row r="3821" spans="4:4">
      <c r="D3821" s="86"/>
    </row>
    <row r="3822" spans="4:4">
      <c r="D3822" s="86"/>
    </row>
    <row r="3823" spans="4:4">
      <c r="D3823" s="86"/>
    </row>
    <row r="3824" spans="4:4">
      <c r="D3824" s="86"/>
    </row>
    <row r="3825" spans="4:4">
      <c r="D3825" s="86"/>
    </row>
    <row r="3826" spans="4:4">
      <c r="D3826" s="86"/>
    </row>
    <row r="3827" spans="4:4">
      <c r="D3827" s="86"/>
    </row>
    <row r="3828" spans="4:4">
      <c r="D3828" s="86"/>
    </row>
    <row r="3829" spans="4:4">
      <c r="D3829" s="86"/>
    </row>
    <row r="3830" spans="4:4">
      <c r="D3830" s="86"/>
    </row>
    <row r="3831" spans="4:4">
      <c r="D3831" s="86"/>
    </row>
    <row r="3832" spans="4:4">
      <c r="D3832" s="86"/>
    </row>
    <row r="3833" spans="4:4">
      <c r="D3833" s="86"/>
    </row>
    <row r="3834" spans="4:4">
      <c r="D3834" s="86"/>
    </row>
    <row r="3835" spans="4:4">
      <c r="D3835" s="86"/>
    </row>
    <row r="3836" spans="4:4">
      <c r="D3836" s="86"/>
    </row>
    <row r="3837" spans="4:4">
      <c r="D3837" s="86"/>
    </row>
    <row r="3838" spans="4:4">
      <c r="D3838" s="86"/>
    </row>
    <row r="3839" spans="4:4">
      <c r="D3839" s="86"/>
    </row>
    <row r="3840" spans="4:4">
      <c r="D3840" s="86"/>
    </row>
    <row r="3841" spans="4:4">
      <c r="D3841" s="86"/>
    </row>
    <row r="3842" spans="4:4">
      <c r="D3842" s="86"/>
    </row>
    <row r="3843" spans="4:4">
      <c r="D3843" s="86"/>
    </row>
    <row r="3844" spans="4:4">
      <c r="D3844" s="86"/>
    </row>
    <row r="3845" spans="4:4">
      <c r="D3845" s="86"/>
    </row>
    <row r="3846" spans="4:4">
      <c r="D3846" s="86"/>
    </row>
    <row r="3847" spans="4:4">
      <c r="D3847" s="86"/>
    </row>
    <row r="3848" spans="4:4">
      <c r="D3848" s="86"/>
    </row>
    <row r="3849" spans="4:4">
      <c r="D3849" s="86"/>
    </row>
    <row r="3850" spans="4:4">
      <c r="D3850" s="86"/>
    </row>
    <row r="3851" spans="4:4">
      <c r="D3851" s="86"/>
    </row>
    <row r="3852" spans="4:4">
      <c r="D3852" s="86"/>
    </row>
    <row r="3853" spans="4:4">
      <c r="D3853" s="86"/>
    </row>
    <row r="3854" spans="4:4">
      <c r="D3854" s="86"/>
    </row>
    <row r="3855" spans="4:4">
      <c r="D3855" s="86"/>
    </row>
    <row r="3856" spans="4:4">
      <c r="D3856" s="86"/>
    </row>
    <row r="3857" spans="4:4">
      <c r="D3857" s="86"/>
    </row>
    <row r="3858" spans="4:4">
      <c r="D3858" s="86"/>
    </row>
    <row r="3859" spans="4:4">
      <c r="D3859" s="86"/>
    </row>
    <row r="3860" spans="4:4">
      <c r="D3860" s="86"/>
    </row>
    <row r="3861" spans="4:4">
      <c r="D3861" s="86"/>
    </row>
    <row r="3862" spans="4:4">
      <c r="D3862" s="86"/>
    </row>
    <row r="3863" spans="4:4">
      <c r="D3863" s="86"/>
    </row>
    <row r="3864" spans="4:4">
      <c r="D3864" s="86"/>
    </row>
    <row r="3865" spans="4:4">
      <c r="D3865" s="86"/>
    </row>
    <row r="3866" spans="4:4">
      <c r="D3866" s="86"/>
    </row>
    <row r="3867" spans="4:4">
      <c r="D3867" s="86"/>
    </row>
    <row r="3868" spans="4:4">
      <c r="D3868" s="86"/>
    </row>
    <row r="3869" spans="4:4">
      <c r="D3869" s="86"/>
    </row>
    <row r="3870" spans="4:4">
      <c r="D3870" s="86"/>
    </row>
    <row r="3871" spans="4:4">
      <c r="D3871" s="86"/>
    </row>
    <row r="3872" spans="4:4">
      <c r="D3872" s="86"/>
    </row>
    <row r="3873" spans="4:4">
      <c r="D3873" s="86"/>
    </row>
    <row r="3874" spans="4:4">
      <c r="D3874" s="86"/>
    </row>
    <row r="3875" spans="4:4">
      <c r="D3875" s="86"/>
    </row>
    <row r="3876" spans="4:4">
      <c r="D3876" s="86"/>
    </row>
    <row r="3877" spans="4:4">
      <c r="D3877" s="86"/>
    </row>
    <row r="3878" spans="4:4">
      <c r="D3878" s="86"/>
    </row>
    <row r="3879" spans="4:4">
      <c r="D3879" s="86"/>
    </row>
    <row r="3880" spans="4:4">
      <c r="D3880" s="86"/>
    </row>
    <row r="3881" spans="4:4">
      <c r="D3881" s="86"/>
    </row>
    <row r="3882" spans="4:4">
      <c r="D3882" s="86"/>
    </row>
    <row r="3883" spans="4:4">
      <c r="D3883" s="86"/>
    </row>
    <row r="3884" spans="4:4">
      <c r="D3884" s="86"/>
    </row>
    <row r="3885" spans="4:4">
      <c r="D3885" s="86"/>
    </row>
    <row r="3886" spans="4:4">
      <c r="D3886" s="86"/>
    </row>
    <row r="3887" spans="4:4">
      <c r="D3887" s="86"/>
    </row>
    <row r="3888" spans="4:4">
      <c r="D3888" s="86"/>
    </row>
    <row r="3889" spans="4:4">
      <c r="D3889" s="86"/>
    </row>
    <row r="3890" spans="4:4">
      <c r="D3890" s="86"/>
    </row>
    <row r="3891" spans="4:4">
      <c r="D3891" s="86"/>
    </row>
    <row r="3892" spans="4:4">
      <c r="D3892" s="86"/>
    </row>
    <row r="3893" spans="4:4">
      <c r="D3893" s="86"/>
    </row>
    <row r="3894" spans="4:4">
      <c r="D3894" s="86"/>
    </row>
    <row r="3895" spans="4:4">
      <c r="D3895" s="86"/>
    </row>
    <row r="3896" spans="4:4">
      <c r="D3896" s="86"/>
    </row>
    <row r="3897" spans="4:4">
      <c r="D3897" s="86"/>
    </row>
    <row r="3898" spans="4:4">
      <c r="D3898" s="86"/>
    </row>
    <row r="3899" spans="4:4">
      <c r="D3899" s="86"/>
    </row>
    <row r="3900" spans="4:4">
      <c r="D3900" s="86"/>
    </row>
    <row r="3901" spans="4:4">
      <c r="D3901" s="86"/>
    </row>
    <row r="3902" spans="4:4">
      <c r="D3902" s="86"/>
    </row>
    <row r="3903" spans="4:4">
      <c r="D3903" s="86"/>
    </row>
    <row r="3904" spans="4:4">
      <c r="D3904" s="86"/>
    </row>
    <row r="3905" spans="4:4">
      <c r="D3905" s="86"/>
    </row>
    <row r="3906" spans="4:4">
      <c r="D3906" s="86"/>
    </row>
    <row r="3907" spans="4:4">
      <c r="D3907" s="86"/>
    </row>
    <row r="3908" spans="4:4">
      <c r="D3908" s="86"/>
    </row>
    <row r="3909" spans="4:4">
      <c r="D3909" s="86"/>
    </row>
    <row r="3910" spans="4:4">
      <c r="D3910" s="86"/>
    </row>
    <row r="3911" spans="4:4">
      <c r="D3911" s="86"/>
    </row>
    <row r="3912" spans="4:4">
      <c r="D3912" s="86"/>
    </row>
    <row r="3913" spans="4:4">
      <c r="D3913" s="86"/>
    </row>
    <row r="3914" spans="4:4">
      <c r="D3914" s="86"/>
    </row>
    <row r="3915" spans="4:4">
      <c r="D3915" s="86"/>
    </row>
    <row r="3916" spans="4:4">
      <c r="D3916" s="86"/>
    </row>
    <row r="3917" spans="4:4">
      <c r="D3917" s="86"/>
    </row>
    <row r="3918" spans="4:4">
      <c r="D3918" s="86"/>
    </row>
    <row r="3919" spans="4:4">
      <c r="D3919" s="86"/>
    </row>
    <row r="3920" spans="4:4">
      <c r="D3920" s="86"/>
    </row>
    <row r="3921" spans="4:4">
      <c r="D3921" s="86"/>
    </row>
    <row r="3922" spans="4:4">
      <c r="D3922" s="86"/>
    </row>
    <row r="3923" spans="4:4">
      <c r="D3923" s="86"/>
    </row>
    <row r="3924" spans="4:4">
      <c r="D3924" s="86"/>
    </row>
    <row r="3925" spans="4:4">
      <c r="D3925" s="86"/>
    </row>
    <row r="3926" spans="4:4">
      <c r="D3926" s="86"/>
    </row>
    <row r="3927" spans="4:4">
      <c r="D3927" s="86"/>
    </row>
    <row r="3928" spans="4:4">
      <c r="D3928" s="86"/>
    </row>
    <row r="3929" spans="4:4">
      <c r="D3929" s="86"/>
    </row>
    <row r="3930" spans="4:4">
      <c r="D3930" s="86"/>
    </row>
    <row r="3931" spans="4:4">
      <c r="D3931" s="86"/>
    </row>
    <row r="3932" spans="4:4">
      <c r="D3932" s="86"/>
    </row>
    <row r="3933" spans="4:4">
      <c r="D3933" s="86"/>
    </row>
    <row r="3934" spans="4:4">
      <c r="D3934" s="86"/>
    </row>
    <row r="3935" spans="4:4">
      <c r="D3935" s="86"/>
    </row>
    <row r="3936" spans="4:4">
      <c r="D3936" s="86"/>
    </row>
    <row r="3937" spans="4:4">
      <c r="D3937" s="86"/>
    </row>
    <row r="3938" spans="4:4">
      <c r="D3938" s="86"/>
    </row>
    <row r="3939" spans="4:4">
      <c r="D3939" s="86"/>
    </row>
    <row r="3940" spans="4:4">
      <c r="D3940" s="86"/>
    </row>
    <row r="3941" spans="4:4">
      <c r="D3941" s="86"/>
    </row>
    <row r="3942" spans="4:4">
      <c r="D3942" s="86"/>
    </row>
    <row r="3943" spans="4:4">
      <c r="D3943" s="86"/>
    </row>
    <row r="3944" spans="4:4">
      <c r="D3944" s="86"/>
    </row>
    <row r="3945" spans="4:4">
      <c r="D3945" s="86"/>
    </row>
    <row r="3946" spans="4:4">
      <c r="D3946" s="86"/>
    </row>
    <row r="3947" spans="4:4">
      <c r="D3947" s="86"/>
    </row>
    <row r="3948" spans="4:4">
      <c r="D3948" s="86"/>
    </row>
    <row r="3949" spans="4:4">
      <c r="D3949" s="86"/>
    </row>
    <row r="3950" spans="4:4">
      <c r="D3950" s="86"/>
    </row>
    <row r="3951" spans="4:4">
      <c r="D3951" s="86"/>
    </row>
    <row r="3952" spans="4:4">
      <c r="D3952" s="86"/>
    </row>
    <row r="3953" spans="4:4">
      <c r="D3953" s="86"/>
    </row>
    <row r="3954" spans="4:4">
      <c r="D3954" s="86"/>
    </row>
    <row r="3955" spans="4:4">
      <c r="D3955" s="86"/>
    </row>
    <row r="3956" spans="4:4">
      <c r="D3956" s="86"/>
    </row>
    <row r="3957" spans="4:4">
      <c r="D3957" s="86"/>
    </row>
    <row r="3958" spans="4:4">
      <c r="D3958" s="86"/>
    </row>
    <row r="3959" spans="4:4">
      <c r="D3959" s="86"/>
    </row>
    <row r="3960" spans="4:4">
      <c r="D3960" s="86"/>
    </row>
    <row r="3961" spans="4:4">
      <c r="D3961" s="86"/>
    </row>
    <row r="3962" spans="4:4">
      <c r="D3962" s="86"/>
    </row>
    <row r="3963" spans="4:4">
      <c r="D3963" s="86"/>
    </row>
    <row r="3964" spans="4:4">
      <c r="D3964" s="86"/>
    </row>
    <row r="3965" spans="4:4">
      <c r="D3965" s="86"/>
    </row>
    <row r="3966" spans="4:4">
      <c r="D3966" s="86"/>
    </row>
    <row r="3967" spans="4:4">
      <c r="D3967" s="86"/>
    </row>
    <row r="3968" spans="4:4">
      <c r="D3968" s="86"/>
    </row>
    <row r="3969" spans="4:4">
      <c r="D3969" s="86"/>
    </row>
    <row r="3970" spans="4:4">
      <c r="D3970" s="86"/>
    </row>
    <row r="3971" spans="4:4">
      <c r="D3971" s="86"/>
    </row>
    <row r="3972" spans="4:4">
      <c r="D3972" s="86"/>
    </row>
    <row r="3973" spans="4:4">
      <c r="D3973" s="86"/>
    </row>
    <row r="3974" spans="4:4">
      <c r="D3974" s="86"/>
    </row>
    <row r="3975" spans="4:4">
      <c r="D3975" s="86"/>
    </row>
    <row r="3976" spans="4:4">
      <c r="D3976" s="86"/>
    </row>
    <row r="3977" spans="4:4">
      <c r="D3977" s="86"/>
    </row>
    <row r="3978" spans="4:4">
      <c r="D3978" s="86"/>
    </row>
    <row r="3979" spans="4:4">
      <c r="D3979" s="86"/>
    </row>
    <row r="3980" spans="4:4">
      <c r="D3980" s="86"/>
    </row>
    <row r="3981" spans="4:4">
      <c r="D3981" s="86"/>
    </row>
    <row r="3982" spans="4:4">
      <c r="D3982" s="86"/>
    </row>
    <row r="3983" spans="4:4">
      <c r="D3983" s="86"/>
    </row>
    <row r="3984" spans="4:4">
      <c r="D3984" s="86"/>
    </row>
    <row r="3985" spans="4:4">
      <c r="D3985" s="86"/>
    </row>
    <row r="3986" spans="4:4">
      <c r="D3986" s="86"/>
    </row>
    <row r="3987" spans="4:4">
      <c r="D3987" s="86"/>
    </row>
    <row r="3988" spans="4:4">
      <c r="D3988" s="86"/>
    </row>
    <row r="3989" spans="4:4">
      <c r="D3989" s="86"/>
    </row>
    <row r="3990" spans="4:4">
      <c r="D3990" s="86"/>
    </row>
    <row r="3991" spans="4:4">
      <c r="D3991" s="86"/>
    </row>
    <row r="3992" spans="4:4">
      <c r="D3992" s="86"/>
    </row>
    <row r="3993" spans="4:4">
      <c r="D3993" s="86"/>
    </row>
    <row r="3994" spans="4:4">
      <c r="D3994" s="86"/>
    </row>
    <row r="3995" spans="4:4">
      <c r="D3995" s="86"/>
    </row>
    <row r="3996" spans="4:4">
      <c r="D3996" s="86"/>
    </row>
    <row r="3997" spans="4:4">
      <c r="D3997" s="86"/>
    </row>
    <row r="3998" spans="4:4">
      <c r="D3998" s="86"/>
    </row>
    <row r="3999" spans="4:4">
      <c r="D3999" s="86"/>
    </row>
    <row r="4000" spans="4:4">
      <c r="D4000" s="86"/>
    </row>
    <row r="4001" spans="4:4">
      <c r="D4001" s="86"/>
    </row>
    <row r="4002" spans="4:4">
      <c r="D4002" s="86"/>
    </row>
    <row r="4003" spans="4:4">
      <c r="D4003" s="86"/>
    </row>
    <row r="4004" spans="4:4">
      <c r="D4004" s="86"/>
    </row>
    <row r="4005" spans="4:4">
      <c r="D4005" s="86"/>
    </row>
    <row r="4006" spans="4:4">
      <c r="D4006" s="86"/>
    </row>
    <row r="4007" spans="4:4">
      <c r="D4007" s="86"/>
    </row>
    <row r="4008" spans="4:4">
      <c r="D4008" s="86"/>
    </row>
    <row r="4009" spans="4:4">
      <c r="D4009" s="86"/>
    </row>
    <row r="4010" spans="4:4">
      <c r="D4010" s="86"/>
    </row>
    <row r="4011" spans="4:4">
      <c r="D4011" s="86"/>
    </row>
    <row r="4012" spans="4:4">
      <c r="D4012" s="86"/>
    </row>
    <row r="4013" spans="4:4">
      <c r="D4013" s="86"/>
    </row>
    <row r="4014" spans="4:4">
      <c r="D4014" s="86"/>
    </row>
    <row r="4015" spans="4:4">
      <c r="D4015" s="86"/>
    </row>
    <row r="4016" spans="4:4">
      <c r="D4016" s="86"/>
    </row>
    <row r="4017" spans="4:4">
      <c r="D4017" s="86"/>
    </row>
    <row r="4018" spans="4:4">
      <c r="D4018" s="86"/>
    </row>
    <row r="4019" spans="4:4">
      <c r="D4019" s="86"/>
    </row>
    <row r="4020" spans="4:4">
      <c r="D4020" s="86"/>
    </row>
    <row r="4021" spans="4:4">
      <c r="D4021" s="86"/>
    </row>
    <row r="4022" spans="4:4">
      <c r="D4022" s="86"/>
    </row>
    <row r="4023" spans="4:4">
      <c r="D4023" s="86"/>
    </row>
    <row r="4024" spans="4:4">
      <c r="D4024" s="86"/>
    </row>
    <row r="4025" spans="4:4">
      <c r="D4025" s="86"/>
    </row>
    <row r="4026" spans="4:4">
      <c r="D4026" s="86"/>
    </row>
    <row r="4027" spans="4:4">
      <c r="D4027" s="86"/>
    </row>
    <row r="4028" spans="4:4">
      <c r="D4028" s="86"/>
    </row>
    <row r="4029" spans="4:4">
      <c r="D4029" s="86"/>
    </row>
    <row r="4030" spans="4:4">
      <c r="D4030" s="86"/>
    </row>
    <row r="4031" spans="4:4">
      <c r="D4031" s="86"/>
    </row>
    <row r="4032" spans="4:4">
      <c r="D4032" s="86"/>
    </row>
    <row r="4033" spans="4:4">
      <c r="D4033" s="86"/>
    </row>
    <row r="4034" spans="4:4">
      <c r="D4034" s="86"/>
    </row>
    <row r="4035" spans="4:4">
      <c r="D4035" s="86"/>
    </row>
    <row r="4036" spans="4:4">
      <c r="D4036" s="86"/>
    </row>
    <row r="4037" spans="4:4">
      <c r="D4037" s="86"/>
    </row>
    <row r="4038" spans="4:4">
      <c r="D4038" s="86"/>
    </row>
    <row r="4039" spans="4:4">
      <c r="D4039" s="86"/>
    </row>
    <row r="4040" spans="4:4">
      <c r="D4040" s="86"/>
    </row>
    <row r="4041" spans="4:4">
      <c r="D4041" s="86"/>
    </row>
    <row r="4042" spans="4:4">
      <c r="D4042" s="86"/>
    </row>
    <row r="4043" spans="4:4">
      <c r="D4043" s="86"/>
    </row>
    <row r="4044" spans="4:4">
      <c r="D4044" s="86"/>
    </row>
    <row r="4045" spans="4:4">
      <c r="D4045" s="86"/>
    </row>
    <row r="4046" spans="4:4">
      <c r="D4046" s="86"/>
    </row>
    <row r="4047" spans="4:4">
      <c r="D4047" s="86"/>
    </row>
    <row r="4048" spans="4:4">
      <c r="D4048" s="86"/>
    </row>
    <row r="4049" spans="4:4">
      <c r="D4049" s="86"/>
    </row>
    <row r="4050" spans="4:4">
      <c r="D4050" s="86"/>
    </row>
    <row r="4051" spans="4:4">
      <c r="D4051" s="86"/>
    </row>
    <row r="4052" spans="4:4">
      <c r="D4052" s="86"/>
    </row>
    <row r="4053" spans="4:4">
      <c r="D4053" s="86"/>
    </row>
    <row r="4054" spans="4:4">
      <c r="D4054" s="86"/>
    </row>
    <row r="4055" spans="4:4">
      <c r="D4055" s="86"/>
    </row>
    <row r="4056" spans="4:4">
      <c r="D4056" s="86"/>
    </row>
    <row r="4057" spans="4:4">
      <c r="D4057" s="86"/>
    </row>
    <row r="4058" spans="4:4">
      <c r="D4058" s="86"/>
    </row>
    <row r="4059" spans="4:4">
      <c r="D4059" s="86"/>
    </row>
    <row r="4060" spans="4:4">
      <c r="D4060" s="86"/>
    </row>
    <row r="4061" spans="4:4">
      <c r="D4061" s="86"/>
    </row>
    <row r="4062" spans="4:4">
      <c r="D4062" s="86"/>
    </row>
    <row r="4063" spans="4:4">
      <c r="D4063" s="86"/>
    </row>
    <row r="4064" spans="4:4">
      <c r="D4064" s="86"/>
    </row>
    <row r="4065" spans="4:4">
      <c r="D4065" s="86"/>
    </row>
    <row r="4066" spans="4:4">
      <c r="D4066" s="86"/>
    </row>
    <row r="4067" spans="4:4">
      <c r="D4067" s="86"/>
    </row>
    <row r="4068" spans="4:4">
      <c r="D4068" s="86"/>
    </row>
    <row r="4069" spans="4:4">
      <c r="D4069" s="86"/>
    </row>
    <row r="4070" spans="4:4">
      <c r="D4070" s="86"/>
    </row>
    <row r="4071" spans="4:4">
      <c r="D4071" s="86"/>
    </row>
    <row r="4072" spans="4:4">
      <c r="D4072" s="86"/>
    </row>
    <row r="4073" spans="4:4">
      <c r="D4073" s="86"/>
    </row>
    <row r="4074" spans="4:4">
      <c r="D4074" s="86"/>
    </row>
    <row r="4075" spans="4:4">
      <c r="D4075" s="86"/>
    </row>
    <row r="4076" spans="4:4">
      <c r="D4076" s="86"/>
    </row>
    <row r="4077" spans="4:4">
      <c r="D4077" s="86"/>
    </row>
    <row r="4078" spans="4:4">
      <c r="D4078" s="86"/>
    </row>
    <row r="4079" spans="4:4">
      <c r="D4079" s="86"/>
    </row>
    <row r="4080" spans="4:4">
      <c r="D4080" s="86"/>
    </row>
    <row r="4081" spans="4:4">
      <c r="D4081" s="86"/>
    </row>
    <row r="4082" spans="4:4">
      <c r="D4082" s="86"/>
    </row>
    <row r="4083" spans="4:4">
      <c r="D4083" s="86"/>
    </row>
    <row r="4084" spans="4:4">
      <c r="D4084" s="86"/>
    </row>
    <row r="4085" spans="4:4">
      <c r="D4085" s="86"/>
    </row>
    <row r="4086" spans="4:4">
      <c r="D4086" s="86"/>
    </row>
    <row r="4087" spans="4:4">
      <c r="D4087" s="86"/>
    </row>
    <row r="4088" spans="4:4">
      <c r="D4088" s="86"/>
    </row>
    <row r="4089" spans="4:4">
      <c r="D4089" s="86"/>
    </row>
    <row r="4090" spans="4:4">
      <c r="D4090" s="86"/>
    </row>
    <row r="4091" spans="4:4">
      <c r="D4091" s="86"/>
    </row>
    <row r="4092" spans="4:4">
      <c r="D4092" s="86"/>
    </row>
    <row r="4093" spans="4:4">
      <c r="D4093" s="86"/>
    </row>
    <row r="4094" spans="4:4">
      <c r="D4094" s="86"/>
    </row>
    <row r="4095" spans="4:4">
      <c r="D4095" s="86"/>
    </row>
    <row r="4096" spans="4:4">
      <c r="D4096" s="86"/>
    </row>
    <row r="4097" spans="4:4">
      <c r="D4097" s="86"/>
    </row>
    <row r="4098" spans="4:4">
      <c r="D4098" s="86"/>
    </row>
    <row r="4099" spans="4:4">
      <c r="D4099" s="86"/>
    </row>
    <row r="4100" spans="4:4">
      <c r="D4100" s="86"/>
    </row>
    <row r="4101" spans="4:4">
      <c r="D4101" s="86"/>
    </row>
    <row r="4102" spans="4:4">
      <c r="D4102" s="86"/>
    </row>
    <row r="4103" spans="4:4">
      <c r="D4103" s="86"/>
    </row>
    <row r="4104" spans="4:4">
      <c r="D4104" s="86"/>
    </row>
    <row r="4105" spans="4:4">
      <c r="D4105" s="86"/>
    </row>
    <row r="4106" spans="4:4">
      <c r="D4106" s="86"/>
    </row>
    <row r="4107" spans="4:4">
      <c r="D4107" s="86"/>
    </row>
    <row r="4108" spans="4:4">
      <c r="D4108" s="86"/>
    </row>
    <row r="4109" spans="4:4">
      <c r="D4109" s="86"/>
    </row>
    <row r="4110" spans="4:4">
      <c r="D4110" s="86"/>
    </row>
    <row r="4111" spans="4:4">
      <c r="D4111" s="86"/>
    </row>
    <row r="4112" spans="4:4">
      <c r="D4112" s="86"/>
    </row>
    <row r="4113" spans="4:4">
      <c r="D4113" s="86"/>
    </row>
    <row r="4114" spans="4:4">
      <c r="D4114" s="86"/>
    </row>
    <row r="4115" spans="4:4">
      <c r="D4115" s="86"/>
    </row>
    <row r="4116" spans="4:4">
      <c r="D4116" s="86"/>
    </row>
    <row r="4117" spans="4:4">
      <c r="D4117" s="86"/>
    </row>
    <row r="4118" spans="4:4">
      <c r="D4118" s="86"/>
    </row>
    <row r="4119" spans="4:4">
      <c r="D4119" s="86"/>
    </row>
    <row r="4120" spans="4:4">
      <c r="D4120" s="86"/>
    </row>
    <row r="4121" spans="4:4">
      <c r="D4121" s="86"/>
    </row>
    <row r="4122" spans="4:4">
      <c r="D4122" s="86"/>
    </row>
    <row r="4123" spans="4:4">
      <c r="D4123" s="86"/>
    </row>
    <row r="4124" spans="4:4">
      <c r="D4124" s="86"/>
    </row>
    <row r="4125" spans="4:4">
      <c r="D4125" s="86"/>
    </row>
    <row r="4126" spans="4:4">
      <c r="D4126" s="86"/>
    </row>
    <row r="4127" spans="4:4">
      <c r="D4127" s="86"/>
    </row>
    <row r="4128" spans="4:4">
      <c r="D4128" s="86"/>
    </row>
    <row r="4129" spans="4:4">
      <c r="D4129" s="86"/>
    </row>
    <row r="4130" spans="4:4">
      <c r="D4130" s="86"/>
    </row>
    <row r="4131" spans="4:4">
      <c r="D4131" s="86"/>
    </row>
    <row r="4132" spans="4:4">
      <c r="D4132" s="86"/>
    </row>
    <row r="4133" spans="4:4">
      <c r="D4133" s="86"/>
    </row>
    <row r="4134" spans="4:4">
      <c r="D4134" s="86"/>
    </row>
    <row r="4135" spans="4:4">
      <c r="D4135" s="86"/>
    </row>
    <row r="4136" spans="4:4">
      <c r="D4136" s="86"/>
    </row>
    <row r="4137" spans="4:4">
      <c r="D4137" s="86"/>
    </row>
    <row r="4138" spans="4:4">
      <c r="D4138" s="86"/>
    </row>
    <row r="4139" spans="4:4">
      <c r="D4139" s="86"/>
    </row>
    <row r="4140" spans="4:4">
      <c r="D4140" s="86"/>
    </row>
    <row r="4141" spans="4:4">
      <c r="D4141" s="86"/>
    </row>
    <row r="4142" spans="4:4">
      <c r="D4142" s="86"/>
    </row>
    <row r="4143" spans="4:4">
      <c r="D4143" s="86"/>
    </row>
    <row r="4144" spans="4:4">
      <c r="D4144" s="86"/>
    </row>
    <row r="4145" spans="4:4">
      <c r="D4145" s="86"/>
    </row>
    <row r="4146" spans="4:4">
      <c r="D4146" s="86"/>
    </row>
    <row r="4147" spans="4:4">
      <c r="D4147" s="86"/>
    </row>
    <row r="4148" spans="4:4">
      <c r="D4148" s="86"/>
    </row>
    <row r="4149" spans="4:4">
      <c r="D4149" s="86"/>
    </row>
    <row r="4150" spans="4:4">
      <c r="D4150" s="86"/>
    </row>
    <row r="4151" spans="4:4">
      <c r="D4151" s="86"/>
    </row>
    <row r="4152" spans="4:4">
      <c r="D4152" s="86"/>
    </row>
    <row r="4153" spans="4:4">
      <c r="D4153" s="86"/>
    </row>
    <row r="4154" spans="4:4">
      <c r="D4154" s="86"/>
    </row>
    <row r="4155" spans="4:4">
      <c r="D4155" s="86"/>
    </row>
    <row r="4156" spans="4:4">
      <c r="D4156" s="86"/>
    </row>
    <row r="4157" spans="4:4">
      <c r="D4157" s="86"/>
    </row>
    <row r="4158" spans="4:4">
      <c r="D4158" s="86"/>
    </row>
    <row r="4159" spans="4:4">
      <c r="D4159" s="86"/>
    </row>
    <row r="4160" spans="4:4">
      <c r="D4160" s="86"/>
    </row>
    <row r="4161" spans="4:4">
      <c r="D4161" s="86"/>
    </row>
    <row r="4162" spans="4:4">
      <c r="D4162" s="86"/>
    </row>
    <row r="4163" spans="4:4">
      <c r="D4163" s="86"/>
    </row>
    <row r="4164" spans="4:4">
      <c r="D4164" s="86"/>
    </row>
    <row r="4165" spans="4:4">
      <c r="D4165" s="86"/>
    </row>
    <row r="4166" spans="4:4">
      <c r="D4166" s="86"/>
    </row>
    <row r="4167" spans="4:4">
      <c r="D4167" s="86"/>
    </row>
    <row r="4168" spans="4:4">
      <c r="D4168" s="86"/>
    </row>
    <row r="4169" spans="4:4">
      <c r="D4169" s="86"/>
    </row>
    <row r="4170" spans="4:4">
      <c r="D4170" s="86"/>
    </row>
    <row r="4171" spans="4:4">
      <c r="D4171" s="86"/>
    </row>
    <row r="4172" spans="4:4">
      <c r="D4172" s="86"/>
    </row>
    <row r="4173" spans="4:4">
      <c r="D4173" s="86"/>
    </row>
    <row r="4174" spans="4:4">
      <c r="D4174" s="86"/>
    </row>
    <row r="4175" spans="4:4">
      <c r="D4175" s="86"/>
    </row>
    <row r="4176" spans="4:4">
      <c r="D4176" s="86"/>
    </row>
    <row r="4177" spans="4:4">
      <c r="D4177" s="86"/>
    </row>
    <row r="4178" spans="4:4">
      <c r="D4178" s="86"/>
    </row>
    <row r="4179" spans="4:4">
      <c r="D4179" s="86"/>
    </row>
    <row r="4180" spans="4:4">
      <c r="D4180" s="86"/>
    </row>
    <row r="4181" spans="4:4">
      <c r="D4181" s="86"/>
    </row>
    <row r="4182" spans="4:4">
      <c r="D4182" s="86"/>
    </row>
    <row r="4183" spans="4:4">
      <c r="D4183" s="86"/>
    </row>
    <row r="4184" spans="4:4">
      <c r="D4184" s="86"/>
    </row>
    <row r="4185" spans="4:4">
      <c r="D4185" s="86"/>
    </row>
    <row r="4186" spans="4:4">
      <c r="D4186" s="86"/>
    </row>
    <row r="4187" spans="4:4">
      <c r="D4187" s="86"/>
    </row>
    <row r="4188" spans="4:4">
      <c r="D4188" s="86"/>
    </row>
    <row r="4189" spans="4:4">
      <c r="D4189" s="86"/>
    </row>
    <row r="4190" spans="4:4">
      <c r="D4190" s="86"/>
    </row>
    <row r="4191" spans="4:4">
      <c r="D4191" s="86"/>
    </row>
    <row r="4192" spans="4:4">
      <c r="D4192" s="86"/>
    </row>
    <row r="4193" spans="4:4">
      <c r="D4193" s="86"/>
    </row>
    <row r="4194" spans="4:4">
      <c r="D4194" s="86"/>
    </row>
    <row r="4195" spans="4:4">
      <c r="D4195" s="86"/>
    </row>
    <row r="4196" spans="4:4">
      <c r="D4196" s="86"/>
    </row>
    <row r="4197" spans="4:4">
      <c r="D4197" s="86"/>
    </row>
    <row r="4198" spans="4:4">
      <c r="D4198" s="86"/>
    </row>
    <row r="4199" spans="4:4">
      <c r="D4199" s="86"/>
    </row>
    <row r="4200" spans="4:4">
      <c r="D4200" s="86"/>
    </row>
    <row r="4201" spans="4:4">
      <c r="D4201" s="86"/>
    </row>
    <row r="4202" spans="4:4">
      <c r="D4202" s="86"/>
    </row>
    <row r="4203" spans="4:4">
      <c r="D4203" s="86"/>
    </row>
    <row r="4204" spans="4:4">
      <c r="D4204" s="86"/>
    </row>
    <row r="4205" spans="4:4">
      <c r="D4205" s="86"/>
    </row>
    <row r="4206" spans="4:4">
      <c r="D4206" s="86"/>
    </row>
    <row r="4207" spans="4:4">
      <c r="D4207" s="86"/>
    </row>
    <row r="4208" spans="4:4">
      <c r="D4208" s="86"/>
    </row>
    <row r="4209" spans="4:4">
      <c r="D4209" s="86"/>
    </row>
    <row r="4210" spans="4:4">
      <c r="D4210" s="86"/>
    </row>
    <row r="4211" spans="4:4">
      <c r="D4211" s="86"/>
    </row>
    <row r="4212" spans="4:4">
      <c r="D4212" s="86"/>
    </row>
    <row r="4213" spans="4:4">
      <c r="D4213" s="86"/>
    </row>
    <row r="4214" spans="4:4">
      <c r="D4214" s="86"/>
    </row>
    <row r="4215" spans="4:4">
      <c r="D4215" s="86"/>
    </row>
    <row r="4216" spans="4:4">
      <c r="D4216" s="86"/>
    </row>
    <row r="4217" spans="4:4">
      <c r="D4217" s="86"/>
    </row>
    <row r="4218" spans="4:4">
      <c r="D4218" s="86"/>
    </row>
    <row r="4219" spans="4:4">
      <c r="D4219" s="86"/>
    </row>
    <row r="4220" spans="4:4">
      <c r="D4220" s="86"/>
    </row>
    <row r="4221" spans="4:4">
      <c r="D4221" s="86"/>
    </row>
    <row r="4222" spans="4:4">
      <c r="D4222" s="86"/>
    </row>
    <row r="4223" spans="4:4">
      <c r="D4223" s="86"/>
    </row>
    <row r="4224" spans="4:4">
      <c r="D4224" s="86"/>
    </row>
    <row r="4225" spans="4:4">
      <c r="D4225" s="86"/>
    </row>
    <row r="4226" spans="4:4">
      <c r="D4226" s="86"/>
    </row>
    <row r="4227" spans="4:4">
      <c r="D4227" s="86"/>
    </row>
    <row r="4228" spans="4:4">
      <c r="D4228" s="86"/>
    </row>
    <row r="4229" spans="4:4">
      <c r="D4229" s="86"/>
    </row>
    <row r="4230" spans="4:4">
      <c r="D4230" s="86"/>
    </row>
    <row r="4231" spans="4:4">
      <c r="D4231" s="86"/>
    </row>
    <row r="4232" spans="4:4">
      <c r="D4232" s="86"/>
    </row>
    <row r="4233" spans="4:4">
      <c r="D4233" s="86"/>
    </row>
    <row r="4234" spans="4:4">
      <c r="D4234" s="86"/>
    </row>
    <row r="4235" spans="4:4">
      <c r="D4235" s="86"/>
    </row>
    <row r="4236" spans="4:4">
      <c r="D4236" s="86"/>
    </row>
    <row r="4237" spans="4:4">
      <c r="D4237" s="86"/>
    </row>
    <row r="4238" spans="4:4">
      <c r="D4238" s="86"/>
    </row>
    <row r="4239" spans="4:4">
      <c r="D4239" s="86"/>
    </row>
    <row r="4240" spans="4:4">
      <c r="D4240" s="86"/>
    </row>
    <row r="4241" spans="4:4">
      <c r="D4241" s="86"/>
    </row>
    <row r="4242" spans="4:4">
      <c r="D4242" s="86"/>
    </row>
    <row r="4243" spans="4:4">
      <c r="D4243" s="86"/>
    </row>
    <row r="4244" spans="4:4">
      <c r="D4244" s="86"/>
    </row>
    <row r="4245" spans="4:4">
      <c r="D4245" s="86"/>
    </row>
    <row r="4246" spans="4:4">
      <c r="D4246" s="86"/>
    </row>
    <row r="4247" spans="4:4">
      <c r="D4247" s="86"/>
    </row>
    <row r="4248" spans="4:4">
      <c r="D4248" s="86"/>
    </row>
    <row r="4249" spans="4:4">
      <c r="D4249" s="86"/>
    </row>
    <row r="4250" spans="4:4">
      <c r="D4250" s="86"/>
    </row>
    <row r="4251" spans="4:4">
      <c r="D4251" s="86"/>
    </row>
    <row r="4252" spans="4:4">
      <c r="D4252" s="86"/>
    </row>
    <row r="4253" spans="4:4">
      <c r="D4253" s="86"/>
    </row>
    <row r="4254" spans="4:4">
      <c r="D4254" s="86"/>
    </row>
    <row r="4255" spans="4:4">
      <c r="D4255" s="86"/>
    </row>
    <row r="4256" spans="4:4">
      <c r="D4256" s="86"/>
    </row>
    <row r="4257" spans="4:4">
      <c r="D4257" s="86"/>
    </row>
    <row r="4258" spans="4:4">
      <c r="D4258" s="86"/>
    </row>
    <row r="4259" spans="4:4">
      <c r="D4259" s="86"/>
    </row>
    <row r="4260" spans="4:4">
      <c r="D4260" s="86"/>
    </row>
    <row r="4261" spans="4:4">
      <c r="D4261" s="86"/>
    </row>
    <row r="4262" spans="4:4">
      <c r="D4262" s="86"/>
    </row>
    <row r="4263" spans="4:4">
      <c r="D4263" s="86"/>
    </row>
    <row r="4264" spans="4:4">
      <c r="D4264" s="86"/>
    </row>
    <row r="4265" spans="4:4">
      <c r="D4265" s="86"/>
    </row>
    <row r="4266" spans="4:4">
      <c r="D4266" s="86"/>
    </row>
    <row r="4267" spans="4:4">
      <c r="D4267" s="86"/>
    </row>
    <row r="4268" spans="4:4">
      <c r="D4268" s="86"/>
    </row>
    <row r="4269" spans="4:4">
      <c r="D4269" s="86"/>
    </row>
    <row r="4270" spans="4:4">
      <c r="D4270" s="86"/>
    </row>
    <row r="4271" spans="4:4">
      <c r="D4271" s="86"/>
    </row>
    <row r="4272" spans="4:4">
      <c r="D4272" s="86"/>
    </row>
    <row r="4273" spans="4:4">
      <c r="D4273" s="86"/>
    </row>
    <row r="4274" spans="4:4">
      <c r="D4274" s="86"/>
    </row>
    <row r="4275" spans="4:4">
      <c r="D4275" s="86"/>
    </row>
    <row r="4276" spans="4:4">
      <c r="D4276" s="86"/>
    </row>
    <row r="4277" spans="4:4">
      <c r="D4277" s="86"/>
    </row>
    <row r="4278" spans="4:4">
      <c r="D4278" s="86"/>
    </row>
    <row r="4279" spans="4:4">
      <c r="D4279" s="86"/>
    </row>
    <row r="4280" spans="4:4">
      <c r="D4280" s="86"/>
    </row>
    <row r="4281" spans="4:4">
      <c r="D4281" s="86"/>
    </row>
    <row r="4282" spans="4:4">
      <c r="D4282" s="86"/>
    </row>
    <row r="4283" spans="4:4">
      <c r="D4283" s="86"/>
    </row>
    <row r="4284" spans="4:4">
      <c r="D4284" s="86"/>
    </row>
    <row r="4285" spans="4:4">
      <c r="D4285" s="86"/>
    </row>
    <row r="4286" spans="4:4">
      <c r="D4286" s="86"/>
    </row>
    <row r="4287" spans="4:4">
      <c r="D4287" s="86"/>
    </row>
    <row r="4288" spans="4:4">
      <c r="D4288" s="86"/>
    </row>
    <row r="4289" spans="4:4">
      <c r="D4289" s="86"/>
    </row>
    <row r="4290" spans="4:4">
      <c r="D4290" s="86"/>
    </row>
    <row r="4291" spans="4:4">
      <c r="D4291" s="86"/>
    </row>
    <row r="4292" spans="4:4">
      <c r="D4292" s="86"/>
    </row>
    <row r="4293" spans="4:4">
      <c r="D4293" s="86"/>
    </row>
    <row r="4294" spans="4:4">
      <c r="D4294" s="86"/>
    </row>
    <row r="4295" spans="4:4">
      <c r="D4295" s="86"/>
    </row>
    <row r="4296" spans="4:4">
      <c r="D4296" s="86"/>
    </row>
    <row r="4297" spans="4:4">
      <c r="D4297" s="86"/>
    </row>
    <row r="4298" spans="4:4">
      <c r="D4298" s="86"/>
    </row>
    <row r="4299" spans="4:4">
      <c r="D4299" s="86"/>
    </row>
    <row r="4300" spans="4:4">
      <c r="D4300" s="86"/>
    </row>
    <row r="4301" spans="4:4">
      <c r="D4301" s="86"/>
    </row>
    <row r="4302" spans="4:4">
      <c r="D4302" s="86"/>
    </row>
    <row r="4303" spans="4:4">
      <c r="D4303" s="86"/>
    </row>
    <row r="4304" spans="4:4">
      <c r="D4304" s="86"/>
    </row>
    <row r="4305" spans="4:4">
      <c r="D4305" s="86"/>
    </row>
    <row r="4306" spans="4:4">
      <c r="D4306" s="86"/>
    </row>
    <row r="4307" spans="4:4">
      <c r="D4307" s="86"/>
    </row>
    <row r="4308" spans="4:4">
      <c r="D4308" s="86"/>
    </row>
    <row r="4309" spans="4:4">
      <c r="D4309" s="86"/>
    </row>
    <row r="4310" spans="4:4">
      <c r="D4310" s="86"/>
    </row>
    <row r="4311" spans="4:4">
      <c r="D4311" s="86"/>
    </row>
    <row r="4312" spans="4:4">
      <c r="D4312" s="86"/>
    </row>
    <row r="4313" spans="4:4">
      <c r="D4313" s="86"/>
    </row>
    <row r="4314" spans="4:4">
      <c r="D4314" s="86"/>
    </row>
    <row r="4315" spans="4:4">
      <c r="D4315" s="86"/>
    </row>
    <row r="4316" spans="4:4">
      <c r="D4316" s="86"/>
    </row>
    <row r="4317" spans="4:4">
      <c r="D4317" s="86"/>
    </row>
    <row r="4318" spans="4:4">
      <c r="D4318" s="86"/>
    </row>
    <row r="4319" spans="4:4">
      <c r="D4319" s="86"/>
    </row>
    <row r="4320" spans="4:4">
      <c r="D4320" s="86"/>
    </row>
    <row r="4321" spans="4:4">
      <c r="D4321" s="86"/>
    </row>
    <row r="4322" spans="4:4">
      <c r="D4322" s="86"/>
    </row>
    <row r="4323" spans="4:4">
      <c r="D4323" s="86"/>
    </row>
    <row r="4324" spans="4:4">
      <c r="D4324" s="86"/>
    </row>
    <row r="4325" spans="4:4">
      <c r="D4325" s="86"/>
    </row>
    <row r="4326" spans="4:4">
      <c r="D4326" s="86"/>
    </row>
    <row r="4327" spans="4:4">
      <c r="D4327" s="86"/>
    </row>
    <row r="4328" spans="4:4">
      <c r="D4328" s="86"/>
    </row>
    <row r="4329" spans="4:4">
      <c r="D4329" s="86"/>
    </row>
    <row r="4330" spans="4:4">
      <c r="D4330" s="86"/>
    </row>
    <row r="4331" spans="4:4">
      <c r="D4331" s="86"/>
    </row>
    <row r="4332" spans="4:4">
      <c r="D4332" s="86"/>
    </row>
    <row r="4333" spans="4:4">
      <c r="D4333" s="86"/>
    </row>
    <row r="4334" spans="4:4">
      <c r="D4334" s="86"/>
    </row>
    <row r="4335" spans="4:4">
      <c r="D4335" s="86"/>
    </row>
    <row r="4336" spans="4:4">
      <c r="D4336" s="86"/>
    </row>
    <row r="4337" spans="4:4">
      <c r="D4337" s="86"/>
    </row>
    <row r="4338" spans="4:4">
      <c r="D4338" s="86"/>
    </row>
    <row r="4339" spans="4:4">
      <c r="D4339" s="86"/>
    </row>
    <row r="4340" spans="4:4">
      <c r="D4340" s="86"/>
    </row>
    <row r="4341" spans="4:4">
      <c r="D4341" s="86"/>
    </row>
    <row r="4342" spans="4:4">
      <c r="D4342" s="86"/>
    </row>
    <row r="4343" spans="4:4">
      <c r="D4343" s="86"/>
    </row>
    <row r="4344" spans="4:4">
      <c r="D4344" s="86"/>
    </row>
    <row r="4345" spans="4:4">
      <c r="D4345" s="86"/>
    </row>
    <row r="4346" spans="4:4">
      <c r="D4346" s="86"/>
    </row>
    <row r="4347" spans="4:4">
      <c r="D4347" s="86"/>
    </row>
    <row r="4348" spans="4:4">
      <c r="D4348" s="86"/>
    </row>
    <row r="4349" spans="4:4">
      <c r="D4349" s="86"/>
    </row>
    <row r="4350" spans="4:4">
      <c r="D4350" s="86"/>
    </row>
    <row r="4351" spans="4:4">
      <c r="D4351" s="86"/>
    </row>
    <row r="4352" spans="4:4">
      <c r="D4352" s="86"/>
    </row>
    <row r="4353" spans="4:4">
      <c r="D4353" s="86"/>
    </row>
    <row r="4354" spans="4:4">
      <c r="D4354" s="86"/>
    </row>
    <row r="4355" spans="4:4">
      <c r="D4355" s="86"/>
    </row>
    <row r="4356" spans="4:4">
      <c r="D4356" s="86"/>
    </row>
    <row r="4357" spans="4:4">
      <c r="D4357" s="86"/>
    </row>
    <row r="4358" spans="4:4">
      <c r="D4358" s="86"/>
    </row>
    <row r="4359" spans="4:4">
      <c r="D4359" s="86"/>
    </row>
    <row r="4360" spans="4:4">
      <c r="D4360" s="86"/>
    </row>
    <row r="4361" spans="4:4">
      <c r="D4361" s="86"/>
    </row>
    <row r="4362" spans="4:4">
      <c r="D4362" s="86"/>
    </row>
    <row r="4363" spans="4:4">
      <c r="D4363" s="86"/>
    </row>
    <row r="4364" spans="4:4">
      <c r="D4364" s="86"/>
    </row>
    <row r="4365" spans="4:4">
      <c r="D4365" s="86"/>
    </row>
    <row r="4366" spans="4:4">
      <c r="D4366" s="86"/>
    </row>
    <row r="4367" spans="4:4">
      <c r="D4367" s="86"/>
    </row>
    <row r="4368" spans="4:4">
      <c r="D4368" s="86"/>
    </row>
    <row r="4369" spans="4:4">
      <c r="D4369" s="86"/>
    </row>
    <row r="4370" spans="4:4">
      <c r="D4370" s="86"/>
    </row>
    <row r="4371" spans="4:4">
      <c r="D4371" s="86"/>
    </row>
    <row r="4372" spans="4:4">
      <c r="D4372" s="86"/>
    </row>
    <row r="4373" spans="4:4">
      <c r="D4373" s="86"/>
    </row>
    <row r="4374" spans="4:4">
      <c r="D4374" s="86"/>
    </row>
    <row r="4375" spans="4:4">
      <c r="D4375" s="86"/>
    </row>
    <row r="4376" spans="4:4">
      <c r="D4376" s="86"/>
    </row>
    <row r="4377" spans="4:4">
      <c r="D4377" s="86"/>
    </row>
    <row r="4378" spans="4:4">
      <c r="D4378" s="86"/>
    </row>
    <row r="4379" spans="4:4">
      <c r="D4379" s="86"/>
    </row>
    <row r="4380" spans="4:4">
      <c r="D4380" s="86"/>
    </row>
    <row r="4381" spans="4:4">
      <c r="D4381" s="86"/>
    </row>
    <row r="4382" spans="4:4">
      <c r="D4382" s="86"/>
    </row>
    <row r="4383" spans="4:4">
      <c r="D4383" s="86"/>
    </row>
    <row r="4384" spans="4:4">
      <c r="D4384" s="86"/>
    </row>
    <row r="4385" spans="4:4">
      <c r="D4385" s="86"/>
    </row>
    <row r="4386" spans="4:4">
      <c r="D4386" s="86"/>
    </row>
    <row r="4387" spans="4:4">
      <c r="D4387" s="86"/>
    </row>
    <row r="4388" spans="4:4">
      <c r="D4388" s="86"/>
    </row>
    <row r="4389" spans="4:4">
      <c r="D4389" s="86"/>
    </row>
    <row r="4390" spans="4:4">
      <c r="D4390" s="86"/>
    </row>
    <row r="4391" spans="4:4">
      <c r="D4391" s="86"/>
    </row>
    <row r="4392" spans="4:4">
      <c r="D4392" s="86"/>
    </row>
    <row r="4393" spans="4:4">
      <c r="D4393" s="86"/>
    </row>
    <row r="4394" spans="4:4">
      <c r="D4394" s="86"/>
    </row>
    <row r="4395" spans="4:4">
      <c r="D4395" s="86"/>
    </row>
    <row r="4396" spans="4:4">
      <c r="D4396" s="86"/>
    </row>
    <row r="4397" spans="4:4">
      <c r="D4397" s="86"/>
    </row>
    <row r="4398" spans="4:4">
      <c r="D4398" s="86"/>
    </row>
    <row r="4399" spans="4:4">
      <c r="D4399" s="86"/>
    </row>
    <row r="4400" spans="4:4">
      <c r="D4400" s="86"/>
    </row>
    <row r="4401" spans="4:4">
      <c r="D4401" s="86"/>
    </row>
    <row r="4402" spans="4:4">
      <c r="D4402" s="86"/>
    </row>
    <row r="4403" spans="4:4">
      <c r="D4403" s="86"/>
    </row>
    <row r="4404" spans="4:4">
      <c r="D4404" s="86"/>
    </row>
    <row r="4405" spans="4:4">
      <c r="D4405" s="86"/>
    </row>
    <row r="4406" spans="4:4">
      <c r="D4406" s="86"/>
    </row>
    <row r="4407" spans="4:4">
      <c r="D4407" s="86"/>
    </row>
    <row r="4408" spans="4:4">
      <c r="D4408" s="86"/>
    </row>
    <row r="4409" spans="4:4">
      <c r="D4409" s="86"/>
    </row>
    <row r="4410" spans="4:4">
      <c r="D4410" s="86"/>
    </row>
    <row r="4411" spans="4:4">
      <c r="D4411" s="86"/>
    </row>
    <row r="4412" spans="4:4">
      <c r="D4412" s="86"/>
    </row>
    <row r="4413" spans="4:4">
      <c r="D4413" s="86"/>
    </row>
    <row r="4414" spans="4:4">
      <c r="D4414" s="86"/>
    </row>
    <row r="4415" spans="4:4">
      <c r="D4415" s="86"/>
    </row>
    <row r="4416" spans="4:4">
      <c r="D4416" s="86"/>
    </row>
    <row r="4417" spans="4:4">
      <c r="D4417" s="86"/>
    </row>
    <row r="4418" spans="4:4">
      <c r="D4418" s="86"/>
    </row>
    <row r="4419" spans="4:4">
      <c r="D4419" s="86"/>
    </row>
    <row r="4420" spans="4:4">
      <c r="D4420" s="86"/>
    </row>
    <row r="4421" spans="4:4">
      <c r="D4421" s="86"/>
    </row>
    <row r="4422" spans="4:4">
      <c r="D4422" s="86"/>
    </row>
    <row r="4423" spans="4:4">
      <c r="D4423" s="86"/>
    </row>
    <row r="4424" spans="4:4">
      <c r="D4424" s="86"/>
    </row>
    <row r="4425" spans="4:4">
      <c r="D4425" s="86"/>
    </row>
    <row r="4426" spans="4:4">
      <c r="D4426" s="86"/>
    </row>
    <row r="4427" spans="4:4">
      <c r="D4427" s="86"/>
    </row>
    <row r="4428" spans="4:4">
      <c r="D4428" s="86"/>
    </row>
    <row r="4429" spans="4:4">
      <c r="D4429" s="86"/>
    </row>
    <row r="4430" spans="4:4">
      <c r="D4430" s="86"/>
    </row>
    <row r="4431" spans="4:4">
      <c r="D4431" s="86"/>
    </row>
    <row r="4432" spans="4:4">
      <c r="D4432" s="86"/>
    </row>
    <row r="4433" spans="4:4">
      <c r="D4433" s="86"/>
    </row>
    <row r="4434" spans="4:4">
      <c r="D4434" s="86"/>
    </row>
    <row r="4435" spans="4:4">
      <c r="D4435" s="86"/>
    </row>
    <row r="4436" spans="4:4">
      <c r="D4436" s="86"/>
    </row>
    <row r="4437" spans="4:4">
      <c r="D4437" s="86"/>
    </row>
    <row r="4438" spans="4:4">
      <c r="D4438" s="86"/>
    </row>
    <row r="4439" spans="4:4">
      <c r="D4439" s="86"/>
    </row>
    <row r="4440" spans="4:4">
      <c r="D4440" s="86"/>
    </row>
    <row r="4441" spans="4:4">
      <c r="D4441" s="86"/>
    </row>
    <row r="4442" spans="4:4">
      <c r="D4442" s="86"/>
    </row>
    <row r="4443" spans="4:4">
      <c r="D4443" s="86"/>
    </row>
    <row r="4444" spans="4:4">
      <c r="D4444" s="86"/>
    </row>
    <row r="4445" spans="4:4">
      <c r="D4445" s="86"/>
    </row>
    <row r="4446" spans="4:4">
      <c r="D4446" s="86"/>
    </row>
    <row r="4447" spans="4:4">
      <c r="D4447" s="86"/>
    </row>
    <row r="4448" spans="4:4">
      <c r="D4448" s="86"/>
    </row>
    <row r="4449" spans="4:4">
      <c r="D4449" s="86"/>
    </row>
    <row r="4450" spans="4:4">
      <c r="D4450" s="86"/>
    </row>
    <row r="4451" spans="4:4">
      <c r="D4451" s="86"/>
    </row>
    <row r="4452" spans="4:4">
      <c r="D4452" s="86"/>
    </row>
    <row r="4453" spans="4:4">
      <c r="D4453" s="86"/>
    </row>
    <row r="4454" spans="4:4">
      <c r="D4454" s="86"/>
    </row>
    <row r="4455" spans="4:4">
      <c r="D4455" s="86"/>
    </row>
    <row r="4456" spans="4:4">
      <c r="D4456" s="86"/>
    </row>
    <row r="4457" spans="4:4">
      <c r="D4457" s="86"/>
    </row>
    <row r="4458" spans="4:4">
      <c r="D4458" s="86"/>
    </row>
    <row r="4459" spans="4:4">
      <c r="D4459" s="86"/>
    </row>
    <row r="4460" spans="4:4">
      <c r="D4460" s="86"/>
    </row>
    <row r="4461" spans="4:4">
      <c r="D4461" s="86"/>
    </row>
    <row r="4462" spans="4:4">
      <c r="D4462" s="86"/>
    </row>
    <row r="4463" spans="4:4">
      <c r="D4463" s="86"/>
    </row>
    <row r="4464" spans="4:4">
      <c r="D4464" s="86"/>
    </row>
    <row r="4465" spans="4:4">
      <c r="D4465" s="86"/>
    </row>
    <row r="4466" spans="4:4">
      <c r="D4466" s="86"/>
    </row>
    <row r="4467" spans="4:4">
      <c r="D4467" s="86"/>
    </row>
    <row r="4468" spans="4:4">
      <c r="D4468" s="86"/>
    </row>
    <row r="4469" spans="4:4">
      <c r="D4469" s="86"/>
    </row>
    <row r="4470" spans="4:4">
      <c r="D4470" s="86"/>
    </row>
    <row r="4471" spans="4:4">
      <c r="D4471" s="86"/>
    </row>
    <row r="4472" spans="4:4">
      <c r="D4472" s="86"/>
    </row>
    <row r="4473" spans="4:4">
      <c r="D4473" s="86"/>
    </row>
    <row r="4474" spans="4:4">
      <c r="D4474" s="86"/>
    </row>
    <row r="4475" spans="4:4">
      <c r="D4475" s="86"/>
    </row>
    <row r="4476" spans="4:4">
      <c r="D4476" s="86"/>
    </row>
    <row r="4477" spans="4:4">
      <c r="D4477" s="86"/>
    </row>
    <row r="4478" spans="4:4">
      <c r="D4478" s="86"/>
    </row>
    <row r="4479" spans="4:4">
      <c r="D4479" s="86"/>
    </row>
    <row r="4480" spans="4:4">
      <c r="D4480" s="86"/>
    </row>
    <row r="4481" spans="4:4">
      <c r="D4481" s="86"/>
    </row>
    <row r="4482" spans="4:4">
      <c r="D4482" s="86"/>
    </row>
    <row r="4483" spans="4:4">
      <c r="D4483" s="86"/>
    </row>
    <row r="4484" spans="4:4">
      <c r="D4484" s="86"/>
    </row>
    <row r="4485" spans="4:4">
      <c r="D4485" s="86"/>
    </row>
    <row r="4486" spans="4:4">
      <c r="D4486" s="86"/>
    </row>
    <row r="4487" spans="4:4">
      <c r="D4487" s="86"/>
    </row>
    <row r="4488" spans="4:4">
      <c r="D4488" s="86"/>
    </row>
    <row r="4489" spans="4:4">
      <c r="D4489" s="86"/>
    </row>
    <row r="4490" spans="4:4">
      <c r="D4490" s="86"/>
    </row>
    <row r="4491" spans="4:4">
      <c r="D4491" s="86"/>
    </row>
    <row r="4492" spans="4:4">
      <c r="D4492" s="86"/>
    </row>
    <row r="4493" spans="4:4">
      <c r="D4493" s="86"/>
    </row>
    <row r="4494" spans="4:4">
      <c r="D4494" s="86"/>
    </row>
    <row r="4495" spans="4:4">
      <c r="D4495" s="86"/>
    </row>
    <row r="4496" spans="4:4">
      <c r="D4496" s="86"/>
    </row>
    <row r="4497" spans="4:4">
      <c r="D4497" s="86"/>
    </row>
    <row r="4498" spans="4:4">
      <c r="D4498" s="86"/>
    </row>
    <row r="4499" spans="4:4">
      <c r="D4499" s="86"/>
    </row>
    <row r="4500" spans="4:4">
      <c r="D4500" s="86"/>
    </row>
    <row r="4501" spans="4:4">
      <c r="D4501" s="86"/>
    </row>
    <row r="4502" spans="4:4">
      <c r="D4502" s="86"/>
    </row>
    <row r="4503" spans="4:4">
      <c r="D4503" s="86"/>
    </row>
    <row r="4504" spans="4:4">
      <c r="D4504" s="86"/>
    </row>
    <row r="4505" spans="4:4">
      <c r="D4505" s="86"/>
    </row>
    <row r="4506" spans="4:4">
      <c r="D4506" s="86"/>
    </row>
    <row r="4507" spans="4:4">
      <c r="D4507" s="86"/>
    </row>
    <row r="4508" spans="4:4">
      <c r="D4508" s="86"/>
    </row>
    <row r="4509" spans="4:4">
      <c r="D4509" s="86"/>
    </row>
    <row r="4510" spans="4:4">
      <c r="D4510" s="86"/>
    </row>
    <row r="4511" spans="4:4">
      <c r="D4511" s="86"/>
    </row>
    <row r="4512" spans="4:4">
      <c r="D4512" s="86"/>
    </row>
    <row r="4513" spans="4:4">
      <c r="D4513" s="86"/>
    </row>
    <row r="4514" spans="4:4">
      <c r="D4514" s="86"/>
    </row>
    <row r="4515" spans="4:4">
      <c r="D4515" s="86"/>
    </row>
    <row r="4516" spans="4:4">
      <c r="D4516" s="86"/>
    </row>
    <row r="4517" spans="4:4">
      <c r="D4517" s="86"/>
    </row>
    <row r="4518" spans="4:4">
      <c r="D4518" s="86"/>
    </row>
    <row r="4519" spans="4:4">
      <c r="D4519" s="86"/>
    </row>
    <row r="4520" spans="4:4">
      <c r="D4520" s="86"/>
    </row>
    <row r="4521" spans="4:4">
      <c r="D4521" s="86"/>
    </row>
    <row r="4522" spans="4:4">
      <c r="D4522" s="86"/>
    </row>
    <row r="4523" spans="4:4">
      <c r="D4523" s="86"/>
    </row>
    <row r="4524" spans="4:4">
      <c r="D4524" s="86"/>
    </row>
    <row r="4525" spans="4:4">
      <c r="D4525" s="86"/>
    </row>
    <row r="4526" spans="4:4">
      <c r="D4526" s="86"/>
    </row>
    <row r="4527" spans="4:4">
      <c r="D4527" s="86"/>
    </row>
    <row r="4528" spans="4:4">
      <c r="D4528" s="86"/>
    </row>
  </sheetData>
  <mergeCells count="3">
    <mergeCell ref="X3:Y3"/>
    <mergeCell ref="T1:X1"/>
    <mergeCell ref="A1:E1"/>
  </mergeCells>
  <phoneticPr fontId="21" type="noConversion"/>
  <pageMargins left="0.75" right="0.75" top="1" bottom="1" header="0.5" footer="0.5"/>
  <pageSetup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4"/>
  <dimension ref="A1:AE4527"/>
  <sheetViews>
    <sheetView zoomScale="85" workbookViewId="0">
      <pane ySplit="2" topLeftCell="A133" activePane="bottomLeft" state="frozenSplit"/>
      <selection activeCell="N146" sqref="N146"/>
      <selection pane="bottomLeft" activeCell="K148" sqref="K148"/>
    </sheetView>
  </sheetViews>
  <sheetFormatPr defaultRowHeight="15"/>
  <cols>
    <col min="1" max="1" width="9.140625" style="85" customWidth="1"/>
    <col min="2" max="2" width="10.28515625" style="85" customWidth="1"/>
    <col min="3" max="3" width="9.140625" style="3" customWidth="1"/>
    <col min="4" max="4" width="10.42578125" style="89" customWidth="1"/>
    <col min="5" max="5" width="9.140625" style="121" customWidth="1"/>
    <col min="6" max="6" width="9.140625" style="122" customWidth="1"/>
    <col min="7" max="7" width="9.140625" style="88" customWidth="1"/>
    <col min="8" max="8" width="9.140625" style="98" customWidth="1"/>
    <col min="9" max="9" width="12" style="87" customWidth="1"/>
    <col min="10" max="10" width="11.42578125" style="120" customWidth="1"/>
    <col min="11" max="11" width="9.28515625" style="87" bestFit="1" customWidth="1"/>
    <col min="12" max="12" width="9.28515625" style="87" customWidth="1"/>
    <col min="13" max="13" width="9.140625" style="87" customWidth="1"/>
    <col min="14" max="26" width="9.140625" style="1" customWidth="1"/>
  </cols>
  <sheetData>
    <row r="1" spans="1:31" ht="12.75">
      <c r="A1" s="43" t="s">
        <v>178</v>
      </c>
      <c r="B1" s="44"/>
      <c r="C1" s="45"/>
      <c r="D1" s="46"/>
      <c r="E1" s="47"/>
      <c r="F1" s="48"/>
      <c r="G1" s="45"/>
      <c r="H1" s="49"/>
      <c r="I1" s="90" t="s">
        <v>171</v>
      </c>
      <c r="J1" s="123"/>
      <c r="K1" s="124"/>
      <c r="L1" s="124"/>
      <c r="M1" s="109">
        <v>1999.1</v>
      </c>
      <c r="O1" s="1">
        <v>2148</v>
      </c>
    </row>
    <row r="2" spans="1:31" s="51" customFormat="1" ht="51">
      <c r="A2" s="50" t="s">
        <v>67</v>
      </c>
      <c r="B2" s="50" t="s">
        <v>179</v>
      </c>
      <c r="C2" s="50" t="s">
        <v>67</v>
      </c>
      <c r="D2" s="50" t="s">
        <v>122</v>
      </c>
      <c r="E2" s="838" t="s">
        <v>68</v>
      </c>
      <c r="F2" s="838"/>
      <c r="G2" s="50" t="s">
        <v>66</v>
      </c>
      <c r="H2" s="50" t="s">
        <v>173</v>
      </c>
      <c r="I2" s="50" t="s">
        <v>173</v>
      </c>
      <c r="J2" s="56" t="s">
        <v>172</v>
      </c>
      <c r="K2" s="50"/>
      <c r="L2" s="56" t="s">
        <v>125</v>
      </c>
      <c r="M2" s="99">
        <v>1.0054000000000001</v>
      </c>
      <c r="O2" s="51">
        <v>1.8792</v>
      </c>
    </row>
    <row r="3" spans="1:31" s="57" customFormat="1" ht="12.75">
      <c r="A3" s="52">
        <v>1998.1</v>
      </c>
      <c r="B3" s="273">
        <v>185.1577199999997</v>
      </c>
      <c r="C3" s="53"/>
      <c r="D3" s="54"/>
      <c r="E3" s="55"/>
      <c r="F3" s="110"/>
      <c r="G3" s="104">
        <v>35796</v>
      </c>
      <c r="H3" s="91"/>
      <c r="I3" s="258">
        <v>190.4</v>
      </c>
      <c r="J3" s="246">
        <v>118.86</v>
      </c>
      <c r="K3" s="256"/>
      <c r="L3" s="92">
        <f t="shared" ref="L3:L66" si="0">$M$1+$M$2*M3</f>
        <v>2000.1053999999999</v>
      </c>
      <c r="M3" s="111">
        <v>1</v>
      </c>
      <c r="N3" s="51"/>
      <c r="O3" s="51"/>
      <c r="P3" s="51"/>
      <c r="Q3" s="51"/>
      <c r="R3" s="51"/>
      <c r="S3" s="51"/>
      <c r="T3" s="257"/>
      <c r="U3" s="51"/>
      <c r="V3" s="51"/>
      <c r="W3" s="51"/>
      <c r="X3" s="51"/>
      <c r="Y3" s="51"/>
      <c r="Z3" s="245"/>
      <c r="AD3" s="244"/>
    </row>
    <row r="4" spans="1:31" s="57" customFormat="1" ht="12.75">
      <c r="A4" s="52">
        <v>1998.2</v>
      </c>
      <c r="B4" s="273">
        <v>170.02397999999994</v>
      </c>
      <c r="C4" s="53"/>
      <c r="D4" s="54"/>
      <c r="E4" s="55"/>
      <c r="F4" s="110"/>
      <c r="G4" s="104">
        <v>35827</v>
      </c>
      <c r="H4" s="112">
        <f>D5</f>
        <v>185.1577199999997</v>
      </c>
      <c r="I4" s="258">
        <v>183</v>
      </c>
      <c r="J4" s="246">
        <v>111.77</v>
      </c>
      <c r="K4" s="256"/>
      <c r="L4" s="92">
        <f t="shared" si="0"/>
        <v>2001.1107999999999</v>
      </c>
      <c r="M4" s="111">
        <f>1+M3</f>
        <v>2</v>
      </c>
      <c r="N4" s="51"/>
      <c r="O4" s="51"/>
      <c r="P4" s="51"/>
      <c r="Q4" s="51"/>
      <c r="R4" s="51"/>
      <c r="S4" s="51"/>
      <c r="T4" s="255"/>
      <c r="U4" s="51"/>
      <c r="V4" s="51"/>
      <c r="W4" s="51"/>
      <c r="X4" s="51"/>
      <c r="Y4" s="51"/>
      <c r="Z4" s="245"/>
      <c r="AD4" s="244"/>
    </row>
    <row r="5" spans="1:31" s="57" customFormat="1" ht="12.75">
      <c r="A5" s="52">
        <v>1998.3</v>
      </c>
      <c r="B5" s="273">
        <v>168.33694999999989</v>
      </c>
      <c r="C5" s="58">
        <v>1998.1</v>
      </c>
      <c r="D5" s="59">
        <f>B3</f>
        <v>185.1577199999997</v>
      </c>
      <c r="E5" s="113"/>
      <c r="F5" s="114"/>
      <c r="G5" s="105">
        <v>35855</v>
      </c>
      <c r="H5" s="93"/>
      <c r="I5" s="258">
        <v>182.1</v>
      </c>
      <c r="J5" s="246">
        <v>115.22</v>
      </c>
      <c r="K5" s="256"/>
      <c r="L5" s="92">
        <f t="shared" si="0"/>
        <v>2002.1161999999999</v>
      </c>
      <c r="M5" s="111">
        <f t="shared" ref="M5:M68" si="1">1+M4</f>
        <v>3</v>
      </c>
      <c r="N5" s="51"/>
      <c r="O5" s="51"/>
      <c r="P5" s="51"/>
      <c r="Q5" s="51"/>
      <c r="R5" s="51"/>
      <c r="S5" s="51"/>
      <c r="T5"/>
      <c r="U5" s="51"/>
      <c r="V5" s="51"/>
      <c r="W5" s="51"/>
      <c r="X5" s="51"/>
      <c r="Y5" s="51"/>
      <c r="Z5" s="245"/>
      <c r="AD5" s="244"/>
    </row>
    <row r="6" spans="1:31" s="57" customFormat="1" ht="12.75">
      <c r="A6" s="52">
        <v>1998.4</v>
      </c>
      <c r="B6" s="273">
        <v>169.16946000000007</v>
      </c>
      <c r="C6" s="53"/>
      <c r="D6" s="60"/>
      <c r="E6" s="55"/>
      <c r="F6" s="115">
        <f>F8</f>
        <v>-5.0445799999999208</v>
      </c>
      <c r="G6" s="104">
        <v>35886</v>
      </c>
      <c r="H6" s="94">
        <f>H7-F6</f>
        <v>175.06855999999985</v>
      </c>
      <c r="I6" s="258">
        <v>169</v>
      </c>
      <c r="J6" s="246">
        <v>93.15</v>
      </c>
      <c r="K6" s="256"/>
      <c r="L6" s="92">
        <f t="shared" si="0"/>
        <v>2003.1215999999999</v>
      </c>
      <c r="M6" s="111">
        <f t="shared" si="1"/>
        <v>4</v>
      </c>
      <c r="N6" s="116"/>
      <c r="O6" s="51"/>
      <c r="P6" s="51"/>
      <c r="Q6" s="51"/>
      <c r="R6" s="51"/>
      <c r="S6" s="51"/>
      <c r="T6"/>
      <c r="U6" s="51"/>
      <c r="V6" s="51"/>
      <c r="W6" s="51"/>
      <c r="X6" s="51"/>
      <c r="Y6" s="51"/>
      <c r="Z6" s="245"/>
      <c r="AD6" s="244"/>
    </row>
    <row r="7" spans="1:31" s="57" customFormat="1" ht="12.75">
      <c r="A7" s="52" t="s">
        <v>69</v>
      </c>
      <c r="B7" s="273">
        <v>159.63009999999986</v>
      </c>
      <c r="C7" s="53"/>
      <c r="D7" s="60"/>
      <c r="E7" s="55"/>
      <c r="F7" s="110">
        <f>F8</f>
        <v>-5.0445799999999208</v>
      </c>
      <c r="G7" s="104">
        <v>35916</v>
      </c>
      <c r="H7" s="112">
        <f>D8</f>
        <v>170.02397999999994</v>
      </c>
      <c r="I7" s="258">
        <v>177.8</v>
      </c>
      <c r="J7" s="246">
        <v>103.8</v>
      </c>
      <c r="K7" s="256"/>
      <c r="L7" s="92">
        <f t="shared" si="0"/>
        <v>2004.127</v>
      </c>
      <c r="M7" s="111">
        <f t="shared" si="1"/>
        <v>5</v>
      </c>
      <c r="N7" s="116"/>
      <c r="O7" s="51"/>
      <c r="P7" s="51"/>
      <c r="Q7" s="51"/>
      <c r="R7" s="51"/>
      <c r="S7" s="51"/>
      <c r="T7"/>
      <c r="U7" s="51"/>
      <c r="V7" s="51"/>
      <c r="W7" s="51"/>
      <c r="X7" s="51"/>
      <c r="Y7" s="51"/>
      <c r="Z7" s="245"/>
      <c r="AD7" s="244"/>
    </row>
    <row r="8" spans="1:31" s="57" customFormat="1" ht="12.75">
      <c r="A8" s="52" t="s">
        <v>70</v>
      </c>
      <c r="B8" s="273">
        <v>169.7174</v>
      </c>
      <c r="C8" s="58">
        <v>1998.2</v>
      </c>
      <c r="D8" s="60">
        <f>B4</f>
        <v>170.02397999999994</v>
      </c>
      <c r="E8" s="113">
        <f>(D8/D5)^(1/3)-1</f>
        <v>-2.8022709841287852E-2</v>
      </c>
      <c r="F8" s="114">
        <f>(D8-D5)/3</f>
        <v>-5.0445799999999208</v>
      </c>
      <c r="G8" s="104">
        <v>35947</v>
      </c>
      <c r="H8" s="93">
        <f>H7+F8</f>
        <v>164.97940000000003</v>
      </c>
      <c r="I8" s="258">
        <v>166.8</v>
      </c>
      <c r="J8" s="246">
        <v>99.61</v>
      </c>
      <c r="K8" s="256"/>
      <c r="L8" s="92">
        <f t="shared" si="0"/>
        <v>2005.1324</v>
      </c>
      <c r="M8" s="111">
        <f t="shared" si="1"/>
        <v>6</v>
      </c>
      <c r="N8" s="116"/>
      <c r="O8" s="51"/>
      <c r="P8" s="51"/>
      <c r="Q8" s="51"/>
      <c r="R8" s="51"/>
      <c r="S8" s="51"/>
      <c r="T8"/>
      <c r="U8" s="51"/>
      <c r="V8" s="51"/>
      <c r="W8" s="51"/>
      <c r="X8" s="51"/>
      <c r="Y8" s="51"/>
      <c r="Z8" s="245"/>
      <c r="AD8" s="244"/>
    </row>
    <row r="9" spans="1:31" s="57" customFormat="1" ht="12.75">
      <c r="A9" s="52" t="s">
        <v>71</v>
      </c>
      <c r="B9" s="273">
        <v>148.39463999999998</v>
      </c>
      <c r="C9" s="61"/>
      <c r="D9" s="62"/>
      <c r="E9" s="63"/>
      <c r="F9" s="115">
        <f>F11</f>
        <v>-0.56234333333334996</v>
      </c>
      <c r="G9" s="106">
        <v>35977</v>
      </c>
      <c r="H9" s="94">
        <f>H10-F9</f>
        <v>168.89929333333325</v>
      </c>
      <c r="I9" s="258">
        <v>204.4</v>
      </c>
      <c r="J9" s="246">
        <v>121.15</v>
      </c>
      <c r="K9" s="256"/>
      <c r="L9" s="92">
        <f t="shared" si="0"/>
        <v>2006.1378</v>
      </c>
      <c r="M9" s="111">
        <f t="shared" si="1"/>
        <v>7</v>
      </c>
      <c r="N9" s="116"/>
      <c r="O9" s="51"/>
      <c r="P9" s="51"/>
      <c r="Q9" s="51"/>
      <c r="R9" s="51"/>
      <c r="S9" s="51"/>
      <c r="T9"/>
      <c r="U9" s="51"/>
      <c r="V9" s="51"/>
      <c r="W9" s="51"/>
      <c r="X9" s="51"/>
      <c r="Y9" s="51"/>
      <c r="Z9" s="245"/>
      <c r="AD9" s="244"/>
    </row>
    <row r="10" spans="1:31" ht="12.75">
      <c r="A10" s="52" t="s">
        <v>72</v>
      </c>
      <c r="B10" s="273">
        <v>139.38160999999991</v>
      </c>
      <c r="C10" s="53"/>
      <c r="D10" s="54"/>
      <c r="E10" s="55"/>
      <c r="F10" s="110">
        <f>F11</f>
        <v>-0.56234333333334996</v>
      </c>
      <c r="G10" s="104">
        <v>36008</v>
      </c>
      <c r="H10" s="112">
        <f>D11</f>
        <v>168.33694999999989</v>
      </c>
      <c r="I10" s="258">
        <v>173.1</v>
      </c>
      <c r="J10" s="246">
        <v>104.23</v>
      </c>
      <c r="K10" s="256"/>
      <c r="L10" s="92">
        <f t="shared" si="0"/>
        <v>2007.1432</v>
      </c>
      <c r="M10" s="111">
        <f t="shared" si="1"/>
        <v>8</v>
      </c>
      <c r="N10" s="116"/>
      <c r="Q10" s="51"/>
      <c r="S10" s="51"/>
      <c r="T10"/>
      <c r="Z10" s="245"/>
      <c r="AB10" s="57"/>
      <c r="AC10" s="57"/>
      <c r="AD10" s="244"/>
      <c r="AE10" s="57"/>
    </row>
    <row r="11" spans="1:31" ht="12.75">
      <c r="A11" s="52" t="s">
        <v>73</v>
      </c>
      <c r="B11" s="273">
        <v>143.63454000000002</v>
      </c>
      <c r="C11" s="58">
        <v>1998.3</v>
      </c>
      <c r="D11" s="59">
        <f>B5</f>
        <v>168.33694999999989</v>
      </c>
      <c r="E11" s="113">
        <f>(D11/D8)^(1/3)-1</f>
        <v>-3.3184352494568525E-3</v>
      </c>
      <c r="F11" s="114">
        <f>(D11-D8)/3</f>
        <v>-0.56234333333334996</v>
      </c>
      <c r="G11" s="105">
        <v>36039</v>
      </c>
      <c r="H11" s="93">
        <f>H10+F11</f>
        <v>167.77460666666653</v>
      </c>
      <c r="I11" s="258">
        <v>159.9</v>
      </c>
      <c r="J11" s="246">
        <v>93.32</v>
      </c>
      <c r="K11" s="256"/>
      <c r="L11" s="92">
        <f t="shared" si="0"/>
        <v>2008.1486</v>
      </c>
      <c r="M11" s="111">
        <f t="shared" si="1"/>
        <v>9</v>
      </c>
      <c r="N11" s="116"/>
      <c r="Q11" s="51"/>
      <c r="S11" s="51"/>
      <c r="T11"/>
      <c r="Z11" s="245"/>
      <c r="AB11" s="57"/>
      <c r="AC11" s="57"/>
      <c r="AD11" s="244"/>
      <c r="AE11" s="57"/>
    </row>
    <row r="12" spans="1:31" ht="12.75">
      <c r="A12" s="52" t="s">
        <v>74</v>
      </c>
      <c r="B12" s="273">
        <v>136.93042999999989</v>
      </c>
      <c r="C12" s="61"/>
      <c r="D12" s="64"/>
      <c r="E12" s="63"/>
      <c r="F12" s="115">
        <f>F14</f>
        <v>0.27750333333339466</v>
      </c>
      <c r="G12" s="106">
        <v>36069</v>
      </c>
      <c r="H12" s="94">
        <f>H13-F12</f>
        <v>168.89195666666669</v>
      </c>
      <c r="I12" s="258">
        <v>160.4</v>
      </c>
      <c r="J12" s="246">
        <v>98.85</v>
      </c>
      <c r="K12" s="256"/>
      <c r="L12" s="92">
        <f t="shared" si="0"/>
        <v>2009.154</v>
      </c>
      <c r="M12" s="111">
        <f t="shared" si="1"/>
        <v>10</v>
      </c>
      <c r="N12" s="116"/>
      <c r="Q12" s="51"/>
      <c r="S12" s="51"/>
      <c r="T12"/>
      <c r="Z12" s="245"/>
      <c r="AB12" s="57"/>
      <c r="AC12" s="57"/>
      <c r="AD12" s="244"/>
      <c r="AE12" s="57"/>
    </row>
    <row r="13" spans="1:31" ht="12.75">
      <c r="A13" s="52" t="s">
        <v>75</v>
      </c>
      <c r="B13" s="273">
        <v>139.25432000000001</v>
      </c>
      <c r="C13" s="53"/>
      <c r="D13" s="60"/>
      <c r="E13" s="55"/>
      <c r="F13" s="110">
        <f>F14</f>
        <v>0.27750333333339466</v>
      </c>
      <c r="G13" s="104">
        <v>36100</v>
      </c>
      <c r="H13" s="112">
        <f>D14</f>
        <v>169.16946000000007</v>
      </c>
      <c r="I13" s="258">
        <v>157</v>
      </c>
      <c r="J13" s="246">
        <v>98.52</v>
      </c>
      <c r="K13" s="256"/>
      <c r="L13" s="92">
        <f t="shared" si="0"/>
        <v>2010.1594</v>
      </c>
      <c r="M13" s="111">
        <f t="shared" si="1"/>
        <v>11</v>
      </c>
      <c r="N13" s="116"/>
      <c r="Q13" s="51"/>
      <c r="S13" s="51"/>
      <c r="T13"/>
      <c r="Z13" s="245"/>
      <c r="AB13" s="57"/>
      <c r="AC13" s="57"/>
      <c r="AD13" s="244"/>
      <c r="AE13" s="57"/>
    </row>
    <row r="14" spans="1:31" ht="12.75">
      <c r="A14" s="52" t="s">
        <v>76</v>
      </c>
      <c r="B14" s="273">
        <v>151.33155000000033</v>
      </c>
      <c r="C14" s="58">
        <v>1998.4</v>
      </c>
      <c r="D14" s="59">
        <f>B6</f>
        <v>169.16946000000007</v>
      </c>
      <c r="E14" s="113">
        <f>(D14/D11)^(1/3)-1</f>
        <v>1.6457891274226366E-3</v>
      </c>
      <c r="F14" s="114">
        <f>(D14-D11)/3</f>
        <v>0.27750333333339466</v>
      </c>
      <c r="G14" s="105">
        <v>36130</v>
      </c>
      <c r="H14" s="93">
        <f>H13+F14</f>
        <v>169.44696333333346</v>
      </c>
      <c r="I14" s="258">
        <v>150.1</v>
      </c>
      <c r="J14" s="246">
        <v>97.04</v>
      </c>
      <c r="K14" s="256"/>
      <c r="L14" s="92">
        <f t="shared" si="0"/>
        <v>2011.1648</v>
      </c>
      <c r="M14" s="111">
        <f t="shared" si="1"/>
        <v>12</v>
      </c>
      <c r="N14" s="116"/>
      <c r="Q14" s="51"/>
      <c r="S14" s="51"/>
      <c r="T14"/>
      <c r="Z14" s="245"/>
      <c r="AB14" s="57"/>
      <c r="AC14" s="57"/>
      <c r="AD14" s="244"/>
      <c r="AE14" s="57"/>
    </row>
    <row r="15" spans="1:31" ht="12.75">
      <c r="A15" s="52" t="s">
        <v>77</v>
      </c>
      <c r="B15" s="273">
        <v>156.78522000000021</v>
      </c>
      <c r="C15" s="61"/>
      <c r="D15" s="64"/>
      <c r="E15" s="63"/>
      <c r="F15" s="115">
        <f>F17</f>
        <v>-3.1797866666667383</v>
      </c>
      <c r="G15" s="106">
        <v>36161</v>
      </c>
      <c r="H15" s="94">
        <f>H16-F15</f>
        <v>162.80988666666659</v>
      </c>
      <c r="I15" s="258">
        <v>158.1</v>
      </c>
      <c r="J15" s="246">
        <v>95.63</v>
      </c>
      <c r="K15" s="256"/>
      <c r="L15" s="92">
        <f t="shared" si="0"/>
        <v>2012.1702</v>
      </c>
      <c r="M15" s="111">
        <f t="shared" si="1"/>
        <v>13</v>
      </c>
      <c r="N15" s="116"/>
      <c r="Q15" s="51"/>
      <c r="S15" s="51"/>
      <c r="T15"/>
      <c r="Z15" s="245"/>
      <c r="AB15" s="57"/>
      <c r="AC15" s="57"/>
      <c r="AD15" s="244"/>
      <c r="AE15" s="57"/>
    </row>
    <row r="16" spans="1:31" ht="12.75">
      <c r="A16" s="52" t="s">
        <v>78</v>
      </c>
      <c r="B16" s="273">
        <v>165.0622000000003</v>
      </c>
      <c r="C16" s="53"/>
      <c r="D16" s="60"/>
      <c r="E16" s="55"/>
      <c r="F16" s="110">
        <f>F17</f>
        <v>-3.1797866666667383</v>
      </c>
      <c r="G16" s="104">
        <v>36192</v>
      </c>
      <c r="H16" s="112">
        <f>D17</f>
        <v>159.63009999999986</v>
      </c>
      <c r="I16" s="258">
        <v>159.5</v>
      </c>
      <c r="J16" s="246">
        <v>84.14</v>
      </c>
      <c r="K16" s="256"/>
      <c r="L16" s="92">
        <f t="shared" si="0"/>
        <v>2013.1755999999998</v>
      </c>
      <c r="M16" s="111">
        <f t="shared" si="1"/>
        <v>14</v>
      </c>
      <c r="N16" s="116"/>
      <c r="Q16" s="51"/>
      <c r="S16" s="51"/>
      <c r="T16"/>
      <c r="Z16" s="245"/>
      <c r="AB16" s="57"/>
      <c r="AC16" s="57"/>
      <c r="AD16" s="244"/>
      <c r="AE16" s="57"/>
    </row>
    <row r="17" spans="1:31" ht="12.75">
      <c r="A17" s="52" t="s">
        <v>79</v>
      </c>
      <c r="B17" s="273">
        <v>163.54471000000012</v>
      </c>
      <c r="C17" s="58">
        <v>1999.1</v>
      </c>
      <c r="D17" s="59">
        <f>B7</f>
        <v>159.63009999999986</v>
      </c>
      <c r="E17" s="113">
        <f>(D17/D14)^(1/3)-1</f>
        <v>-1.916126721481104E-2</v>
      </c>
      <c r="F17" s="114">
        <f>(D17-D14)/3</f>
        <v>-3.1797866666667383</v>
      </c>
      <c r="G17" s="105">
        <v>36220</v>
      </c>
      <c r="H17" s="93">
        <f>H16+F17</f>
        <v>156.45031333333313</v>
      </c>
      <c r="I17" s="258">
        <v>154.6</v>
      </c>
      <c r="J17" s="246">
        <v>84.41</v>
      </c>
      <c r="K17" s="256"/>
      <c r="L17" s="92">
        <f t="shared" si="0"/>
        <v>2014.1809999999998</v>
      </c>
      <c r="M17" s="111">
        <f t="shared" si="1"/>
        <v>15</v>
      </c>
      <c r="N17" s="116"/>
      <c r="Q17" s="51"/>
      <c r="S17" s="51"/>
      <c r="T17"/>
      <c r="Z17" s="245"/>
      <c r="AB17" s="57"/>
      <c r="AC17" s="57"/>
      <c r="AD17" s="244"/>
      <c r="AE17" s="57"/>
    </row>
    <row r="18" spans="1:31" ht="12.75">
      <c r="A18" s="52" t="s">
        <v>80</v>
      </c>
      <c r="B18" s="273">
        <v>186.80177000000003</v>
      </c>
      <c r="C18" s="61"/>
      <c r="D18" s="64"/>
      <c r="E18" s="63"/>
      <c r="F18" s="115">
        <f>F20</f>
        <v>3.3624333333333802</v>
      </c>
      <c r="G18" s="106">
        <v>36251</v>
      </c>
      <c r="H18" s="94">
        <f>H19-F18</f>
        <v>166.35496666666663</v>
      </c>
      <c r="I18" s="258">
        <v>177.4</v>
      </c>
      <c r="J18" s="246">
        <v>95</v>
      </c>
      <c r="K18" s="256"/>
      <c r="L18" s="92">
        <f t="shared" si="0"/>
        <v>2015.1863999999998</v>
      </c>
      <c r="M18" s="111">
        <f t="shared" si="1"/>
        <v>16</v>
      </c>
      <c r="N18" s="116"/>
      <c r="Q18" s="51"/>
      <c r="S18" s="51"/>
      <c r="T18"/>
      <c r="Z18" s="245"/>
      <c r="AB18" s="57"/>
      <c r="AC18" s="57"/>
      <c r="AD18" s="244"/>
      <c r="AE18" s="57"/>
    </row>
    <row r="19" spans="1:31" ht="12.75">
      <c r="A19" s="52" t="s">
        <v>81</v>
      </c>
      <c r="B19" s="273">
        <v>200.49539000000004</v>
      </c>
      <c r="C19" s="53"/>
      <c r="D19" s="60"/>
      <c r="E19" s="55"/>
      <c r="F19" s="110">
        <f>F20</f>
        <v>3.3624333333333802</v>
      </c>
      <c r="G19" s="104">
        <v>36281</v>
      </c>
      <c r="H19" s="112">
        <f>D20</f>
        <v>169.7174</v>
      </c>
      <c r="I19" s="258">
        <v>174.1</v>
      </c>
      <c r="J19" s="246">
        <v>99.41</v>
      </c>
      <c r="K19" s="256"/>
      <c r="L19" s="92">
        <f t="shared" si="0"/>
        <v>2016.1917999999998</v>
      </c>
      <c r="M19" s="111">
        <f t="shared" si="1"/>
        <v>17</v>
      </c>
      <c r="N19" s="116"/>
      <c r="Q19" s="51"/>
      <c r="S19" s="51"/>
      <c r="T19"/>
      <c r="Z19" s="245"/>
      <c r="AB19" s="57"/>
      <c r="AC19" s="57"/>
      <c r="AD19" s="244"/>
      <c r="AE19" s="57"/>
    </row>
    <row r="20" spans="1:31" ht="12.75">
      <c r="A20" s="52" t="s">
        <v>82</v>
      </c>
      <c r="B20" s="273">
        <v>201.63356000000022</v>
      </c>
      <c r="C20" s="58">
        <v>1999.2</v>
      </c>
      <c r="D20" s="59">
        <f>B8</f>
        <v>169.7174</v>
      </c>
      <c r="E20" s="113">
        <f>(D20/D17)^(1/3)-1</f>
        <v>2.0635166467216859E-2</v>
      </c>
      <c r="F20" s="114">
        <f>(D20-D17)/3</f>
        <v>3.3624333333333802</v>
      </c>
      <c r="G20" s="105">
        <v>36312</v>
      </c>
      <c r="H20" s="93">
        <f>H19+F20</f>
        <v>173.07983333333337</v>
      </c>
      <c r="I20" s="258">
        <v>156</v>
      </c>
      <c r="J20" s="246">
        <v>94.74</v>
      </c>
      <c r="K20" s="256"/>
      <c r="L20" s="92">
        <f t="shared" si="0"/>
        <v>2017.1971999999998</v>
      </c>
      <c r="M20" s="111">
        <f t="shared" si="1"/>
        <v>18</v>
      </c>
      <c r="N20" s="116"/>
      <c r="Q20" s="51"/>
      <c r="S20" s="51"/>
      <c r="T20"/>
      <c r="Z20" s="245"/>
      <c r="AB20" s="57"/>
      <c r="AC20" s="57"/>
      <c r="AD20" s="244"/>
      <c r="AE20" s="57"/>
    </row>
    <row r="21" spans="1:31" ht="12.75">
      <c r="A21" s="52" t="s">
        <v>83</v>
      </c>
      <c r="B21" s="273">
        <v>215.62701000000015</v>
      </c>
      <c r="C21" s="61"/>
      <c r="D21" s="64"/>
      <c r="E21" s="63"/>
      <c r="F21" s="115">
        <f>F23</f>
        <v>-7.1075866666666725</v>
      </c>
      <c r="G21" s="106">
        <v>36342</v>
      </c>
      <c r="H21" s="94">
        <f>H22-F21</f>
        <v>155.50222666666664</v>
      </c>
      <c r="I21" s="258">
        <v>178</v>
      </c>
      <c r="J21" s="246">
        <v>105.96</v>
      </c>
      <c r="K21" s="256"/>
      <c r="L21" s="92">
        <f t="shared" si="0"/>
        <v>2018.2025999999998</v>
      </c>
      <c r="M21" s="111">
        <f t="shared" si="1"/>
        <v>19</v>
      </c>
      <c r="N21" s="116"/>
      <c r="Q21" s="51"/>
      <c r="S21" s="51"/>
      <c r="T21"/>
      <c r="Z21" s="245"/>
      <c r="AB21" s="57"/>
      <c r="AC21" s="57"/>
      <c r="AD21" s="244"/>
      <c r="AE21" s="57"/>
    </row>
    <row r="22" spans="1:31" ht="12.75">
      <c r="A22" s="52" t="s">
        <v>84</v>
      </c>
      <c r="B22" s="273">
        <v>212.89150999999993</v>
      </c>
      <c r="C22" s="53"/>
      <c r="D22" s="60"/>
      <c r="E22" s="55"/>
      <c r="F22" s="110">
        <f>F23</f>
        <v>-7.1075866666666725</v>
      </c>
      <c r="G22" s="104">
        <v>36373</v>
      </c>
      <c r="H22" s="112">
        <f>D23</f>
        <v>148.39463999999998</v>
      </c>
      <c r="I22" s="258">
        <v>159.4</v>
      </c>
      <c r="J22" s="246">
        <v>99.97</v>
      </c>
      <c r="K22" s="256"/>
      <c r="L22" s="92">
        <f t="shared" si="0"/>
        <v>2019.2079999999999</v>
      </c>
      <c r="M22" s="111">
        <f t="shared" si="1"/>
        <v>20</v>
      </c>
      <c r="N22" s="116"/>
      <c r="Q22" s="51"/>
      <c r="S22" s="51"/>
      <c r="T22"/>
      <c r="Z22" s="245"/>
      <c r="AB22" s="57"/>
      <c r="AC22" s="57"/>
      <c r="AD22" s="244"/>
      <c r="AE22" s="57"/>
    </row>
    <row r="23" spans="1:31" ht="12.75">
      <c r="A23" s="52" t="s">
        <v>85</v>
      </c>
      <c r="B23" s="273">
        <v>208.88412999999991</v>
      </c>
      <c r="C23" s="58">
        <v>1999.3</v>
      </c>
      <c r="D23" s="59">
        <f>B9</f>
        <v>148.39463999999998</v>
      </c>
      <c r="E23" s="113">
        <f>(D23/D20)^(1/3)-1</f>
        <v>-4.376651361294015E-2</v>
      </c>
      <c r="F23" s="114">
        <f>(D23-D20)/3</f>
        <v>-7.1075866666666725</v>
      </c>
      <c r="G23" s="105">
        <v>36404</v>
      </c>
      <c r="H23" s="93">
        <f>H22+F23</f>
        <v>141.28705333333332</v>
      </c>
      <c r="I23" s="258">
        <v>154.6</v>
      </c>
      <c r="J23" s="246">
        <v>91.47</v>
      </c>
      <c r="K23" s="256"/>
      <c r="L23" s="92">
        <f t="shared" si="0"/>
        <v>2020.2133999999999</v>
      </c>
      <c r="M23" s="111">
        <f t="shared" si="1"/>
        <v>21</v>
      </c>
      <c r="N23" s="116"/>
      <c r="Q23" s="51"/>
      <c r="S23" s="51"/>
      <c r="T23"/>
      <c r="Z23" s="245"/>
      <c r="AB23" s="57"/>
      <c r="AC23" s="57"/>
      <c r="AD23" s="244"/>
      <c r="AE23" s="57"/>
    </row>
    <row r="24" spans="1:31" ht="12.75">
      <c r="A24" s="52" t="s">
        <v>86</v>
      </c>
      <c r="B24" s="273">
        <v>225.94826000000012</v>
      </c>
      <c r="C24" s="61"/>
      <c r="D24" s="62"/>
      <c r="E24" s="63"/>
      <c r="F24" s="115">
        <f>F26</f>
        <v>-3.0043433333333573</v>
      </c>
      <c r="G24" s="106">
        <v>36434</v>
      </c>
      <c r="H24" s="94">
        <f>H25-F24</f>
        <v>142.38595333333328</v>
      </c>
      <c r="I24" s="258">
        <v>136.80000000000001</v>
      </c>
      <c r="J24" s="246">
        <v>80.319999999999993</v>
      </c>
      <c r="K24" s="256"/>
      <c r="L24" s="92">
        <f t="shared" si="0"/>
        <v>2021.2187999999999</v>
      </c>
      <c r="M24" s="111">
        <f t="shared" si="1"/>
        <v>22</v>
      </c>
      <c r="N24" s="116"/>
      <c r="Q24" s="51"/>
      <c r="S24" s="51"/>
      <c r="T24"/>
      <c r="Z24" s="245"/>
      <c r="AB24" s="57"/>
      <c r="AC24" s="57"/>
      <c r="AD24" s="244"/>
      <c r="AE24" s="57"/>
    </row>
    <row r="25" spans="1:31" ht="12.75">
      <c r="A25" s="52" t="s">
        <v>87</v>
      </c>
      <c r="B25" s="273">
        <v>228.38742000000002</v>
      </c>
      <c r="C25" s="53"/>
      <c r="D25" s="54"/>
      <c r="E25" s="55"/>
      <c r="F25" s="110">
        <f>F26</f>
        <v>-3.0043433333333573</v>
      </c>
      <c r="G25" s="104">
        <v>36465</v>
      </c>
      <c r="H25" s="112">
        <f>D26</f>
        <v>139.38160999999991</v>
      </c>
      <c r="I25" s="258">
        <v>133.69999999999999</v>
      </c>
      <c r="J25" s="246">
        <v>82.62</v>
      </c>
      <c r="K25" s="256"/>
      <c r="L25" s="92">
        <f t="shared" si="0"/>
        <v>2022.2241999999999</v>
      </c>
      <c r="M25" s="111">
        <f t="shared" si="1"/>
        <v>23</v>
      </c>
      <c r="N25" s="116"/>
      <c r="Q25" s="51"/>
      <c r="S25" s="51"/>
      <c r="T25"/>
      <c r="Z25" s="245"/>
      <c r="AB25" s="57"/>
      <c r="AC25" s="57"/>
      <c r="AD25" s="244"/>
      <c r="AE25" s="57"/>
    </row>
    <row r="26" spans="1:31" ht="12.75">
      <c r="A26" s="52" t="s">
        <v>88</v>
      </c>
      <c r="B26" s="273">
        <v>214.50927000000001</v>
      </c>
      <c r="C26" s="58" t="s">
        <v>72</v>
      </c>
      <c r="D26" s="65">
        <f>B10</f>
        <v>139.38160999999991</v>
      </c>
      <c r="E26" s="113">
        <f>(D26/D23)^(1/3)-1</f>
        <v>-2.0669934903694842E-2</v>
      </c>
      <c r="F26" s="114">
        <f>(D26-D23)/3</f>
        <v>-3.0043433333333573</v>
      </c>
      <c r="G26" s="105">
        <v>36495</v>
      </c>
      <c r="H26" s="93">
        <f>H25+F26</f>
        <v>136.37726666666654</v>
      </c>
      <c r="I26" s="258">
        <v>113.7</v>
      </c>
      <c r="J26" s="246">
        <v>67.400000000000006</v>
      </c>
      <c r="K26" s="256"/>
      <c r="L26" s="92">
        <f t="shared" si="0"/>
        <v>2023.2295999999999</v>
      </c>
      <c r="M26" s="111">
        <f t="shared" si="1"/>
        <v>24</v>
      </c>
      <c r="N26" s="116"/>
      <c r="Q26" s="51"/>
      <c r="S26" s="51"/>
      <c r="T26"/>
      <c r="Z26" s="245"/>
      <c r="AB26" s="57"/>
      <c r="AC26" s="57"/>
      <c r="AD26" s="244"/>
      <c r="AE26" s="57"/>
    </row>
    <row r="27" spans="1:31" ht="12.75">
      <c r="A27" s="52" t="s">
        <v>89</v>
      </c>
      <c r="B27" s="273">
        <v>216.60620999999992</v>
      </c>
      <c r="C27" s="66"/>
      <c r="D27" s="67"/>
      <c r="E27" s="117"/>
      <c r="F27" s="115">
        <f>F29</f>
        <v>1.4176433333333687</v>
      </c>
      <c r="G27" s="106">
        <v>36526</v>
      </c>
      <c r="H27" s="94">
        <f>H28-F27</f>
        <v>142.21689666666666</v>
      </c>
      <c r="I27" s="258">
        <v>137.19999999999999</v>
      </c>
      <c r="J27" s="246">
        <v>78.83</v>
      </c>
      <c r="K27" s="256"/>
      <c r="L27" s="92">
        <f t="shared" si="0"/>
        <v>2024.2349999999999</v>
      </c>
      <c r="M27" s="111">
        <f t="shared" si="1"/>
        <v>25</v>
      </c>
      <c r="N27" s="116"/>
      <c r="Q27" s="51"/>
      <c r="S27" s="51"/>
      <c r="T27"/>
      <c r="Z27" s="245"/>
      <c r="AB27" s="57"/>
      <c r="AC27" s="57"/>
      <c r="AD27" s="244"/>
      <c r="AE27" s="57"/>
    </row>
    <row r="28" spans="1:31" ht="12.75">
      <c r="A28" s="52" t="s">
        <v>90</v>
      </c>
      <c r="B28" s="273">
        <v>215.86249999999973</v>
      </c>
      <c r="C28" s="68"/>
      <c r="D28" s="69"/>
      <c r="E28" s="118"/>
      <c r="F28" s="110">
        <f>F29</f>
        <v>1.4176433333333687</v>
      </c>
      <c r="G28" s="104">
        <v>36557</v>
      </c>
      <c r="H28" s="112">
        <f>D29</f>
        <v>143.63454000000002</v>
      </c>
      <c r="I28" s="258">
        <v>141.1</v>
      </c>
      <c r="J28" s="246">
        <v>78.62</v>
      </c>
      <c r="K28" s="256"/>
      <c r="L28" s="92">
        <f t="shared" si="0"/>
        <v>2025.2403999999999</v>
      </c>
      <c r="M28" s="111">
        <f t="shared" si="1"/>
        <v>26</v>
      </c>
      <c r="N28" s="116"/>
      <c r="Q28" s="51"/>
      <c r="S28" s="51"/>
      <c r="T28"/>
      <c r="Z28" s="245"/>
      <c r="AB28" s="57"/>
      <c r="AC28" s="57"/>
      <c r="AD28" s="244"/>
      <c r="AE28" s="57"/>
    </row>
    <row r="29" spans="1:31" ht="12.75">
      <c r="A29" s="52" t="s">
        <v>91</v>
      </c>
      <c r="B29" s="273">
        <v>215.38563999999997</v>
      </c>
      <c r="C29" s="58" t="s">
        <v>73</v>
      </c>
      <c r="D29" s="65">
        <f>B11</f>
        <v>143.63454000000002</v>
      </c>
      <c r="E29" s="113">
        <f>(D29/D26)^(1/3)-1</f>
        <v>1.0069220123233524E-2</v>
      </c>
      <c r="F29" s="114">
        <f>(D29-D26)/3</f>
        <v>1.4176433333333687</v>
      </c>
      <c r="G29" s="105">
        <v>36586</v>
      </c>
      <c r="H29" s="93">
        <f>H28+F29</f>
        <v>145.05218333333337</v>
      </c>
      <c r="I29" s="258">
        <v>144.30000000000001</v>
      </c>
      <c r="J29" s="246">
        <v>82.23</v>
      </c>
      <c r="K29" s="256"/>
      <c r="L29" s="92">
        <f t="shared" si="0"/>
        <v>2026.2457999999999</v>
      </c>
      <c r="M29" s="111">
        <f t="shared" si="1"/>
        <v>27</v>
      </c>
      <c r="N29" s="116"/>
      <c r="Q29" s="51"/>
      <c r="S29" s="51"/>
      <c r="T29"/>
      <c r="Z29" s="245"/>
      <c r="AB29" s="57"/>
      <c r="AC29" s="57"/>
      <c r="AD29" s="244"/>
      <c r="AE29" s="57"/>
    </row>
    <row r="30" spans="1:31" ht="12.75">
      <c r="A30" s="52" t="s">
        <v>92</v>
      </c>
      <c r="B30" s="273">
        <v>223.91508999999996</v>
      </c>
      <c r="C30" s="66"/>
      <c r="D30" s="67"/>
      <c r="E30" s="117"/>
      <c r="F30" s="115">
        <f>F32</f>
        <v>-2.2347033333333761</v>
      </c>
      <c r="G30" s="106">
        <v>36617</v>
      </c>
      <c r="H30" s="94">
        <f>H31-F30</f>
        <v>139.16513333333327</v>
      </c>
      <c r="I30" s="258">
        <v>129.69999999999999</v>
      </c>
      <c r="J30" s="246">
        <v>75.16</v>
      </c>
      <c r="K30" s="256"/>
      <c r="L30" s="92">
        <f t="shared" si="0"/>
        <v>2027.2511999999999</v>
      </c>
      <c r="M30" s="111">
        <f t="shared" si="1"/>
        <v>28</v>
      </c>
      <c r="N30" s="116"/>
      <c r="Q30" s="51"/>
      <c r="S30" s="51"/>
      <c r="T30"/>
      <c r="Z30" s="245"/>
      <c r="AB30" s="57"/>
      <c r="AC30" s="57"/>
      <c r="AD30" s="244"/>
      <c r="AE30" s="57"/>
    </row>
    <row r="31" spans="1:31" ht="12.75">
      <c r="A31" s="52" t="s">
        <v>93</v>
      </c>
      <c r="B31" s="273">
        <v>220.25307000000021</v>
      </c>
      <c r="C31" s="68"/>
      <c r="D31" s="69"/>
      <c r="E31" s="118"/>
      <c r="F31" s="110">
        <f>F32</f>
        <v>-2.2347033333333761</v>
      </c>
      <c r="G31" s="104">
        <v>36647</v>
      </c>
      <c r="H31" s="112">
        <f>D32</f>
        <v>136.93042999999989</v>
      </c>
      <c r="I31" s="258">
        <v>144.80000000000001</v>
      </c>
      <c r="J31" s="246">
        <v>85.42</v>
      </c>
      <c r="K31" s="256"/>
      <c r="L31" s="92">
        <f t="shared" si="0"/>
        <v>2028.2565999999999</v>
      </c>
      <c r="M31" s="111">
        <f t="shared" si="1"/>
        <v>29</v>
      </c>
      <c r="N31" s="116"/>
      <c r="Q31" s="51"/>
      <c r="S31" s="51"/>
      <c r="T31"/>
      <c r="Z31" s="245"/>
      <c r="AB31" s="57"/>
      <c r="AC31" s="57"/>
      <c r="AD31" s="244"/>
      <c r="AE31" s="57"/>
    </row>
    <row r="32" spans="1:31" ht="12.75">
      <c r="A32" s="52" t="s">
        <v>94</v>
      </c>
      <c r="B32" s="273">
        <v>220.57016000000021</v>
      </c>
      <c r="C32" s="58" t="s">
        <v>74</v>
      </c>
      <c r="D32" s="65">
        <f>B12</f>
        <v>136.93042999999989</v>
      </c>
      <c r="E32" s="113">
        <f>(D32/D29)^(1/3)-1</f>
        <v>-1.5806797077880574E-2</v>
      </c>
      <c r="F32" s="114">
        <f>(D32-D29)/3</f>
        <v>-2.2347033333333761</v>
      </c>
      <c r="G32" s="105">
        <v>36678</v>
      </c>
      <c r="H32" s="93">
        <f>H31+F32</f>
        <v>134.6957266666665</v>
      </c>
      <c r="I32" s="258">
        <v>133</v>
      </c>
      <c r="J32" s="246">
        <v>81.25</v>
      </c>
      <c r="K32" s="256"/>
      <c r="L32" s="92">
        <f t="shared" si="0"/>
        <v>2029.2619999999999</v>
      </c>
      <c r="M32" s="111">
        <f t="shared" si="1"/>
        <v>30</v>
      </c>
      <c r="N32" s="116"/>
      <c r="Q32" s="51"/>
      <c r="S32" s="51"/>
      <c r="T32"/>
      <c r="Z32" s="245"/>
      <c r="AB32" s="57"/>
      <c r="AC32" s="57"/>
      <c r="AD32" s="244"/>
      <c r="AE32" s="57"/>
    </row>
    <row r="33" spans="1:31" ht="12.75">
      <c r="A33" s="52" t="s">
        <v>95</v>
      </c>
      <c r="B33" s="273">
        <v>198.03400999999985</v>
      </c>
      <c r="C33" s="66"/>
      <c r="D33" s="67"/>
      <c r="E33" s="117"/>
      <c r="F33" s="115">
        <f>F35</f>
        <v>0.77463000000003979</v>
      </c>
      <c r="G33" s="106">
        <v>36708</v>
      </c>
      <c r="H33" s="94">
        <f>H34-F33</f>
        <v>138.47968999999998</v>
      </c>
      <c r="I33" s="258">
        <v>138.4</v>
      </c>
      <c r="J33" s="246">
        <v>75.849999999999994</v>
      </c>
      <c r="K33" s="256"/>
      <c r="L33" s="92">
        <f t="shared" si="0"/>
        <v>2030.2674</v>
      </c>
      <c r="M33" s="111">
        <f t="shared" si="1"/>
        <v>31</v>
      </c>
      <c r="N33" s="116"/>
      <c r="Q33" s="51"/>
      <c r="S33" s="51"/>
      <c r="T33"/>
      <c r="Z33" s="245"/>
      <c r="AB33" s="57"/>
      <c r="AC33" s="57"/>
      <c r="AD33" s="244"/>
      <c r="AE33" s="57"/>
    </row>
    <row r="34" spans="1:31" ht="12.75">
      <c r="A34" s="52" t="s">
        <v>96</v>
      </c>
      <c r="B34" s="273">
        <v>185.82016999999996</v>
      </c>
      <c r="C34" s="68"/>
      <c r="D34" s="69"/>
      <c r="E34" s="118"/>
      <c r="F34" s="110">
        <f>F35</f>
        <v>0.77463000000003979</v>
      </c>
      <c r="G34" s="104">
        <v>36739</v>
      </c>
      <c r="H34" s="112">
        <f>D35</f>
        <v>139.25432000000001</v>
      </c>
      <c r="I34" s="258">
        <v>172.4</v>
      </c>
      <c r="J34" s="246">
        <v>108.13</v>
      </c>
      <c r="K34" s="256"/>
      <c r="L34" s="92">
        <f t="shared" si="0"/>
        <v>2031.2728</v>
      </c>
      <c r="M34" s="111">
        <f t="shared" si="1"/>
        <v>32</v>
      </c>
      <c r="N34" s="116"/>
      <c r="Q34" s="51"/>
      <c r="S34" s="51"/>
      <c r="T34"/>
      <c r="Z34" s="245"/>
      <c r="AB34" s="57"/>
      <c r="AC34" s="57"/>
      <c r="AD34" s="244"/>
      <c r="AE34" s="57"/>
    </row>
    <row r="35" spans="1:31" ht="12.75">
      <c r="A35" s="52" t="s">
        <v>97</v>
      </c>
      <c r="B35" s="273">
        <v>196.17610999999988</v>
      </c>
      <c r="C35" s="58" t="s">
        <v>75</v>
      </c>
      <c r="D35" s="65">
        <f>B13</f>
        <v>139.25432000000001</v>
      </c>
      <c r="E35" s="113">
        <f>(D35/D32)^(1/3)-1</f>
        <v>5.6254018284200846E-3</v>
      </c>
      <c r="F35" s="114">
        <f>(D35-D32)/3</f>
        <v>0.77463000000003979</v>
      </c>
      <c r="G35" s="105">
        <v>36770</v>
      </c>
      <c r="H35" s="93">
        <f>H34+F35</f>
        <v>140.02895000000004</v>
      </c>
      <c r="I35" s="258">
        <v>146.6</v>
      </c>
      <c r="J35" s="246">
        <v>93.73</v>
      </c>
      <c r="K35" s="256"/>
      <c r="L35" s="92">
        <f t="shared" si="0"/>
        <v>2032.2782</v>
      </c>
      <c r="M35" s="111">
        <f t="shared" si="1"/>
        <v>33</v>
      </c>
      <c r="N35" s="116"/>
      <c r="Q35" s="51"/>
      <c r="S35" s="51"/>
      <c r="T35"/>
      <c r="Z35" s="245"/>
      <c r="AB35" s="57"/>
      <c r="AC35" s="57"/>
      <c r="AD35" s="244"/>
      <c r="AE35" s="57"/>
    </row>
    <row r="36" spans="1:31" ht="12.75">
      <c r="A36" s="52" t="s">
        <v>98</v>
      </c>
      <c r="B36" s="273">
        <v>185.73548000000028</v>
      </c>
      <c r="C36" s="66"/>
      <c r="D36" s="67"/>
      <c r="E36" s="117"/>
      <c r="F36" s="115">
        <f>F38</f>
        <v>4.025743333333442</v>
      </c>
      <c r="G36" s="106">
        <v>36800</v>
      </c>
      <c r="H36" s="94">
        <f>H37-F36</f>
        <v>147.30580666666688</v>
      </c>
      <c r="I36" s="258">
        <v>145.1</v>
      </c>
      <c r="J36" s="246">
        <v>84.1</v>
      </c>
      <c r="K36" s="256"/>
      <c r="L36" s="92">
        <f t="shared" si="0"/>
        <v>2033.2836</v>
      </c>
      <c r="M36" s="111">
        <f t="shared" si="1"/>
        <v>34</v>
      </c>
      <c r="N36" s="116"/>
      <c r="Q36" s="51"/>
      <c r="S36" s="51"/>
      <c r="T36"/>
      <c r="Z36" s="245"/>
      <c r="AB36" s="57"/>
      <c r="AC36" s="57"/>
      <c r="AD36" s="244"/>
      <c r="AE36" s="57"/>
    </row>
    <row r="37" spans="1:31" ht="12.75">
      <c r="A37" s="52" t="s">
        <v>99</v>
      </c>
      <c r="B37" s="273">
        <v>196.00325999999995</v>
      </c>
      <c r="C37" s="68"/>
      <c r="D37" s="69"/>
      <c r="E37" s="118"/>
      <c r="F37" s="110">
        <f>F38</f>
        <v>4.025743333333442</v>
      </c>
      <c r="G37" s="104">
        <v>36831</v>
      </c>
      <c r="H37" s="112">
        <f>D38</f>
        <v>151.33155000000033</v>
      </c>
      <c r="I37" s="258">
        <v>135.30000000000001</v>
      </c>
      <c r="J37" s="246">
        <v>81.63</v>
      </c>
      <c r="K37" s="256"/>
      <c r="L37" s="92">
        <f t="shared" si="0"/>
        <v>2034.289</v>
      </c>
      <c r="M37" s="111">
        <f t="shared" si="1"/>
        <v>35</v>
      </c>
      <c r="N37" s="116"/>
      <c r="Q37" s="51"/>
      <c r="S37" s="51"/>
      <c r="T37"/>
      <c r="Z37" s="245"/>
      <c r="AB37" s="57"/>
      <c r="AC37" s="57"/>
      <c r="AD37" s="244"/>
      <c r="AE37" s="57"/>
    </row>
    <row r="38" spans="1:31" ht="12.75">
      <c r="A38" s="52" t="s">
        <v>100</v>
      </c>
      <c r="B38" s="273">
        <v>196.63958000000002</v>
      </c>
      <c r="C38" s="58" t="s">
        <v>76</v>
      </c>
      <c r="D38" s="65">
        <f>B14</f>
        <v>151.33155000000033</v>
      </c>
      <c r="E38" s="113">
        <f>(D38/D35)^(1/3)-1</f>
        <v>2.8111620267952553E-2</v>
      </c>
      <c r="F38" s="114">
        <f>(D38-D35)/3</f>
        <v>4.025743333333442</v>
      </c>
      <c r="G38" s="105">
        <v>36861</v>
      </c>
      <c r="H38" s="93">
        <f>H37+F38</f>
        <v>155.35729333333379</v>
      </c>
      <c r="I38" s="258">
        <v>145</v>
      </c>
      <c r="J38" s="246">
        <v>78.7</v>
      </c>
      <c r="K38" s="256"/>
      <c r="L38" s="92">
        <f t="shared" si="0"/>
        <v>2035.2944</v>
      </c>
      <c r="M38" s="111">
        <f t="shared" si="1"/>
        <v>36</v>
      </c>
      <c r="N38" s="116"/>
      <c r="Q38" s="51"/>
      <c r="S38" s="51"/>
      <c r="T38"/>
      <c r="Z38" s="245"/>
      <c r="AB38" s="57"/>
      <c r="AC38" s="57"/>
      <c r="AD38" s="244"/>
      <c r="AE38" s="57"/>
    </row>
    <row r="39" spans="1:31" ht="12.75">
      <c r="A39" s="52" t="s">
        <v>101</v>
      </c>
      <c r="B39" s="273">
        <v>209.05109000000039</v>
      </c>
      <c r="C39" s="66"/>
      <c r="D39" s="67"/>
      <c r="E39" s="117"/>
      <c r="F39" s="115">
        <f>F41</f>
        <v>1.8178899999999583</v>
      </c>
      <c r="G39" s="106">
        <v>36892</v>
      </c>
      <c r="H39" s="94">
        <f>H40-F39</f>
        <v>154.96733000000026</v>
      </c>
      <c r="I39" s="258">
        <v>141.5</v>
      </c>
      <c r="J39" s="246">
        <v>85.32</v>
      </c>
      <c r="K39" s="256"/>
      <c r="L39" s="92">
        <f t="shared" si="0"/>
        <v>2036.2998</v>
      </c>
      <c r="M39" s="111">
        <f t="shared" si="1"/>
        <v>37</v>
      </c>
      <c r="N39" s="116"/>
      <c r="Q39" s="51"/>
      <c r="S39" s="51"/>
      <c r="T39"/>
      <c r="Z39" s="245"/>
      <c r="AB39" s="57"/>
      <c r="AC39" s="57"/>
      <c r="AD39" s="244"/>
      <c r="AE39" s="57"/>
    </row>
    <row r="40" spans="1:31" ht="12.75">
      <c r="A40" s="52" t="s">
        <v>102</v>
      </c>
      <c r="B40" s="273">
        <v>209.34740000000011</v>
      </c>
      <c r="C40" s="68"/>
      <c r="D40" s="69"/>
      <c r="E40" s="118"/>
      <c r="F40" s="110">
        <f>F41</f>
        <v>1.8178899999999583</v>
      </c>
      <c r="G40" s="104">
        <v>36923</v>
      </c>
      <c r="H40" s="112">
        <f>D41</f>
        <v>156.78522000000021</v>
      </c>
      <c r="I40" s="258">
        <v>164.3</v>
      </c>
      <c r="J40" s="246">
        <v>85.73</v>
      </c>
      <c r="K40" s="256"/>
      <c r="L40" s="92">
        <f t="shared" si="0"/>
        <v>2037.3052</v>
      </c>
      <c r="M40" s="111">
        <f t="shared" si="1"/>
        <v>38</v>
      </c>
      <c r="N40" s="116"/>
      <c r="Q40" s="51"/>
      <c r="S40" s="51"/>
      <c r="T40"/>
      <c r="Z40" s="245"/>
      <c r="AB40" s="57"/>
      <c r="AC40" s="57"/>
      <c r="AD40" s="244"/>
      <c r="AE40" s="57"/>
    </row>
    <row r="41" spans="1:31" ht="12.75">
      <c r="A41" s="52" t="s">
        <v>103</v>
      </c>
      <c r="B41" s="273">
        <v>200.77674999999999</v>
      </c>
      <c r="C41" s="58" t="s">
        <v>77</v>
      </c>
      <c r="D41" s="65">
        <f>B15</f>
        <v>156.78522000000021</v>
      </c>
      <c r="E41" s="113">
        <f>(D41/D38)^(1/3)-1</f>
        <v>1.1871148729228453E-2</v>
      </c>
      <c r="F41" s="114">
        <f>(D41-D38)/3</f>
        <v>1.8178899999999583</v>
      </c>
      <c r="G41" s="105">
        <v>36951</v>
      </c>
      <c r="H41" s="93">
        <f>H40+F41</f>
        <v>158.60311000000016</v>
      </c>
      <c r="I41" s="258">
        <v>166.7</v>
      </c>
      <c r="J41" s="246">
        <v>101.87</v>
      </c>
      <c r="K41" s="256"/>
      <c r="L41" s="92">
        <f t="shared" si="0"/>
        <v>2038.3105999999998</v>
      </c>
      <c r="M41" s="111">
        <f t="shared" si="1"/>
        <v>39</v>
      </c>
      <c r="N41" s="116"/>
      <c r="Q41" s="51"/>
      <c r="S41" s="51"/>
      <c r="T41"/>
      <c r="Z41" s="245"/>
      <c r="AB41" s="57"/>
      <c r="AC41" s="57"/>
      <c r="AD41" s="244"/>
      <c r="AE41" s="57"/>
    </row>
    <row r="42" spans="1:31" ht="12.75">
      <c r="A42" s="52" t="s">
        <v>104</v>
      </c>
      <c r="B42" s="273">
        <v>202.04804000000013</v>
      </c>
      <c r="C42" s="66"/>
      <c r="D42" s="67"/>
      <c r="E42" s="117"/>
      <c r="F42" s="115">
        <f>F44</f>
        <v>2.7589933333333647</v>
      </c>
      <c r="G42" s="106">
        <v>36982</v>
      </c>
      <c r="H42" s="94">
        <f>H43-F42</f>
        <v>162.30320666666694</v>
      </c>
      <c r="I42" s="258">
        <v>154.5</v>
      </c>
      <c r="J42" s="246">
        <v>86.31</v>
      </c>
      <c r="K42" s="256"/>
      <c r="L42" s="92">
        <f t="shared" si="0"/>
        <v>2039.3159999999998</v>
      </c>
      <c r="M42" s="111">
        <f t="shared" si="1"/>
        <v>40</v>
      </c>
      <c r="N42" s="116"/>
      <c r="Q42" s="51"/>
      <c r="S42" s="51"/>
      <c r="T42"/>
      <c r="Z42" s="245"/>
      <c r="AB42" s="57"/>
      <c r="AC42" s="57"/>
      <c r="AD42" s="244"/>
      <c r="AE42" s="57"/>
    </row>
    <row r="43" spans="1:31" ht="12.75">
      <c r="A43" s="52" t="s">
        <v>105</v>
      </c>
      <c r="B43" s="273">
        <v>203.91598999999997</v>
      </c>
      <c r="C43" s="68"/>
      <c r="D43" s="69"/>
      <c r="E43" s="118"/>
      <c r="F43" s="110">
        <f>F44</f>
        <v>2.7589933333333647</v>
      </c>
      <c r="G43" s="104">
        <v>37012</v>
      </c>
      <c r="H43" s="112">
        <f>D44</f>
        <v>165.0622000000003</v>
      </c>
      <c r="I43" s="258">
        <v>170.4</v>
      </c>
      <c r="J43" s="246">
        <v>96.45</v>
      </c>
      <c r="K43" s="256"/>
      <c r="L43" s="92">
        <f t="shared" si="0"/>
        <v>2040.3213999999998</v>
      </c>
      <c r="M43" s="111">
        <f t="shared" si="1"/>
        <v>41</v>
      </c>
      <c r="N43" s="116"/>
      <c r="Q43" s="51"/>
      <c r="S43" s="51"/>
      <c r="T43"/>
      <c r="Z43" s="245"/>
      <c r="AB43" s="57"/>
      <c r="AC43" s="57"/>
      <c r="AD43" s="244"/>
      <c r="AE43" s="57"/>
    </row>
    <row r="44" spans="1:31" ht="12.75">
      <c r="A44" s="70" t="s">
        <v>106</v>
      </c>
      <c r="B44" s="273">
        <v>205.46768999999995</v>
      </c>
      <c r="C44" s="58" t="s">
        <v>78</v>
      </c>
      <c r="D44" s="65">
        <f>B16</f>
        <v>165.0622000000003</v>
      </c>
      <c r="E44" s="113">
        <f>(D44/D41)^(1/3)-1</f>
        <v>1.7296389554510405E-2</v>
      </c>
      <c r="F44" s="114">
        <f>(D44-D41)/3</f>
        <v>2.7589933333333647</v>
      </c>
      <c r="G44" s="105">
        <v>37043</v>
      </c>
      <c r="H44" s="93">
        <f>H43+F44</f>
        <v>167.82119333333367</v>
      </c>
      <c r="I44" s="258">
        <v>167.3</v>
      </c>
      <c r="J44" s="246">
        <v>99.52</v>
      </c>
      <c r="K44" s="256"/>
      <c r="L44" s="92">
        <f t="shared" si="0"/>
        <v>2041.3267999999998</v>
      </c>
      <c r="M44" s="111">
        <f t="shared" si="1"/>
        <v>42</v>
      </c>
      <c r="N44" s="116"/>
      <c r="Q44" s="51"/>
      <c r="S44" s="51"/>
      <c r="T44"/>
      <c r="Z44" s="245"/>
      <c r="AB44" s="57"/>
      <c r="AC44" s="57"/>
      <c r="AD44" s="244"/>
      <c r="AE44" s="57"/>
    </row>
    <row r="45" spans="1:31" ht="12.75">
      <c r="A45" s="70" t="s">
        <v>107</v>
      </c>
      <c r="B45" s="273">
        <v>207.48666000000003</v>
      </c>
      <c r="C45" s="66"/>
      <c r="D45" s="67"/>
      <c r="E45" s="117"/>
      <c r="F45" s="115">
        <f>F47</f>
        <v>-0.50583000000005995</v>
      </c>
      <c r="G45" s="106">
        <v>37073</v>
      </c>
      <c r="H45" s="94">
        <f>H46-F45</f>
        <v>164.05054000000018</v>
      </c>
      <c r="I45" s="258">
        <v>197.6</v>
      </c>
      <c r="J45" s="246">
        <v>105.83</v>
      </c>
      <c r="K45" s="256"/>
      <c r="L45" s="92">
        <f t="shared" si="0"/>
        <v>2042.3321999999998</v>
      </c>
      <c r="M45" s="111">
        <f t="shared" si="1"/>
        <v>43</v>
      </c>
      <c r="N45" s="116"/>
      <c r="Q45" s="51"/>
      <c r="S45" s="51"/>
      <c r="T45"/>
      <c r="Z45" s="245"/>
      <c r="AB45" s="57"/>
      <c r="AC45" s="57"/>
      <c r="AD45" s="244"/>
      <c r="AE45" s="57"/>
    </row>
    <row r="46" spans="1:31" ht="12.75">
      <c r="A46" s="71" t="s">
        <v>108</v>
      </c>
      <c r="B46" s="273">
        <v>237.65983000000006</v>
      </c>
      <c r="C46" s="68"/>
      <c r="D46" s="69"/>
      <c r="E46" s="118"/>
      <c r="F46" s="110">
        <f>F47</f>
        <v>-0.50583000000005995</v>
      </c>
      <c r="G46" s="104">
        <v>37104</v>
      </c>
      <c r="H46" s="112">
        <f>D47</f>
        <v>163.54471000000012</v>
      </c>
      <c r="I46" s="258">
        <v>195.5</v>
      </c>
      <c r="J46" s="246">
        <v>113.39</v>
      </c>
      <c r="K46" s="256"/>
      <c r="L46" s="92">
        <f t="shared" si="0"/>
        <v>2043.3375999999998</v>
      </c>
      <c r="M46" s="111">
        <f t="shared" si="1"/>
        <v>44</v>
      </c>
      <c r="N46" s="116"/>
      <c r="Q46" s="51"/>
      <c r="S46" s="51"/>
      <c r="T46"/>
      <c r="Z46" s="245"/>
      <c r="AB46" s="57"/>
      <c r="AC46" s="57"/>
      <c r="AD46" s="244"/>
      <c r="AE46" s="57"/>
    </row>
    <row r="47" spans="1:31" ht="12.75">
      <c r="A47" s="71" t="s">
        <v>109</v>
      </c>
      <c r="B47" s="273">
        <v>286.49265999999989</v>
      </c>
      <c r="C47" s="58" t="s">
        <v>79</v>
      </c>
      <c r="D47" s="65">
        <f>B17</f>
        <v>163.54471000000012</v>
      </c>
      <c r="E47" s="113">
        <f>(D47/D44)^(1/3)-1</f>
        <v>-3.07392045224264E-3</v>
      </c>
      <c r="F47" s="114">
        <f>(D47-D44)/3</f>
        <v>-0.50583000000005995</v>
      </c>
      <c r="G47" s="105">
        <v>37135</v>
      </c>
      <c r="H47" s="93">
        <f>H46+F47</f>
        <v>163.03888000000006</v>
      </c>
      <c r="I47" s="258">
        <v>167.7</v>
      </c>
      <c r="J47" s="246">
        <v>97.76</v>
      </c>
      <c r="K47" s="256"/>
      <c r="L47" s="92">
        <f t="shared" si="0"/>
        <v>2044.3429999999998</v>
      </c>
      <c r="M47" s="111">
        <f t="shared" si="1"/>
        <v>45</v>
      </c>
      <c r="N47" s="116"/>
      <c r="Q47" s="51"/>
      <c r="S47" s="51"/>
      <c r="T47"/>
      <c r="Z47" s="245"/>
      <c r="AB47" s="57"/>
      <c r="AC47" s="57"/>
      <c r="AD47" s="244"/>
      <c r="AE47" s="57"/>
    </row>
    <row r="48" spans="1:31" ht="12.75">
      <c r="A48" s="71" t="s">
        <v>110</v>
      </c>
      <c r="B48" s="273">
        <v>301.31958000000031</v>
      </c>
      <c r="C48" s="66"/>
      <c r="D48" s="67"/>
      <c r="E48" s="117"/>
      <c r="F48" s="115">
        <f>F50</f>
        <v>7.7523533333333035</v>
      </c>
      <c r="G48" s="106">
        <v>37165</v>
      </c>
      <c r="H48" s="94">
        <f>H49-F48</f>
        <v>179.04941666666673</v>
      </c>
      <c r="I48" s="258">
        <v>176.7</v>
      </c>
      <c r="J48" s="246">
        <v>104.34</v>
      </c>
      <c r="K48" s="256"/>
      <c r="L48" s="92">
        <f t="shared" si="0"/>
        <v>2045.3483999999999</v>
      </c>
      <c r="M48" s="111">
        <f t="shared" si="1"/>
        <v>46</v>
      </c>
      <c r="N48" s="116"/>
      <c r="Q48" s="51"/>
      <c r="S48" s="51"/>
      <c r="T48"/>
      <c r="Z48" s="245"/>
      <c r="AB48" s="57"/>
      <c r="AC48" s="57"/>
      <c r="AD48" s="244"/>
      <c r="AE48" s="57"/>
    </row>
    <row r="49" spans="1:31" ht="12.75">
      <c r="A49" s="71" t="s">
        <v>111</v>
      </c>
      <c r="B49" s="273">
        <v>301.88081000000011</v>
      </c>
      <c r="C49" s="68"/>
      <c r="D49" s="69"/>
      <c r="E49" s="118"/>
      <c r="F49" s="110">
        <f>F50</f>
        <v>7.7523533333333035</v>
      </c>
      <c r="G49" s="104">
        <v>37196</v>
      </c>
      <c r="H49" s="112">
        <f>D50</f>
        <v>186.80177000000003</v>
      </c>
      <c r="I49" s="258">
        <v>180.2</v>
      </c>
      <c r="J49" s="246">
        <v>97.67</v>
      </c>
      <c r="K49" s="256"/>
      <c r="L49" s="92">
        <f t="shared" si="0"/>
        <v>2046.3537999999999</v>
      </c>
      <c r="M49" s="111">
        <f t="shared" si="1"/>
        <v>47</v>
      </c>
      <c r="N49" s="116"/>
      <c r="Q49" s="51"/>
      <c r="S49" s="51"/>
      <c r="T49"/>
      <c r="Z49" s="245"/>
      <c r="AB49" s="57"/>
      <c r="AC49" s="57"/>
      <c r="AD49" s="244"/>
      <c r="AE49" s="57"/>
    </row>
    <row r="50" spans="1:31" ht="12.75">
      <c r="A50" s="71" t="s">
        <v>112</v>
      </c>
      <c r="B50" s="273">
        <v>301.09360000000015</v>
      </c>
      <c r="C50" s="58" t="s">
        <v>80</v>
      </c>
      <c r="D50" s="65">
        <f>B18</f>
        <v>186.80177000000003</v>
      </c>
      <c r="E50" s="113">
        <f>(D50/D47)^(1/3)-1</f>
        <v>4.5317357644131695E-2</v>
      </c>
      <c r="F50" s="114">
        <f>(D50-D47)/3</f>
        <v>7.7523533333333035</v>
      </c>
      <c r="G50" s="105">
        <v>37226</v>
      </c>
      <c r="H50" s="93">
        <f>H49+F50</f>
        <v>194.55412333333334</v>
      </c>
      <c r="I50" s="258">
        <v>181.1</v>
      </c>
      <c r="J50" s="246">
        <v>105.6</v>
      </c>
      <c r="K50" s="256"/>
      <c r="L50" s="92">
        <f t="shared" si="0"/>
        <v>2047.3591999999999</v>
      </c>
      <c r="M50" s="111">
        <f t="shared" si="1"/>
        <v>48</v>
      </c>
      <c r="N50" s="116"/>
      <c r="Q50" s="51"/>
      <c r="S50" s="51"/>
      <c r="T50"/>
      <c r="Z50" s="245"/>
      <c r="AB50" s="57"/>
      <c r="AC50" s="57"/>
      <c r="AD50" s="244"/>
      <c r="AE50" s="57"/>
    </row>
    <row r="51" spans="1:31" ht="12.75">
      <c r="A51" s="71" t="s">
        <v>113</v>
      </c>
      <c r="B51" s="274">
        <v>298.22299999999996</v>
      </c>
      <c r="C51" s="66"/>
      <c r="D51" s="67"/>
      <c r="E51" s="117"/>
      <c r="F51" s="115">
        <f>F53</f>
        <v>4.5645400000000036</v>
      </c>
      <c r="G51" s="106">
        <v>37257</v>
      </c>
      <c r="H51" s="94">
        <f>H52-F51</f>
        <v>195.93085000000005</v>
      </c>
      <c r="I51" s="258">
        <v>207.7</v>
      </c>
      <c r="J51" s="246">
        <v>112.55</v>
      </c>
      <c r="K51" s="256"/>
      <c r="L51" s="92">
        <f t="shared" si="0"/>
        <v>2048.3645999999999</v>
      </c>
      <c r="M51" s="111">
        <f t="shared" si="1"/>
        <v>49</v>
      </c>
      <c r="N51" s="116"/>
      <c r="Q51" s="51"/>
      <c r="S51" s="51"/>
      <c r="T51"/>
      <c r="Z51" s="245"/>
      <c r="AB51" s="57"/>
      <c r="AC51" s="57"/>
      <c r="AD51" s="244"/>
      <c r="AE51" s="57"/>
    </row>
    <row r="52" spans="1:31" ht="12.75">
      <c r="A52" s="71" t="s">
        <v>114</v>
      </c>
      <c r="B52" s="274">
        <v>295.85699999999997</v>
      </c>
      <c r="C52" s="68"/>
      <c r="D52" s="69"/>
      <c r="E52" s="118"/>
      <c r="F52" s="110">
        <f>F53</f>
        <v>4.5645400000000036</v>
      </c>
      <c r="G52" s="104">
        <v>37288</v>
      </c>
      <c r="H52" s="112">
        <f>D53</f>
        <v>200.49539000000004</v>
      </c>
      <c r="I52" s="258">
        <v>186.8</v>
      </c>
      <c r="J52" s="246">
        <v>108.29</v>
      </c>
      <c r="K52" s="256"/>
      <c r="L52" s="92">
        <f t="shared" si="0"/>
        <v>2049.37</v>
      </c>
      <c r="M52" s="111">
        <f t="shared" si="1"/>
        <v>50</v>
      </c>
      <c r="N52" s="116"/>
      <c r="Q52" s="51"/>
      <c r="S52" s="51"/>
      <c r="T52"/>
      <c r="Z52" s="245"/>
      <c r="AB52" s="57"/>
      <c r="AC52" s="57"/>
      <c r="AD52" s="244"/>
      <c r="AE52" s="57"/>
    </row>
    <row r="53" spans="1:31" ht="12.75">
      <c r="A53" s="71" t="s">
        <v>115</v>
      </c>
      <c r="B53" s="274">
        <v>295.79499999999962</v>
      </c>
      <c r="C53" s="58" t="s">
        <v>81</v>
      </c>
      <c r="D53" s="65">
        <f>B19</f>
        <v>200.49539000000004</v>
      </c>
      <c r="E53" s="113">
        <f>(D53/D50)^(1/3)-1</f>
        <v>2.3861316438273716E-2</v>
      </c>
      <c r="F53" s="114">
        <f>(D53-D50)/3</f>
        <v>4.5645400000000036</v>
      </c>
      <c r="G53" s="105">
        <v>37316</v>
      </c>
      <c r="H53" s="93">
        <f>H52+F53</f>
        <v>205.05993000000004</v>
      </c>
      <c r="I53" s="258">
        <v>196.8</v>
      </c>
      <c r="J53" s="246">
        <v>125.09</v>
      </c>
      <c r="K53" s="256"/>
      <c r="L53" s="92">
        <f t="shared" si="0"/>
        <v>2050.3753999999999</v>
      </c>
      <c r="M53" s="111">
        <f t="shared" si="1"/>
        <v>51</v>
      </c>
      <c r="N53" s="116"/>
      <c r="Q53" s="51"/>
      <c r="S53" s="51"/>
      <c r="T53"/>
      <c r="Z53" s="245"/>
      <c r="AB53" s="57"/>
      <c r="AC53" s="57"/>
      <c r="AD53" s="244"/>
      <c r="AE53" s="57"/>
    </row>
    <row r="54" spans="1:31" ht="12.75">
      <c r="A54" s="71" t="s">
        <v>116</v>
      </c>
      <c r="B54" s="274">
        <v>267.90700000000015</v>
      </c>
      <c r="C54" s="66"/>
      <c r="D54" s="67"/>
      <c r="E54" s="117"/>
      <c r="F54" s="115">
        <f>F56</f>
        <v>0.37939000000005763</v>
      </c>
      <c r="G54" s="106">
        <v>37347</v>
      </c>
      <c r="H54" s="94">
        <f>H55-F54</f>
        <v>201.25417000000016</v>
      </c>
      <c r="I54" s="258">
        <v>196.9</v>
      </c>
      <c r="J54" s="246">
        <v>106.37</v>
      </c>
      <c r="K54" s="256"/>
      <c r="L54" s="92">
        <f t="shared" si="0"/>
        <v>2051.3807999999999</v>
      </c>
      <c r="M54" s="111">
        <f t="shared" si="1"/>
        <v>52</v>
      </c>
      <c r="N54" s="116"/>
      <c r="Q54" s="51"/>
      <c r="S54" s="51"/>
      <c r="T54"/>
      <c r="Z54" s="245"/>
      <c r="AB54" s="57"/>
      <c r="AC54" s="57"/>
      <c r="AD54" s="244"/>
      <c r="AE54" s="57"/>
    </row>
    <row r="55" spans="1:31" ht="12.75">
      <c r="A55" s="71" t="s">
        <v>117</v>
      </c>
      <c r="B55" s="274">
        <v>275.52800000000025</v>
      </c>
      <c r="C55" s="68"/>
      <c r="D55" s="69"/>
      <c r="E55" s="118"/>
      <c r="F55" s="110">
        <f>F56</f>
        <v>0.37939000000005763</v>
      </c>
      <c r="G55" s="104">
        <v>37377</v>
      </c>
      <c r="H55" s="112">
        <f>D56</f>
        <v>201.63356000000022</v>
      </c>
      <c r="I55" s="258">
        <v>203.6</v>
      </c>
      <c r="J55" s="246">
        <v>111.9</v>
      </c>
      <c r="K55" s="256"/>
      <c r="L55" s="92">
        <f t="shared" si="0"/>
        <v>2052.3861999999999</v>
      </c>
      <c r="M55" s="111">
        <f t="shared" si="1"/>
        <v>53</v>
      </c>
      <c r="N55" s="116"/>
      <c r="Q55" s="51"/>
      <c r="S55" s="51"/>
      <c r="T55"/>
      <c r="Z55" s="245"/>
      <c r="AB55" s="57"/>
      <c r="AC55" s="57"/>
      <c r="AD55" s="244"/>
      <c r="AE55" s="57"/>
    </row>
    <row r="56" spans="1:31" ht="12.75">
      <c r="A56" s="71" t="s">
        <v>118</v>
      </c>
      <c r="B56" s="274">
        <v>268.52500000000009</v>
      </c>
      <c r="C56" s="58" t="s">
        <v>82</v>
      </c>
      <c r="D56" s="65">
        <f>B20</f>
        <v>201.63356000000022</v>
      </c>
      <c r="E56" s="113">
        <f>(D56/D53)^(1/3)-1</f>
        <v>1.8886935501774005E-3</v>
      </c>
      <c r="F56" s="114">
        <f>(D56-D53)/3</f>
        <v>0.37939000000005763</v>
      </c>
      <c r="G56" s="105">
        <v>37408</v>
      </c>
      <c r="H56" s="93">
        <f>H55+F56</f>
        <v>202.01295000000027</v>
      </c>
      <c r="I56" s="258">
        <v>208.3</v>
      </c>
      <c r="J56" s="246">
        <v>115.31</v>
      </c>
      <c r="K56" s="256"/>
      <c r="L56" s="92">
        <f t="shared" si="0"/>
        <v>2053.3915999999999</v>
      </c>
      <c r="M56" s="111">
        <f t="shared" si="1"/>
        <v>54</v>
      </c>
      <c r="N56" s="116"/>
      <c r="Q56" s="51"/>
      <c r="S56" s="51"/>
      <c r="T56"/>
      <c r="Z56" s="245"/>
      <c r="AB56" s="57"/>
      <c r="AC56" s="57"/>
      <c r="AD56" s="244"/>
      <c r="AE56" s="57"/>
    </row>
    <row r="57" spans="1:31" ht="12.75">
      <c r="A57" s="71" t="s">
        <v>119</v>
      </c>
      <c r="B57" s="274">
        <v>262.10399999999981</v>
      </c>
      <c r="C57" s="66"/>
      <c r="D57" s="67"/>
      <c r="E57" s="117"/>
      <c r="F57" s="115">
        <f>F59</f>
        <v>4.6644833333333127</v>
      </c>
      <c r="G57" s="106">
        <v>37438</v>
      </c>
      <c r="H57" s="94">
        <f>H58-F57</f>
        <v>210.96252666666683</v>
      </c>
      <c r="I57" s="258">
        <v>238.2</v>
      </c>
      <c r="J57" s="246">
        <v>123.46</v>
      </c>
      <c r="K57" s="256"/>
      <c r="L57" s="92">
        <f t="shared" si="0"/>
        <v>2054.3969999999999</v>
      </c>
      <c r="M57" s="111">
        <f t="shared" si="1"/>
        <v>55</v>
      </c>
      <c r="N57" s="116"/>
      <c r="Q57" s="51"/>
      <c r="S57" s="51"/>
      <c r="T57"/>
      <c r="Z57" s="245"/>
      <c r="AB57" s="57"/>
      <c r="AC57" s="57"/>
      <c r="AD57" s="244"/>
      <c r="AE57" s="57"/>
    </row>
    <row r="58" spans="1:31" ht="12.75">
      <c r="A58" s="71" t="s">
        <v>120</v>
      </c>
      <c r="B58" s="274">
        <v>256.8130000000001</v>
      </c>
      <c r="C58" s="68"/>
      <c r="D58" s="69"/>
      <c r="E58" s="118"/>
      <c r="F58" s="110">
        <f>F59</f>
        <v>4.6644833333333127</v>
      </c>
      <c r="G58" s="104">
        <v>37469</v>
      </c>
      <c r="H58" s="112">
        <f>D59</f>
        <v>215.62701000000015</v>
      </c>
      <c r="I58" s="258">
        <v>260.39999999999998</v>
      </c>
      <c r="J58" s="246">
        <v>147.72999999999999</v>
      </c>
      <c r="K58" s="256"/>
      <c r="L58" s="92">
        <f t="shared" si="0"/>
        <v>2055.4023999999999</v>
      </c>
      <c r="M58" s="111">
        <f t="shared" si="1"/>
        <v>56</v>
      </c>
      <c r="N58" s="116"/>
      <c r="Q58" s="51"/>
      <c r="S58" s="51"/>
      <c r="T58"/>
      <c r="Z58" s="245"/>
      <c r="AB58" s="57"/>
      <c r="AC58" s="57"/>
      <c r="AD58" s="244"/>
      <c r="AE58" s="57"/>
    </row>
    <row r="59" spans="1:31" ht="12.75">
      <c r="A59" s="71">
        <v>2012.1</v>
      </c>
      <c r="B59" s="274">
        <v>252.10500000000002</v>
      </c>
      <c r="C59" s="58" t="s">
        <v>83</v>
      </c>
      <c r="D59" s="65">
        <f>B21</f>
        <v>215.62701000000015</v>
      </c>
      <c r="E59" s="113">
        <f>(D59/D56)^(1/3)-1</f>
        <v>2.2618034696204825E-2</v>
      </c>
      <c r="F59" s="114">
        <f>(D59-D56)/3</f>
        <v>4.6644833333333127</v>
      </c>
      <c r="G59" s="105">
        <v>37500</v>
      </c>
      <c r="H59" s="93">
        <f>H58+F59</f>
        <v>220.29149333333348</v>
      </c>
      <c r="I59" s="258">
        <v>222.1</v>
      </c>
      <c r="J59" s="246">
        <v>123.16</v>
      </c>
      <c r="K59" s="256"/>
      <c r="L59" s="92">
        <f t="shared" si="0"/>
        <v>2056.4078</v>
      </c>
      <c r="M59" s="111">
        <f t="shared" si="1"/>
        <v>57</v>
      </c>
      <c r="N59" s="116"/>
      <c r="Q59" s="51"/>
      <c r="S59" s="51"/>
      <c r="T59"/>
      <c r="Z59" s="245"/>
      <c r="AB59" s="57"/>
      <c r="AC59" s="57"/>
      <c r="AD59" s="244"/>
      <c r="AE59" s="57"/>
    </row>
    <row r="60" spans="1:31" ht="12.75">
      <c r="A60" s="71">
        <v>2012.2</v>
      </c>
      <c r="B60" s="274">
        <v>247.30400000000009</v>
      </c>
      <c r="C60" s="66"/>
      <c r="D60" s="67"/>
      <c r="E60" s="117"/>
      <c r="F60" s="115">
        <f>F62</f>
        <v>-0.91183333333340977</v>
      </c>
      <c r="G60" s="106">
        <v>37530</v>
      </c>
      <c r="H60" s="94">
        <f>H61-F60</f>
        <v>213.80334333333334</v>
      </c>
      <c r="I60" s="258">
        <v>210.1</v>
      </c>
      <c r="J60" s="246">
        <v>112.86</v>
      </c>
      <c r="K60" s="256"/>
      <c r="L60" s="92">
        <f t="shared" si="0"/>
        <v>2057.4132</v>
      </c>
      <c r="M60" s="111">
        <f t="shared" si="1"/>
        <v>58</v>
      </c>
      <c r="N60" s="116"/>
      <c r="Q60" s="51"/>
      <c r="S60" s="51"/>
      <c r="T60"/>
      <c r="Z60" s="245"/>
      <c r="AB60" s="57"/>
      <c r="AC60" s="57"/>
      <c r="AD60" s="244"/>
      <c r="AE60" s="57"/>
    </row>
    <row r="61" spans="1:31" ht="12.75">
      <c r="A61" s="71">
        <v>2012.3</v>
      </c>
      <c r="B61" s="274">
        <v>242.29499999999962</v>
      </c>
      <c r="C61" s="68"/>
      <c r="D61" s="69"/>
      <c r="E61" s="118"/>
      <c r="F61" s="110">
        <f>F62</f>
        <v>-0.91183333333340977</v>
      </c>
      <c r="G61" s="104">
        <v>37561</v>
      </c>
      <c r="H61" s="112">
        <f>D62</f>
        <v>212.89150999999993</v>
      </c>
      <c r="I61" s="258">
        <v>181.8</v>
      </c>
      <c r="J61" s="246">
        <v>98.1</v>
      </c>
      <c r="K61" s="256"/>
      <c r="L61" s="92">
        <f t="shared" si="0"/>
        <v>2058.4186</v>
      </c>
      <c r="M61" s="111">
        <f t="shared" si="1"/>
        <v>59</v>
      </c>
      <c r="N61" s="116"/>
      <c r="Q61" s="51"/>
      <c r="S61" s="51"/>
      <c r="T61"/>
      <c r="Z61" s="245"/>
      <c r="AB61" s="57"/>
      <c r="AC61" s="57"/>
      <c r="AD61" s="244"/>
      <c r="AE61" s="57"/>
    </row>
    <row r="62" spans="1:31" ht="12.75">
      <c r="A62" s="71">
        <v>2012.4</v>
      </c>
      <c r="B62" s="274">
        <v>236.68499999999995</v>
      </c>
      <c r="C62" s="58" t="s">
        <v>84</v>
      </c>
      <c r="D62" s="65">
        <f>B22</f>
        <v>212.89150999999993</v>
      </c>
      <c r="E62" s="113">
        <f>(D62/D59)^(1/3)-1</f>
        <v>-4.2467623112234509E-3</v>
      </c>
      <c r="F62" s="114">
        <f>(D62-D59)/3</f>
        <v>-0.91183333333340977</v>
      </c>
      <c r="G62" s="105">
        <v>37591</v>
      </c>
      <c r="H62" s="93">
        <f>H61+F62</f>
        <v>211.97967666666651</v>
      </c>
      <c r="I62" s="258">
        <v>182.1</v>
      </c>
      <c r="J62" s="246">
        <v>104.91</v>
      </c>
      <c r="K62" s="256"/>
      <c r="L62" s="92">
        <f t="shared" si="0"/>
        <v>2059.424</v>
      </c>
      <c r="M62" s="111">
        <f t="shared" si="1"/>
        <v>60</v>
      </c>
      <c r="N62" s="116"/>
      <c r="Q62" s="51"/>
      <c r="S62" s="51"/>
      <c r="T62"/>
      <c r="Z62" s="245"/>
      <c r="AB62" s="57"/>
      <c r="AC62" s="57"/>
      <c r="AD62" s="244"/>
      <c r="AE62" s="57"/>
    </row>
    <row r="63" spans="1:31" ht="12.75">
      <c r="A63" s="71">
        <v>2013.1</v>
      </c>
      <c r="B63" s="274">
        <v>229.95100000000002</v>
      </c>
      <c r="C63" s="66"/>
      <c r="D63" s="67"/>
      <c r="E63" s="117"/>
      <c r="F63" s="115">
        <f>F65</f>
        <v>-1.3357933333333374</v>
      </c>
      <c r="G63" s="106">
        <v>37622</v>
      </c>
      <c r="H63" s="94">
        <f>H64-F63</f>
        <v>210.21992333333324</v>
      </c>
      <c r="I63" s="258">
        <v>208.4</v>
      </c>
      <c r="J63" s="246">
        <v>122.73</v>
      </c>
      <c r="K63" s="256"/>
      <c r="L63" s="92">
        <f t="shared" si="0"/>
        <v>2060.4294</v>
      </c>
      <c r="M63" s="111">
        <f t="shared" si="1"/>
        <v>61</v>
      </c>
      <c r="N63" s="116"/>
      <c r="Q63" s="51"/>
      <c r="S63" s="51"/>
      <c r="T63"/>
      <c r="Z63" s="245"/>
      <c r="AB63" s="57"/>
      <c r="AC63" s="57"/>
      <c r="AD63" s="244"/>
      <c r="AE63" s="57"/>
    </row>
    <row r="64" spans="1:31" ht="12.75">
      <c r="A64" s="71">
        <v>2013.2</v>
      </c>
      <c r="B64" s="274">
        <v>225.15000000000009</v>
      </c>
      <c r="C64" s="68"/>
      <c r="D64" s="69"/>
      <c r="E64" s="118"/>
      <c r="F64" s="110">
        <f>F65</f>
        <v>-1.3357933333333374</v>
      </c>
      <c r="G64" s="104">
        <v>37653</v>
      </c>
      <c r="H64" s="112">
        <f>D65</f>
        <v>208.88412999999991</v>
      </c>
      <c r="I64" s="258">
        <v>199.4</v>
      </c>
      <c r="J64" s="246">
        <v>106.26</v>
      </c>
      <c r="K64" s="256"/>
      <c r="L64" s="92">
        <f t="shared" si="0"/>
        <v>2061.4348</v>
      </c>
      <c r="M64" s="111">
        <f t="shared" si="1"/>
        <v>62</v>
      </c>
      <c r="N64" s="116"/>
      <c r="Q64" s="51"/>
      <c r="S64" s="51"/>
      <c r="T64"/>
      <c r="Z64" s="245"/>
      <c r="AB64" s="57"/>
      <c r="AC64" s="57"/>
      <c r="AD64" s="244"/>
      <c r="AE64" s="57"/>
    </row>
    <row r="65" spans="1:31" ht="12.75">
      <c r="A65" s="71">
        <v>2013.3</v>
      </c>
      <c r="B65" s="274">
        <v>221.37100000000009</v>
      </c>
      <c r="C65" s="58" t="s">
        <v>85</v>
      </c>
      <c r="D65" s="65">
        <f>B23</f>
        <v>208.88412999999991</v>
      </c>
      <c r="E65" s="113">
        <f>(D65/D62)^(1/3)-1</f>
        <v>-6.3143127143371336E-3</v>
      </c>
      <c r="F65" s="114">
        <f>(D65-D62)/3</f>
        <v>-1.3357933333333374</v>
      </c>
      <c r="G65" s="105">
        <v>37681</v>
      </c>
      <c r="H65" s="93">
        <f>H64+F65</f>
        <v>207.54833666666659</v>
      </c>
      <c r="I65" s="258">
        <v>204.6</v>
      </c>
      <c r="J65" s="246">
        <v>103.03</v>
      </c>
      <c r="K65" s="256"/>
      <c r="L65" s="92">
        <f t="shared" si="0"/>
        <v>2062.4402</v>
      </c>
      <c r="M65" s="111">
        <f t="shared" si="1"/>
        <v>63</v>
      </c>
      <c r="N65" s="116"/>
      <c r="Q65" s="51"/>
      <c r="S65" s="51"/>
      <c r="T65"/>
      <c r="Z65" s="245"/>
      <c r="AB65" s="57"/>
      <c r="AC65" s="57"/>
      <c r="AD65" s="244"/>
      <c r="AE65" s="57"/>
    </row>
    <row r="66" spans="1:31" ht="12.75">
      <c r="A66" s="71">
        <v>2013.4</v>
      </c>
      <c r="B66" s="274">
        <v>218.62699999999995</v>
      </c>
      <c r="C66" s="66"/>
      <c r="D66" s="67"/>
      <c r="E66" s="117"/>
      <c r="F66" s="115">
        <f>F68</f>
        <v>5.6880433333334013</v>
      </c>
      <c r="G66" s="106">
        <v>37712</v>
      </c>
      <c r="H66" s="94">
        <f>H67-F66</f>
        <v>220.26021666666671</v>
      </c>
      <c r="I66" s="258">
        <v>215.2</v>
      </c>
      <c r="J66" s="246">
        <v>109.26</v>
      </c>
      <c r="K66" s="256"/>
      <c r="L66" s="92">
        <f t="shared" si="0"/>
        <v>2063.4456</v>
      </c>
      <c r="M66" s="111">
        <f t="shared" si="1"/>
        <v>64</v>
      </c>
      <c r="N66" s="116"/>
      <c r="Q66" s="51"/>
      <c r="S66" s="51"/>
      <c r="T66"/>
      <c r="Z66" s="245"/>
      <c r="AB66" s="57"/>
      <c r="AC66" s="57"/>
      <c r="AD66" s="244"/>
      <c r="AE66" s="57"/>
    </row>
    <row r="67" spans="1:31" ht="12.75">
      <c r="A67" s="71">
        <v>2014.1</v>
      </c>
      <c r="B67" s="274">
        <v>219.32399999999961</v>
      </c>
      <c r="C67" s="68"/>
      <c r="D67" s="69"/>
      <c r="E67" s="118"/>
      <c r="F67" s="110">
        <f>F68</f>
        <v>5.6880433333334013</v>
      </c>
      <c r="G67" s="104">
        <v>37742</v>
      </c>
      <c r="H67" s="112">
        <f>D68</f>
        <v>225.94826000000012</v>
      </c>
      <c r="I67" s="258">
        <v>235.4</v>
      </c>
      <c r="J67" s="246">
        <v>128.93</v>
      </c>
      <c r="K67" s="256"/>
      <c r="L67" s="92">
        <f t="shared" ref="L67:L130" si="2">$M$1+$M$2*M67</f>
        <v>2064.451</v>
      </c>
      <c r="M67" s="111">
        <f t="shared" si="1"/>
        <v>65</v>
      </c>
      <c r="N67" s="116"/>
      <c r="Q67" s="51"/>
      <c r="S67" s="51"/>
      <c r="T67"/>
      <c r="Z67" s="245"/>
      <c r="AB67" s="57"/>
      <c r="AC67" s="57"/>
      <c r="AD67" s="244"/>
      <c r="AE67" s="57"/>
    </row>
    <row r="68" spans="1:31" ht="12.75">
      <c r="A68" s="71">
        <v>2014.2</v>
      </c>
      <c r="B68" s="274">
        <v>218</v>
      </c>
      <c r="C68" s="58" t="s">
        <v>86</v>
      </c>
      <c r="D68" s="65">
        <f>B24</f>
        <v>225.94826000000012</v>
      </c>
      <c r="E68" s="113">
        <f>(D68/D65)^(1/3)-1</f>
        <v>2.6521031922448257E-2</v>
      </c>
      <c r="F68" s="114">
        <f>(D68-D65)/3</f>
        <v>5.6880433333334013</v>
      </c>
      <c r="G68" s="105">
        <v>37773</v>
      </c>
      <c r="H68" s="93">
        <f>H67+F68</f>
        <v>231.63630333333353</v>
      </c>
      <c r="I68" s="258">
        <v>240</v>
      </c>
      <c r="J68" s="246">
        <v>121.93</v>
      </c>
      <c r="K68" s="256"/>
      <c r="L68" s="92">
        <f t="shared" si="2"/>
        <v>2065.4564</v>
      </c>
      <c r="M68" s="111">
        <f t="shared" si="1"/>
        <v>66</v>
      </c>
      <c r="N68" s="116"/>
      <c r="Q68" s="51"/>
      <c r="S68" s="51"/>
      <c r="T68"/>
      <c r="Z68" s="245"/>
      <c r="AB68" s="57"/>
      <c r="AC68" s="57"/>
      <c r="AD68" s="244"/>
      <c r="AE68" s="57"/>
    </row>
    <row r="69" spans="1:31" ht="12.75">
      <c r="A69" s="71">
        <v>2014.3</v>
      </c>
      <c r="B69" s="274">
        <v>217.05600000000004</v>
      </c>
      <c r="C69" s="66"/>
      <c r="D69" s="67"/>
      <c r="E69" s="117"/>
      <c r="F69" s="115">
        <f>F71</f>
        <v>0.81305333333330054</v>
      </c>
      <c r="G69" s="106">
        <v>37803</v>
      </c>
      <c r="H69" s="94">
        <f>H70-F69</f>
        <v>227.57436666666672</v>
      </c>
      <c r="I69" s="258">
        <v>262.2</v>
      </c>
      <c r="J69" s="246">
        <v>148.38</v>
      </c>
      <c r="K69" s="256"/>
      <c r="L69" s="92">
        <f t="shared" si="2"/>
        <v>2066.4618</v>
      </c>
      <c r="M69" s="111">
        <f t="shared" ref="M69:M84" si="3">1+M68</f>
        <v>67</v>
      </c>
      <c r="N69" s="116"/>
      <c r="Q69" s="51"/>
      <c r="S69" s="51"/>
      <c r="T69"/>
      <c r="Z69" s="245"/>
      <c r="AB69" s="57"/>
      <c r="AC69" s="57"/>
      <c r="AD69" s="244"/>
      <c r="AE69" s="57"/>
    </row>
    <row r="70" spans="1:31" ht="12.75">
      <c r="A70" s="71">
        <v>2014.4</v>
      </c>
      <c r="B70" s="274">
        <v>216.49699999999984</v>
      </c>
      <c r="C70" s="68"/>
      <c r="D70" s="69"/>
      <c r="E70" s="118"/>
      <c r="F70" s="110">
        <f>F71</f>
        <v>0.81305333333330054</v>
      </c>
      <c r="G70" s="104">
        <v>37834</v>
      </c>
      <c r="H70" s="112">
        <f>D71</f>
        <v>228.38742000000002</v>
      </c>
      <c r="I70" s="258">
        <v>261.7</v>
      </c>
      <c r="J70" s="246">
        <v>137.26</v>
      </c>
      <c r="K70" s="256"/>
      <c r="L70" s="92">
        <f t="shared" si="2"/>
        <v>2067.4672</v>
      </c>
      <c r="M70" s="111">
        <f t="shared" si="3"/>
        <v>68</v>
      </c>
      <c r="N70" s="116"/>
      <c r="Q70" s="51"/>
      <c r="S70" s="51"/>
      <c r="T70"/>
      <c r="Z70" s="245"/>
      <c r="AB70" s="57"/>
      <c r="AC70" s="57"/>
      <c r="AD70" s="244"/>
      <c r="AE70" s="57"/>
    </row>
    <row r="71" spans="1:31">
      <c r="A71" s="72"/>
      <c r="B71" s="275"/>
      <c r="C71" s="58" t="s">
        <v>87</v>
      </c>
      <c r="D71" s="65">
        <f>B25</f>
        <v>228.38742000000002</v>
      </c>
      <c r="E71" s="113">
        <f>(D71/D68)^(1/3)-1</f>
        <v>3.5855335168957225E-3</v>
      </c>
      <c r="F71" s="114">
        <f>(D71-D68)/3</f>
        <v>0.81305333333330054</v>
      </c>
      <c r="G71" s="105">
        <v>37865</v>
      </c>
      <c r="H71" s="93">
        <f>H70+F71</f>
        <v>229.20047333333332</v>
      </c>
      <c r="I71" s="258">
        <v>231.5</v>
      </c>
      <c r="J71" s="246">
        <v>129.19999999999999</v>
      </c>
      <c r="K71" s="256"/>
      <c r="L71" s="92">
        <f t="shared" si="2"/>
        <v>2068.4726000000001</v>
      </c>
      <c r="M71" s="111">
        <f t="shared" si="3"/>
        <v>69</v>
      </c>
      <c r="N71" s="116"/>
      <c r="Q71" s="51"/>
      <c r="S71" s="51"/>
      <c r="T71"/>
      <c r="Z71" s="245"/>
      <c r="AB71" s="57"/>
      <c r="AC71" s="57"/>
      <c r="AD71" s="244"/>
      <c r="AE71" s="57"/>
    </row>
    <row r="72" spans="1:31">
      <c r="A72" s="72"/>
      <c r="B72" s="275"/>
      <c r="C72" s="66"/>
      <c r="D72" s="67"/>
      <c r="E72" s="117"/>
      <c r="F72" s="115">
        <f>F74</f>
        <v>-4.626050000000002</v>
      </c>
      <c r="G72" s="106">
        <v>37895</v>
      </c>
      <c r="H72" s="94">
        <f>H73-F72</f>
        <v>219.13532000000001</v>
      </c>
      <c r="I72" s="258">
        <v>198.1</v>
      </c>
      <c r="J72" s="246">
        <v>107.44</v>
      </c>
      <c r="K72" s="256"/>
      <c r="L72" s="92">
        <f t="shared" si="2"/>
        <v>2069.4780000000001</v>
      </c>
      <c r="M72" s="111">
        <f t="shared" si="3"/>
        <v>70</v>
      </c>
      <c r="N72" s="116"/>
      <c r="Q72" s="51"/>
      <c r="S72" s="51"/>
      <c r="T72"/>
      <c r="Z72" s="245"/>
      <c r="AB72" s="57"/>
      <c r="AC72" s="57"/>
      <c r="AD72" s="244"/>
      <c r="AE72" s="57"/>
    </row>
    <row r="73" spans="1:31">
      <c r="A73" s="72"/>
      <c r="B73" s="275"/>
      <c r="C73" s="68"/>
      <c r="D73" s="69"/>
      <c r="E73" s="118"/>
      <c r="F73" s="110">
        <f>F74</f>
        <v>-4.626050000000002</v>
      </c>
      <c r="G73" s="104">
        <v>37926</v>
      </c>
      <c r="H73" s="112">
        <f>D74</f>
        <v>214.50927000000001</v>
      </c>
      <c r="I73" s="258">
        <v>195.4</v>
      </c>
      <c r="J73" s="246">
        <v>109.03</v>
      </c>
      <c r="K73" s="256"/>
      <c r="L73" s="92">
        <f t="shared" si="2"/>
        <v>2070.4834000000001</v>
      </c>
      <c r="M73" s="111">
        <f t="shared" si="3"/>
        <v>71</v>
      </c>
      <c r="N73" s="116"/>
      <c r="Q73" s="51"/>
      <c r="S73" s="51"/>
      <c r="T73"/>
      <c r="Z73" s="245"/>
      <c r="AB73" s="57"/>
      <c r="AC73" s="57"/>
      <c r="AD73" s="244"/>
      <c r="AE73" s="57"/>
    </row>
    <row r="74" spans="1:31">
      <c r="A74" s="72"/>
      <c r="B74" s="275"/>
      <c r="C74" s="58" t="s">
        <v>88</v>
      </c>
      <c r="D74" s="65">
        <f>B26</f>
        <v>214.50927000000001</v>
      </c>
      <c r="E74" s="113">
        <f>(D74/D71)^(1/3)-1</f>
        <v>-2.0679988933497651E-2</v>
      </c>
      <c r="F74" s="114">
        <f>(D74-D71)/3</f>
        <v>-4.626050000000002</v>
      </c>
      <c r="G74" s="105">
        <v>37956</v>
      </c>
      <c r="H74" s="93">
        <f>H73+F74</f>
        <v>209.88322000000002</v>
      </c>
      <c r="I74" s="258">
        <v>185.3</v>
      </c>
      <c r="J74" s="246">
        <v>93.16</v>
      </c>
      <c r="K74" s="256"/>
      <c r="L74" s="92">
        <f t="shared" si="2"/>
        <v>2071.4888000000001</v>
      </c>
      <c r="M74" s="111">
        <f t="shared" si="3"/>
        <v>72</v>
      </c>
      <c r="N74" s="116"/>
      <c r="Q74" s="51"/>
      <c r="S74" s="51"/>
      <c r="T74"/>
      <c r="Z74" s="245"/>
      <c r="AB74" s="57"/>
      <c r="AC74" s="57"/>
      <c r="AD74" s="244"/>
      <c r="AE74" s="57"/>
    </row>
    <row r="75" spans="1:31">
      <c r="A75" s="72"/>
      <c r="B75" s="73"/>
      <c r="C75" s="66"/>
      <c r="D75" s="67"/>
      <c r="E75" s="117"/>
      <c r="F75" s="115">
        <f>F77</f>
        <v>0.69897999999996807</v>
      </c>
      <c r="G75" s="106">
        <v>37987</v>
      </c>
      <c r="H75" s="94">
        <f>H76-F75</f>
        <v>215.90722999999994</v>
      </c>
      <c r="I75" s="258">
        <v>201.6</v>
      </c>
      <c r="J75" s="246">
        <v>111.78</v>
      </c>
      <c r="K75" s="256"/>
      <c r="L75" s="92">
        <f t="shared" si="2"/>
        <v>2072.4942000000001</v>
      </c>
      <c r="M75" s="111">
        <f t="shared" si="3"/>
        <v>73</v>
      </c>
      <c r="N75" s="116"/>
      <c r="Q75" s="51"/>
      <c r="S75" s="51"/>
      <c r="T75"/>
      <c r="Z75" s="245"/>
      <c r="AB75" s="57"/>
      <c r="AC75" s="57"/>
      <c r="AD75" s="244"/>
      <c r="AE75" s="57"/>
    </row>
    <row r="76" spans="1:31">
      <c r="A76" s="72"/>
      <c r="B76" s="73"/>
      <c r="C76" s="68"/>
      <c r="D76" s="69"/>
      <c r="E76" s="118"/>
      <c r="F76" s="110">
        <f>F77</f>
        <v>0.69897999999996807</v>
      </c>
      <c r="G76" s="104">
        <v>38018</v>
      </c>
      <c r="H76" s="112">
        <f>D77</f>
        <v>216.60620999999992</v>
      </c>
      <c r="I76" s="258">
        <v>195.1</v>
      </c>
      <c r="J76" s="246">
        <v>102.28</v>
      </c>
      <c r="K76" s="256"/>
      <c r="L76" s="92">
        <f t="shared" si="2"/>
        <v>2073.4996000000001</v>
      </c>
      <c r="M76" s="111">
        <f t="shared" si="3"/>
        <v>74</v>
      </c>
      <c r="N76" s="116"/>
      <c r="Q76" s="51"/>
      <c r="S76" s="51"/>
      <c r="T76"/>
      <c r="Z76" s="245"/>
      <c r="AB76" s="57"/>
      <c r="AC76" s="57"/>
      <c r="AD76" s="244"/>
      <c r="AE76" s="57"/>
    </row>
    <row r="77" spans="1:31">
      <c r="A77" s="72"/>
      <c r="B77" s="73"/>
      <c r="C77" s="58" t="s">
        <v>89</v>
      </c>
      <c r="D77" s="65">
        <f>B27</f>
        <v>216.60620999999992</v>
      </c>
      <c r="E77" s="113">
        <f>(D77/D74)^(1/3)-1</f>
        <v>3.2479466181809524E-3</v>
      </c>
      <c r="F77" s="114">
        <f>(D77-D74)/3</f>
        <v>0.69897999999996807</v>
      </c>
      <c r="G77" s="105">
        <v>38047</v>
      </c>
      <c r="H77" s="93">
        <f>H76+F77</f>
        <v>217.3051899999999</v>
      </c>
      <c r="I77" s="258">
        <v>226.2</v>
      </c>
      <c r="J77" s="246">
        <v>118.51</v>
      </c>
      <c r="K77" s="256"/>
      <c r="L77" s="92">
        <f t="shared" si="2"/>
        <v>2074.5050000000001</v>
      </c>
      <c r="M77" s="111">
        <f t="shared" si="3"/>
        <v>75</v>
      </c>
      <c r="N77" s="116"/>
      <c r="Q77" s="51"/>
      <c r="S77" s="51"/>
      <c r="T77"/>
      <c r="Z77" s="245"/>
      <c r="AB77" s="57"/>
      <c r="AC77" s="57"/>
      <c r="AD77" s="244"/>
      <c r="AE77" s="57"/>
    </row>
    <row r="78" spans="1:31">
      <c r="A78" s="72"/>
      <c r="B78" s="73"/>
      <c r="C78" s="66"/>
      <c r="D78" s="67"/>
      <c r="E78" s="117"/>
      <c r="F78" s="115">
        <f>F80</f>
        <v>-0.24790333333339731</v>
      </c>
      <c r="G78" s="106">
        <v>38078</v>
      </c>
      <c r="H78" s="94">
        <f>H79-F78</f>
        <v>216.11040333333312</v>
      </c>
      <c r="I78" s="258">
        <v>203.8</v>
      </c>
      <c r="J78" s="246">
        <v>103.24</v>
      </c>
      <c r="K78" s="256"/>
      <c r="L78" s="92">
        <f t="shared" si="2"/>
        <v>2075.5104000000001</v>
      </c>
      <c r="M78" s="111">
        <f t="shared" si="3"/>
        <v>76</v>
      </c>
      <c r="N78" s="116"/>
      <c r="Q78" s="51"/>
      <c r="S78" s="51"/>
      <c r="T78"/>
      <c r="Z78" s="245"/>
      <c r="AB78" s="57"/>
      <c r="AC78" s="57"/>
      <c r="AD78" s="244"/>
      <c r="AE78" s="57"/>
    </row>
    <row r="79" spans="1:31">
      <c r="A79" s="72"/>
      <c r="B79" s="73"/>
      <c r="C79" s="68"/>
      <c r="D79" s="69"/>
      <c r="E79" s="118"/>
      <c r="F79" s="110">
        <f>F80</f>
        <v>-0.24790333333339731</v>
      </c>
      <c r="G79" s="104">
        <v>38108</v>
      </c>
      <c r="H79" s="112">
        <f>D80</f>
        <v>215.86249999999973</v>
      </c>
      <c r="I79" s="258">
        <v>241.2</v>
      </c>
      <c r="J79" s="246">
        <v>126.89</v>
      </c>
      <c r="K79" s="256"/>
      <c r="L79" s="92">
        <f t="shared" si="2"/>
        <v>2076.5158000000001</v>
      </c>
      <c r="M79" s="111">
        <f t="shared" si="3"/>
        <v>77</v>
      </c>
      <c r="N79" s="116"/>
      <c r="Q79" s="51"/>
      <c r="S79" s="51"/>
      <c r="T79"/>
      <c r="Z79" s="245"/>
      <c r="AB79" s="57"/>
      <c r="AC79" s="57"/>
      <c r="AD79" s="244"/>
      <c r="AE79" s="57"/>
    </row>
    <row r="80" spans="1:31">
      <c r="A80" s="72"/>
      <c r="B80" s="73"/>
      <c r="C80" s="58" t="s">
        <v>90</v>
      </c>
      <c r="D80" s="65">
        <f>B28</f>
        <v>215.86249999999973</v>
      </c>
      <c r="E80" s="113">
        <f>(D80/D77)^(1/3)-1</f>
        <v>-1.1458009366590582E-3</v>
      </c>
      <c r="F80" s="114">
        <f>(D80-D77)/3</f>
        <v>-0.24790333333339731</v>
      </c>
      <c r="G80" s="105">
        <v>38139</v>
      </c>
      <c r="H80" s="93">
        <f>H79+F80</f>
        <v>215.61459666666633</v>
      </c>
      <c r="I80" s="258">
        <v>218.2</v>
      </c>
      <c r="J80" s="246">
        <v>113.83</v>
      </c>
      <c r="K80" s="256"/>
      <c r="L80" s="92">
        <f t="shared" si="2"/>
        <v>2077.5212000000001</v>
      </c>
      <c r="M80" s="111">
        <f t="shared" si="3"/>
        <v>78</v>
      </c>
      <c r="N80" s="116"/>
      <c r="Q80" s="51"/>
      <c r="S80" s="51"/>
      <c r="T80"/>
      <c r="Z80" s="245"/>
      <c r="AB80" s="57"/>
      <c r="AC80" s="57"/>
      <c r="AD80" s="244"/>
      <c r="AE80" s="57"/>
    </row>
    <row r="81" spans="1:31">
      <c r="A81" s="72"/>
      <c r="B81" s="73"/>
      <c r="C81" s="66"/>
      <c r="D81" s="67"/>
      <c r="E81" s="117"/>
      <c r="F81" s="115">
        <f>F83</f>
        <v>-0.15895333333325348</v>
      </c>
      <c r="G81" s="106">
        <v>38169</v>
      </c>
      <c r="H81" s="94">
        <f>H82-F81</f>
        <v>215.54459333333321</v>
      </c>
      <c r="I81" s="258">
        <v>252</v>
      </c>
      <c r="J81" s="246">
        <v>141.61000000000001</v>
      </c>
      <c r="K81" s="256"/>
      <c r="L81" s="92">
        <f t="shared" si="2"/>
        <v>2078.5266000000001</v>
      </c>
      <c r="M81" s="111">
        <f t="shared" si="3"/>
        <v>79</v>
      </c>
      <c r="N81" s="116"/>
      <c r="Q81" s="51"/>
      <c r="S81" s="51"/>
      <c r="T81"/>
      <c r="Z81" s="245"/>
      <c r="AB81" s="57"/>
      <c r="AC81" s="57"/>
      <c r="AD81" s="244"/>
      <c r="AE81" s="57"/>
    </row>
    <row r="82" spans="1:31">
      <c r="A82" s="72"/>
      <c r="B82" s="73"/>
      <c r="C82" s="68"/>
      <c r="D82" s="69"/>
      <c r="E82" s="118"/>
      <c r="F82" s="110">
        <f>F83</f>
        <v>-0.15895333333325348</v>
      </c>
      <c r="G82" s="104">
        <v>38200</v>
      </c>
      <c r="H82" s="112">
        <f>D83</f>
        <v>215.38563999999997</v>
      </c>
      <c r="I82" s="258">
        <v>262.3</v>
      </c>
      <c r="J82" s="246">
        <v>131.12</v>
      </c>
      <c r="K82" s="256"/>
      <c r="L82" s="92">
        <f t="shared" si="2"/>
        <v>2079.5319999999997</v>
      </c>
      <c r="M82" s="111">
        <f t="shared" si="3"/>
        <v>80</v>
      </c>
      <c r="N82" s="116"/>
      <c r="Q82" s="51"/>
      <c r="S82" s="51"/>
      <c r="T82"/>
      <c r="Z82" s="245"/>
      <c r="AB82" s="57"/>
      <c r="AC82" s="57"/>
      <c r="AD82" s="244"/>
      <c r="AE82" s="57"/>
    </row>
    <row r="83" spans="1:31">
      <c r="A83" s="72"/>
      <c r="B83" s="73"/>
      <c r="C83" s="58" t="s">
        <v>91</v>
      </c>
      <c r="D83" s="65">
        <f>B29</f>
        <v>215.38563999999997</v>
      </c>
      <c r="E83" s="113">
        <f>(D83/D80)^(1/3)-1</f>
        <v>-7.3690670995107954E-4</v>
      </c>
      <c r="F83" s="114">
        <f>(D83-D80)/3</f>
        <v>-0.15895333333325348</v>
      </c>
      <c r="G83" s="105">
        <v>38231</v>
      </c>
      <c r="H83" s="93">
        <f>H82+F83</f>
        <v>215.22668666666672</v>
      </c>
      <c r="I83" s="258">
        <v>208.3</v>
      </c>
      <c r="J83" s="246">
        <v>113.09</v>
      </c>
      <c r="K83" s="256"/>
      <c r="L83" s="92">
        <f t="shared" si="2"/>
        <v>2080.5373999999997</v>
      </c>
      <c r="M83" s="111">
        <f t="shared" si="3"/>
        <v>81</v>
      </c>
      <c r="N83" s="116"/>
      <c r="Q83" s="51"/>
      <c r="S83" s="51"/>
      <c r="T83"/>
      <c r="Z83" s="245"/>
      <c r="AB83" s="57"/>
      <c r="AC83" s="57"/>
      <c r="AD83" s="244"/>
      <c r="AE83" s="57"/>
    </row>
    <row r="84" spans="1:31">
      <c r="A84" s="72"/>
      <c r="B84" s="73"/>
      <c r="C84" s="66"/>
      <c r="D84" s="67"/>
      <c r="E84" s="117"/>
      <c r="F84" s="115">
        <f>F86</f>
        <v>2.8431499999999992</v>
      </c>
      <c r="G84" s="106">
        <v>38261</v>
      </c>
      <c r="H84" s="94">
        <f>H85-F84</f>
        <v>221.07193999999996</v>
      </c>
      <c r="I84" s="258">
        <v>205.6</v>
      </c>
      <c r="J84" s="246">
        <v>117.13</v>
      </c>
      <c r="K84" s="256"/>
      <c r="L84" s="92">
        <f t="shared" si="2"/>
        <v>2081.5427999999997</v>
      </c>
      <c r="M84" s="111">
        <f t="shared" si="3"/>
        <v>82</v>
      </c>
      <c r="N84" s="116"/>
      <c r="Q84" s="51"/>
      <c r="S84" s="51"/>
      <c r="T84"/>
      <c r="Z84" s="245"/>
      <c r="AB84" s="57"/>
      <c r="AC84" s="57"/>
      <c r="AD84" s="244"/>
      <c r="AE84" s="57"/>
    </row>
    <row r="85" spans="1:31">
      <c r="A85" s="72"/>
      <c r="B85" s="73"/>
      <c r="C85" s="68"/>
      <c r="D85" s="69"/>
      <c r="E85" s="118"/>
      <c r="F85" s="110">
        <f>F86</f>
        <v>2.8431499999999992</v>
      </c>
      <c r="G85" s="104">
        <v>38292</v>
      </c>
      <c r="H85" s="112">
        <f>D86</f>
        <v>223.91508999999996</v>
      </c>
      <c r="I85" s="258">
        <v>197.9</v>
      </c>
      <c r="J85" s="246">
        <v>106.49</v>
      </c>
      <c r="K85" s="256"/>
      <c r="L85" s="92">
        <f t="shared" si="2"/>
        <v>2082.5481999999997</v>
      </c>
      <c r="M85" s="111">
        <f t="shared" ref="M85:N100" si="4">1+M84</f>
        <v>83</v>
      </c>
      <c r="N85" s="116"/>
      <c r="Q85" s="51"/>
      <c r="S85" s="51"/>
      <c r="T85"/>
      <c r="Z85" s="245"/>
      <c r="AB85" s="57"/>
      <c r="AC85" s="57"/>
      <c r="AD85" s="244"/>
      <c r="AE85" s="57"/>
    </row>
    <row r="86" spans="1:31">
      <c r="A86" s="72"/>
      <c r="B86" s="73"/>
      <c r="C86" s="58" t="s">
        <v>92</v>
      </c>
      <c r="D86" s="65">
        <f>B30</f>
        <v>223.91508999999996</v>
      </c>
      <c r="E86" s="113">
        <f>(D86/D83)^(1/3)-1</f>
        <v>1.3029764355907636E-2</v>
      </c>
      <c r="F86" s="114">
        <f>(D86-D83)/3</f>
        <v>2.8431499999999992</v>
      </c>
      <c r="G86" s="105">
        <v>38322</v>
      </c>
      <c r="H86" s="93">
        <f>H85+F86</f>
        <v>226.75823999999997</v>
      </c>
      <c r="I86" s="258">
        <v>211.2</v>
      </c>
      <c r="J86" s="246">
        <v>106.71</v>
      </c>
      <c r="K86" s="256"/>
      <c r="L86" s="92">
        <f t="shared" si="2"/>
        <v>2083.5535999999997</v>
      </c>
      <c r="M86" s="111">
        <f t="shared" si="4"/>
        <v>84</v>
      </c>
      <c r="N86" s="116"/>
      <c r="Q86" s="51"/>
      <c r="S86" s="51"/>
      <c r="T86"/>
      <c r="Z86" s="245"/>
      <c r="AB86" s="57"/>
      <c r="AC86" s="57"/>
      <c r="AD86" s="244"/>
      <c r="AE86" s="57"/>
    </row>
    <row r="87" spans="1:31">
      <c r="A87" s="72"/>
      <c r="B87" s="73"/>
      <c r="C87" s="66"/>
      <c r="D87" s="67"/>
      <c r="E87" s="117"/>
      <c r="F87" s="115">
        <f>F89</f>
        <v>-1.2206733333332522</v>
      </c>
      <c r="G87" s="106">
        <v>38353</v>
      </c>
      <c r="H87" s="94">
        <f>H88-F87</f>
        <v>221.47374333333346</v>
      </c>
      <c r="I87" s="258">
        <v>195.9</v>
      </c>
      <c r="J87" s="246">
        <v>105.96</v>
      </c>
      <c r="K87" s="256"/>
      <c r="L87" s="92">
        <f t="shared" si="2"/>
        <v>2084.5589999999997</v>
      </c>
      <c r="M87" s="111">
        <f t="shared" si="4"/>
        <v>85</v>
      </c>
      <c r="N87" s="116"/>
      <c r="Q87" s="51"/>
      <c r="S87" s="51"/>
      <c r="T87"/>
      <c r="Z87" s="245"/>
      <c r="AB87" s="57"/>
      <c r="AC87" s="57"/>
      <c r="AD87" s="244"/>
      <c r="AE87" s="57"/>
    </row>
    <row r="88" spans="1:31">
      <c r="A88" s="72"/>
      <c r="B88" s="73"/>
      <c r="C88" s="68"/>
      <c r="D88" s="69"/>
      <c r="E88" s="118"/>
      <c r="F88" s="110">
        <f>F89</f>
        <v>-1.2206733333332522</v>
      </c>
      <c r="G88" s="104">
        <v>38384</v>
      </c>
      <c r="H88" s="112">
        <f>D89</f>
        <v>220.25307000000021</v>
      </c>
      <c r="I88" s="258">
        <v>213.3</v>
      </c>
      <c r="J88" s="246">
        <v>119.82</v>
      </c>
      <c r="K88" s="256"/>
      <c r="L88" s="92">
        <f t="shared" si="2"/>
        <v>2085.5643999999998</v>
      </c>
      <c r="M88" s="111">
        <f t="shared" si="4"/>
        <v>86</v>
      </c>
      <c r="N88" s="116"/>
      <c r="Q88" s="51"/>
      <c r="S88" s="51"/>
      <c r="T88"/>
      <c r="Z88" s="245"/>
      <c r="AB88" s="57"/>
      <c r="AC88" s="57"/>
      <c r="AD88" s="244"/>
      <c r="AE88" s="57"/>
    </row>
    <row r="89" spans="1:31">
      <c r="A89" s="72"/>
      <c r="B89" s="73"/>
      <c r="C89" s="58" t="s">
        <v>93</v>
      </c>
      <c r="D89" s="65">
        <f>B31</f>
        <v>220.25307000000021</v>
      </c>
      <c r="E89" s="113">
        <f>(D89/D86)^(1/3)-1</f>
        <v>-5.4814928468571722E-3</v>
      </c>
      <c r="F89" s="114">
        <f>(D89-D86)/3</f>
        <v>-1.2206733333332522</v>
      </c>
      <c r="G89" s="105">
        <v>38412</v>
      </c>
      <c r="H89" s="93">
        <f>H88+F89</f>
        <v>219.03239666666695</v>
      </c>
      <c r="I89" s="258">
        <v>216.7</v>
      </c>
      <c r="J89" s="246">
        <v>115.02</v>
      </c>
      <c r="K89" s="256"/>
      <c r="L89" s="92">
        <f t="shared" si="2"/>
        <v>2086.5697999999998</v>
      </c>
      <c r="M89" s="111">
        <f t="shared" si="4"/>
        <v>87</v>
      </c>
      <c r="N89" s="116"/>
      <c r="Q89" s="51"/>
      <c r="S89" s="51"/>
      <c r="T89"/>
      <c r="Z89" s="245"/>
      <c r="AB89" s="57"/>
      <c r="AC89" s="57"/>
      <c r="AD89" s="244"/>
      <c r="AE89" s="57"/>
    </row>
    <row r="90" spans="1:31">
      <c r="A90" s="74"/>
      <c r="B90" s="73"/>
      <c r="C90" s="66"/>
      <c r="D90" s="67"/>
      <c r="E90" s="117"/>
      <c r="F90" s="115">
        <f>F92</f>
        <v>0.10569666666666915</v>
      </c>
      <c r="G90" s="106">
        <v>38443</v>
      </c>
      <c r="H90" s="94">
        <f>H91-F90</f>
        <v>220.46446333333355</v>
      </c>
      <c r="I90" s="258">
        <v>205.2</v>
      </c>
      <c r="J90" s="246">
        <v>114.07</v>
      </c>
      <c r="K90" s="256"/>
      <c r="L90" s="92">
        <f t="shared" si="2"/>
        <v>2087.5751999999998</v>
      </c>
      <c r="M90" s="111">
        <f t="shared" si="4"/>
        <v>88</v>
      </c>
      <c r="N90" s="116"/>
      <c r="Q90" s="51"/>
      <c r="S90" s="51"/>
      <c r="T90"/>
      <c r="Z90" s="245"/>
      <c r="AB90" s="57"/>
      <c r="AC90" s="57"/>
      <c r="AD90" s="244"/>
      <c r="AE90" s="57"/>
    </row>
    <row r="91" spans="1:31">
      <c r="A91" s="74"/>
      <c r="B91" s="73"/>
      <c r="C91" s="68"/>
      <c r="D91" s="69"/>
      <c r="E91" s="118"/>
      <c r="F91" s="110">
        <f>F92</f>
        <v>0.10569666666666915</v>
      </c>
      <c r="G91" s="104">
        <v>38473</v>
      </c>
      <c r="H91" s="112">
        <f>D92</f>
        <v>220.57016000000021</v>
      </c>
      <c r="I91" s="258">
        <v>238.7</v>
      </c>
      <c r="J91" s="246">
        <v>120.34</v>
      </c>
      <c r="K91" s="256"/>
      <c r="L91" s="92">
        <f t="shared" si="2"/>
        <v>2088.5805999999998</v>
      </c>
      <c r="M91" s="111">
        <f t="shared" si="4"/>
        <v>89</v>
      </c>
      <c r="N91" s="116"/>
      <c r="Q91" s="51"/>
      <c r="S91" s="51"/>
      <c r="T91"/>
      <c r="Z91" s="245"/>
      <c r="AB91" s="57"/>
      <c r="AC91" s="57"/>
      <c r="AD91" s="244"/>
      <c r="AE91" s="57"/>
    </row>
    <row r="92" spans="1:31">
      <c r="A92" s="74"/>
      <c r="B92" s="73"/>
      <c r="C92" s="58" t="s">
        <v>94</v>
      </c>
      <c r="D92" s="65">
        <f>B32</f>
        <v>220.57016000000021</v>
      </c>
      <c r="E92" s="113">
        <f>(D92/D89)^(1/3)-1</f>
        <v>4.796572628966711E-4</v>
      </c>
      <c r="F92" s="114">
        <f>(D92-D89)/3</f>
        <v>0.10569666666666915</v>
      </c>
      <c r="G92" s="105">
        <v>38504</v>
      </c>
      <c r="H92" s="93">
        <f>H91+F92</f>
        <v>220.67585666666687</v>
      </c>
      <c r="I92" s="258">
        <v>226.2</v>
      </c>
      <c r="J92" s="246">
        <v>120.33</v>
      </c>
      <c r="K92" s="256"/>
      <c r="L92" s="92">
        <f t="shared" si="2"/>
        <v>2089.5859999999998</v>
      </c>
      <c r="M92" s="111">
        <f t="shared" si="4"/>
        <v>90</v>
      </c>
      <c r="N92" s="116"/>
      <c r="Q92" s="51"/>
      <c r="S92" s="51"/>
      <c r="T92"/>
      <c r="Z92" s="245"/>
      <c r="AB92" s="57"/>
      <c r="AC92" s="57"/>
      <c r="AD92" s="244"/>
      <c r="AE92" s="57"/>
    </row>
    <row r="93" spans="1:31">
      <c r="A93" s="74"/>
      <c r="B93" s="73"/>
      <c r="C93" s="66"/>
      <c r="D93" s="67"/>
      <c r="E93" s="117"/>
      <c r="F93" s="115">
        <f>F95</f>
        <v>-7.5120500000001202</v>
      </c>
      <c r="G93" s="106">
        <v>38534</v>
      </c>
      <c r="H93" s="94">
        <f>H94-F93</f>
        <v>205.54605999999998</v>
      </c>
      <c r="I93" s="258">
        <v>252.5</v>
      </c>
      <c r="J93" s="246">
        <v>133.11000000000001</v>
      </c>
      <c r="K93" s="256"/>
      <c r="L93" s="92">
        <f t="shared" si="2"/>
        <v>2090.5913999999998</v>
      </c>
      <c r="M93" s="111">
        <f t="shared" si="4"/>
        <v>91</v>
      </c>
      <c r="N93" s="116">
        <v>1</v>
      </c>
      <c r="O93" s="92">
        <f>$O$1+$O$2*N93</f>
        <v>2149.8791999999999</v>
      </c>
      <c r="Q93" s="51"/>
      <c r="S93" s="51"/>
      <c r="T93"/>
      <c r="Z93" s="245"/>
      <c r="AB93" s="57"/>
      <c r="AC93" s="57"/>
      <c r="AD93" s="244"/>
      <c r="AE93" s="57"/>
    </row>
    <row r="94" spans="1:31">
      <c r="A94" s="74"/>
      <c r="B94" s="73"/>
      <c r="C94" s="68"/>
      <c r="D94" s="69"/>
      <c r="E94" s="118"/>
      <c r="F94" s="110">
        <f>F95</f>
        <v>-7.5120500000001202</v>
      </c>
      <c r="G94" s="104">
        <v>38565</v>
      </c>
      <c r="H94" s="112">
        <f>D95</f>
        <v>198.03400999999985</v>
      </c>
      <c r="I94" s="258">
        <v>224.2</v>
      </c>
      <c r="J94" s="246">
        <v>126.03</v>
      </c>
      <c r="K94" s="256"/>
      <c r="L94" s="92">
        <f t="shared" si="2"/>
        <v>2091.5967999999998</v>
      </c>
      <c r="M94" s="111">
        <f t="shared" si="4"/>
        <v>92</v>
      </c>
      <c r="N94" s="116">
        <f>1+N93</f>
        <v>2</v>
      </c>
      <c r="O94" s="92">
        <f t="shared" ref="O94:O132" si="5">$O$1+$O$2*N94</f>
        <v>2151.7584000000002</v>
      </c>
      <c r="Q94" s="51"/>
      <c r="S94" s="51"/>
      <c r="T94"/>
      <c r="Z94" s="245"/>
      <c r="AB94" s="57"/>
      <c r="AC94" s="57"/>
      <c r="AD94" s="244"/>
      <c r="AE94" s="57"/>
    </row>
    <row r="95" spans="1:31">
      <c r="A95" s="74"/>
      <c r="B95" s="73"/>
      <c r="C95" s="58" t="s">
        <v>95</v>
      </c>
      <c r="D95" s="65">
        <f>B33</f>
        <v>198.03400999999985</v>
      </c>
      <c r="E95" s="113">
        <f>(D95/D92)^(1/3)-1</f>
        <v>-3.528801390739833E-2</v>
      </c>
      <c r="F95" s="114">
        <f>(D95-D92)/3</f>
        <v>-7.5120500000001202</v>
      </c>
      <c r="G95" s="105">
        <v>38596</v>
      </c>
      <c r="H95" s="93">
        <f>H94+F95</f>
        <v>190.52195999999972</v>
      </c>
      <c r="I95" s="258">
        <v>193.6</v>
      </c>
      <c r="J95" s="246">
        <v>100.07</v>
      </c>
      <c r="K95" s="256"/>
      <c r="L95" s="92">
        <f t="shared" si="2"/>
        <v>2092.6021999999998</v>
      </c>
      <c r="M95" s="111">
        <f t="shared" si="4"/>
        <v>93</v>
      </c>
      <c r="N95" s="116">
        <f t="shared" si="4"/>
        <v>3</v>
      </c>
      <c r="O95" s="92">
        <f t="shared" si="5"/>
        <v>2153.6376</v>
      </c>
      <c r="Q95" s="51"/>
      <c r="S95" s="51"/>
      <c r="T95"/>
      <c r="Z95" s="245"/>
      <c r="AB95" s="57"/>
      <c r="AC95" s="57"/>
      <c r="AD95" s="244"/>
      <c r="AE95" s="57"/>
    </row>
    <row r="96" spans="1:31">
      <c r="A96" s="74"/>
      <c r="B96" s="73"/>
      <c r="C96" s="66"/>
      <c r="D96" s="67"/>
      <c r="E96" s="117"/>
      <c r="F96" s="115">
        <f>F98</f>
        <v>-4.0712799999999634</v>
      </c>
      <c r="G96" s="106">
        <v>38626</v>
      </c>
      <c r="H96" s="94">
        <f>H97-F96</f>
        <v>189.89144999999994</v>
      </c>
      <c r="I96" s="258">
        <v>185.9</v>
      </c>
      <c r="J96" s="246">
        <v>99.23</v>
      </c>
      <c r="K96" s="256"/>
      <c r="L96" s="92">
        <f t="shared" si="2"/>
        <v>2093.6075999999998</v>
      </c>
      <c r="M96" s="111">
        <f t="shared" si="4"/>
        <v>94</v>
      </c>
      <c r="N96" s="116">
        <f t="shared" si="4"/>
        <v>4</v>
      </c>
      <c r="O96" s="92">
        <f t="shared" si="5"/>
        <v>2155.5167999999999</v>
      </c>
      <c r="Q96" s="51"/>
      <c r="S96" s="51"/>
      <c r="T96"/>
      <c r="Z96" s="245"/>
      <c r="AB96" s="57"/>
      <c r="AC96" s="57"/>
      <c r="AD96" s="244"/>
      <c r="AE96" s="57"/>
    </row>
    <row r="97" spans="1:31">
      <c r="A97" s="74"/>
      <c r="B97" s="73"/>
      <c r="C97" s="68"/>
      <c r="D97" s="69"/>
      <c r="E97" s="118"/>
      <c r="F97" s="110">
        <f>F98</f>
        <v>-4.0712799999999634</v>
      </c>
      <c r="G97" s="104">
        <v>38657</v>
      </c>
      <c r="H97" s="112">
        <f>D98</f>
        <v>185.82016999999996</v>
      </c>
      <c r="I97" s="258">
        <v>154.30000000000001</v>
      </c>
      <c r="J97" s="246">
        <v>83.79</v>
      </c>
      <c r="K97" s="256"/>
      <c r="L97" s="92">
        <f t="shared" si="2"/>
        <v>2094.6129999999998</v>
      </c>
      <c r="M97" s="111">
        <f t="shared" si="4"/>
        <v>95</v>
      </c>
      <c r="N97" s="116">
        <f t="shared" si="4"/>
        <v>5</v>
      </c>
      <c r="O97" s="92">
        <f t="shared" si="5"/>
        <v>2157.3960000000002</v>
      </c>
      <c r="Q97" s="51"/>
      <c r="S97" s="51"/>
      <c r="T97"/>
      <c r="Z97" s="245"/>
      <c r="AB97" s="57"/>
      <c r="AC97" s="57"/>
      <c r="AD97" s="244"/>
      <c r="AE97" s="57"/>
    </row>
    <row r="98" spans="1:31">
      <c r="A98" s="74"/>
      <c r="B98" s="73"/>
      <c r="C98" s="58" t="s">
        <v>96</v>
      </c>
      <c r="D98" s="65">
        <f>B34</f>
        <v>185.82016999999996</v>
      </c>
      <c r="E98" s="113">
        <f>(D98/D95)^(1/3)-1</f>
        <v>-2.0996245915959277E-2</v>
      </c>
      <c r="F98" s="114">
        <f>(D98-D95)/3</f>
        <v>-4.0712799999999634</v>
      </c>
      <c r="G98" s="105">
        <v>38687</v>
      </c>
      <c r="H98" s="93">
        <f>H97+F98</f>
        <v>181.74888999999999</v>
      </c>
      <c r="I98" s="258">
        <v>163.1</v>
      </c>
      <c r="J98" s="246">
        <v>97.27</v>
      </c>
      <c r="K98" s="256"/>
      <c r="L98" s="92">
        <f t="shared" si="2"/>
        <v>2095.6183999999998</v>
      </c>
      <c r="M98" s="111">
        <f t="shared" si="4"/>
        <v>96</v>
      </c>
      <c r="N98" s="116">
        <f t="shared" si="4"/>
        <v>6</v>
      </c>
      <c r="O98" s="92">
        <f t="shared" si="5"/>
        <v>2159.2752</v>
      </c>
      <c r="Q98" s="51"/>
      <c r="S98" s="51"/>
      <c r="T98"/>
      <c r="Z98" s="245"/>
      <c r="AB98" s="57"/>
      <c r="AC98" s="57"/>
      <c r="AD98" s="244"/>
      <c r="AE98" s="57"/>
    </row>
    <row r="99" spans="1:31">
      <c r="A99" s="73"/>
      <c r="B99" s="73"/>
      <c r="C99" s="66"/>
      <c r="D99" s="67"/>
      <c r="E99" s="117"/>
      <c r="F99" s="115">
        <f>F101</f>
        <v>3.4519799999999727</v>
      </c>
      <c r="G99" s="106">
        <v>38718</v>
      </c>
      <c r="H99" s="94">
        <f>H100-F99</f>
        <v>192.72412999999992</v>
      </c>
      <c r="I99" s="258">
        <v>199.1</v>
      </c>
      <c r="J99" s="246">
        <v>104.46</v>
      </c>
      <c r="K99" s="256"/>
      <c r="L99" s="92">
        <f t="shared" si="2"/>
        <v>2096.6237999999998</v>
      </c>
      <c r="M99" s="111">
        <f t="shared" si="4"/>
        <v>97</v>
      </c>
      <c r="N99" s="116">
        <f t="shared" si="4"/>
        <v>7</v>
      </c>
      <c r="O99" s="92">
        <f t="shared" si="5"/>
        <v>2161.1543999999999</v>
      </c>
      <c r="Q99" s="51"/>
      <c r="S99" s="51"/>
      <c r="T99"/>
      <c r="Z99" s="245"/>
      <c r="AB99" s="57"/>
      <c r="AC99" s="57"/>
      <c r="AD99" s="244"/>
      <c r="AE99" s="57"/>
    </row>
    <row r="100" spans="1:31">
      <c r="A100" s="73"/>
      <c r="B100" s="73"/>
      <c r="C100" s="68"/>
      <c r="D100" s="69"/>
      <c r="E100" s="118"/>
      <c r="F100" s="110">
        <f>F101</f>
        <v>3.4519799999999727</v>
      </c>
      <c r="G100" s="104">
        <v>38749</v>
      </c>
      <c r="H100" s="112">
        <f>D101</f>
        <v>196.17610999999988</v>
      </c>
      <c r="I100" s="258">
        <v>189.2</v>
      </c>
      <c r="J100" s="246">
        <v>107.22</v>
      </c>
      <c r="K100" s="256"/>
      <c r="L100" s="92">
        <f t="shared" si="2"/>
        <v>2097.6291999999999</v>
      </c>
      <c r="M100" s="111">
        <f t="shared" si="4"/>
        <v>98</v>
      </c>
      <c r="N100" s="116">
        <f t="shared" si="4"/>
        <v>8</v>
      </c>
      <c r="O100" s="92">
        <f t="shared" si="5"/>
        <v>2163.0336000000002</v>
      </c>
      <c r="Q100" s="51"/>
      <c r="S100" s="51"/>
      <c r="T100"/>
      <c r="Z100" s="245"/>
      <c r="AB100" s="57"/>
      <c r="AC100" s="57"/>
      <c r="AD100" s="244"/>
      <c r="AE100" s="57"/>
    </row>
    <row r="101" spans="1:31">
      <c r="A101" s="73"/>
      <c r="B101" s="73"/>
      <c r="C101" s="58" t="s">
        <v>97</v>
      </c>
      <c r="D101" s="65">
        <f>B35</f>
        <v>196.17610999999988</v>
      </c>
      <c r="E101" s="113">
        <f>(D101/D98)^(1/3)-1</f>
        <v>1.8242191917568595E-2</v>
      </c>
      <c r="F101" s="114">
        <f>(D101-D98)/3</f>
        <v>3.4519799999999727</v>
      </c>
      <c r="G101" s="105">
        <v>38777</v>
      </c>
      <c r="H101" s="93">
        <f>H100+F101</f>
        <v>199.62808999999984</v>
      </c>
      <c r="I101" s="258">
        <v>188.4</v>
      </c>
      <c r="J101" s="246">
        <v>98.04</v>
      </c>
      <c r="K101" s="256"/>
      <c r="L101" s="92">
        <f t="shared" si="2"/>
        <v>2098.6345999999999</v>
      </c>
      <c r="M101" s="111">
        <f t="shared" ref="M101:N116" si="6">1+M100</f>
        <v>99</v>
      </c>
      <c r="N101" s="116">
        <f t="shared" si="6"/>
        <v>9</v>
      </c>
      <c r="O101" s="92">
        <f t="shared" si="5"/>
        <v>2164.9128000000001</v>
      </c>
      <c r="Q101" s="51"/>
      <c r="S101" s="51"/>
      <c r="T101"/>
      <c r="Z101" s="245"/>
      <c r="AB101" s="57"/>
      <c r="AC101" s="57"/>
      <c r="AD101" s="244"/>
      <c r="AE101" s="57"/>
    </row>
    <row r="102" spans="1:31">
      <c r="A102" s="73"/>
      <c r="B102" s="73"/>
      <c r="C102" s="66"/>
      <c r="D102" s="67"/>
      <c r="E102" s="117"/>
      <c r="F102" s="115">
        <f>F104</f>
        <v>-3.4802099999998668</v>
      </c>
      <c r="G102" s="106">
        <v>38808</v>
      </c>
      <c r="H102" s="94">
        <f>H103-F102</f>
        <v>189.21569000000014</v>
      </c>
      <c r="I102" s="258">
        <v>181.1</v>
      </c>
      <c r="J102" s="246">
        <v>96</v>
      </c>
      <c r="K102" s="256"/>
      <c r="L102" s="92">
        <f t="shared" si="2"/>
        <v>2099.64</v>
      </c>
      <c r="M102" s="111">
        <f t="shared" si="6"/>
        <v>100</v>
      </c>
      <c r="N102" s="116">
        <f t="shared" si="6"/>
        <v>10</v>
      </c>
      <c r="O102" s="92">
        <f t="shared" si="5"/>
        <v>2166.7919999999999</v>
      </c>
      <c r="Q102" s="51"/>
      <c r="S102" s="51"/>
      <c r="T102"/>
      <c r="Z102" s="245"/>
      <c r="AB102" s="57"/>
      <c r="AC102" s="57"/>
      <c r="AD102" s="244"/>
      <c r="AE102" s="57"/>
    </row>
    <row r="103" spans="1:31">
      <c r="A103" s="73"/>
      <c r="B103" s="73"/>
      <c r="C103" s="68"/>
      <c r="D103" s="69"/>
      <c r="E103" s="118"/>
      <c r="F103" s="110">
        <f>F104</f>
        <v>-3.4802099999998668</v>
      </c>
      <c r="G103" s="104">
        <v>38838</v>
      </c>
      <c r="H103" s="112">
        <f>D104</f>
        <v>185.73548000000028</v>
      </c>
      <c r="I103" s="258">
        <v>197.2</v>
      </c>
      <c r="J103" s="246">
        <v>103.99</v>
      </c>
      <c r="K103" s="256"/>
      <c r="L103" s="92">
        <f t="shared" si="2"/>
        <v>2100.6453999999999</v>
      </c>
      <c r="M103" s="111">
        <f t="shared" si="6"/>
        <v>101</v>
      </c>
      <c r="N103" s="116">
        <f t="shared" si="6"/>
        <v>11</v>
      </c>
      <c r="O103" s="92">
        <f t="shared" si="5"/>
        <v>2168.6711999999998</v>
      </c>
      <c r="Q103" s="51"/>
      <c r="S103" s="51"/>
      <c r="T103"/>
      <c r="Z103" s="245"/>
      <c r="AB103" s="57"/>
      <c r="AC103" s="57"/>
      <c r="AD103" s="244"/>
      <c r="AE103" s="57"/>
    </row>
    <row r="104" spans="1:31">
      <c r="A104" s="73"/>
      <c r="B104" s="73"/>
      <c r="C104" s="58" t="s">
        <v>98</v>
      </c>
      <c r="D104" s="65">
        <f>B36</f>
        <v>185.73548000000028</v>
      </c>
      <c r="E104" s="113">
        <f>(D104/D101)^(1/3)-1</f>
        <v>-1.8064598211038341E-2</v>
      </c>
      <c r="F104" s="114">
        <f>(D104-D101)/3</f>
        <v>-3.4802099999998668</v>
      </c>
      <c r="G104" s="105">
        <v>38869</v>
      </c>
      <c r="H104" s="93">
        <f>H103+F104</f>
        <v>182.25527000000042</v>
      </c>
      <c r="I104" s="258">
        <v>190.4</v>
      </c>
      <c r="J104" s="246">
        <v>99.76</v>
      </c>
      <c r="K104" s="256"/>
      <c r="L104" s="92">
        <f t="shared" si="2"/>
        <v>2101.6507999999999</v>
      </c>
      <c r="M104" s="111">
        <f t="shared" si="6"/>
        <v>102</v>
      </c>
      <c r="N104" s="116">
        <f t="shared" si="6"/>
        <v>12</v>
      </c>
      <c r="O104" s="92">
        <f t="shared" si="5"/>
        <v>2170.5504000000001</v>
      </c>
      <c r="Q104" s="51"/>
      <c r="S104" s="51"/>
      <c r="T104"/>
      <c r="Z104" s="245"/>
      <c r="AB104" s="57"/>
      <c r="AC104" s="57"/>
      <c r="AD104" s="244"/>
      <c r="AE104" s="57"/>
    </row>
    <row r="105" spans="1:31">
      <c r="A105" s="73"/>
      <c r="B105" s="73"/>
      <c r="C105" s="66"/>
      <c r="D105" s="67"/>
      <c r="E105" s="117"/>
      <c r="F105" s="115">
        <f>F107</f>
        <v>3.422593333333225</v>
      </c>
      <c r="G105" s="106">
        <v>38899</v>
      </c>
      <c r="H105" s="94">
        <f>H106-F105</f>
        <v>192.58066666666673</v>
      </c>
      <c r="I105" s="258">
        <v>234.2</v>
      </c>
      <c r="J105" s="246">
        <v>120.18</v>
      </c>
      <c r="K105" s="256"/>
      <c r="L105" s="92">
        <f t="shared" si="2"/>
        <v>2102.6561999999999</v>
      </c>
      <c r="M105" s="111">
        <f t="shared" si="6"/>
        <v>103</v>
      </c>
      <c r="N105" s="116">
        <f t="shared" si="6"/>
        <v>13</v>
      </c>
      <c r="O105" s="92">
        <f t="shared" si="5"/>
        <v>2172.4295999999999</v>
      </c>
      <c r="Q105" s="51"/>
      <c r="S105" s="51"/>
      <c r="T105"/>
      <c r="Z105" s="245"/>
      <c r="AB105" s="57"/>
      <c r="AC105" s="57"/>
      <c r="AD105" s="244"/>
      <c r="AE105" s="57"/>
    </row>
    <row r="106" spans="1:31">
      <c r="A106" s="73"/>
      <c r="B106" s="73"/>
      <c r="C106" s="68"/>
      <c r="D106" s="69"/>
      <c r="E106" s="118"/>
      <c r="F106" s="110">
        <f>F107</f>
        <v>3.422593333333225</v>
      </c>
      <c r="G106" s="104">
        <v>38930</v>
      </c>
      <c r="H106" s="112">
        <f>D107</f>
        <v>196.00325999999995</v>
      </c>
      <c r="I106" s="258">
        <v>228.6</v>
      </c>
      <c r="J106" s="246">
        <v>126.7</v>
      </c>
      <c r="K106" s="256"/>
      <c r="L106" s="92">
        <f t="shared" si="2"/>
        <v>2103.6615999999999</v>
      </c>
      <c r="M106" s="111">
        <f t="shared" si="6"/>
        <v>104</v>
      </c>
      <c r="N106" s="116">
        <f t="shared" si="6"/>
        <v>14</v>
      </c>
      <c r="O106" s="92">
        <f t="shared" si="5"/>
        <v>2174.3087999999998</v>
      </c>
      <c r="Q106" s="51"/>
      <c r="S106" s="51"/>
      <c r="T106"/>
      <c r="Z106" s="245"/>
      <c r="AB106" s="57"/>
      <c r="AC106" s="57"/>
      <c r="AD106" s="244"/>
      <c r="AE106" s="57"/>
    </row>
    <row r="107" spans="1:31">
      <c r="A107" s="73"/>
      <c r="B107" s="73"/>
      <c r="C107" s="58" t="s">
        <v>99</v>
      </c>
      <c r="D107" s="65">
        <f>B37</f>
        <v>196.00325999999995</v>
      </c>
      <c r="E107" s="113">
        <f>(D107/D104)^(1/3)-1</f>
        <v>1.8097741650546784E-2</v>
      </c>
      <c r="F107" s="114">
        <f>(D107-D104)/3</f>
        <v>3.422593333333225</v>
      </c>
      <c r="G107" s="105">
        <v>38961</v>
      </c>
      <c r="H107" s="93">
        <f>H106+F107</f>
        <v>199.42585333333318</v>
      </c>
      <c r="I107" s="258">
        <v>202.1</v>
      </c>
      <c r="J107" s="246">
        <v>108.58</v>
      </c>
      <c r="K107" s="256"/>
      <c r="L107" s="92">
        <f t="shared" si="2"/>
        <v>2104.6669999999999</v>
      </c>
      <c r="M107" s="111">
        <f t="shared" si="6"/>
        <v>105</v>
      </c>
      <c r="N107" s="116">
        <f t="shared" si="6"/>
        <v>15</v>
      </c>
      <c r="O107" s="92">
        <f t="shared" si="5"/>
        <v>2176.1880000000001</v>
      </c>
      <c r="Q107" s="51"/>
      <c r="S107" s="51"/>
      <c r="T107"/>
      <c r="Z107" s="245"/>
      <c r="AB107" s="57"/>
      <c r="AC107" s="57"/>
      <c r="AD107" s="244"/>
      <c r="AE107" s="57"/>
    </row>
    <row r="108" spans="1:31">
      <c r="A108" s="73"/>
      <c r="B108" s="73"/>
      <c r="C108" s="66"/>
      <c r="D108" s="67"/>
      <c r="E108" s="117"/>
      <c r="F108" s="115">
        <f>F110</f>
        <v>0.21210666666668962</v>
      </c>
      <c r="G108" s="106">
        <v>38991</v>
      </c>
      <c r="H108" s="94">
        <f>H109-F108</f>
        <v>196.42747333333332</v>
      </c>
      <c r="I108" s="258">
        <v>188.6</v>
      </c>
      <c r="J108" s="246">
        <v>95.77</v>
      </c>
      <c r="K108" s="256"/>
      <c r="L108" s="92">
        <f t="shared" si="2"/>
        <v>2105.6723999999999</v>
      </c>
      <c r="M108" s="111">
        <f t="shared" si="6"/>
        <v>106</v>
      </c>
      <c r="N108" s="116">
        <f t="shared" si="6"/>
        <v>16</v>
      </c>
      <c r="O108" s="92">
        <f t="shared" si="5"/>
        <v>2178.0672</v>
      </c>
      <c r="Q108" s="51"/>
      <c r="S108" s="51"/>
      <c r="T108"/>
      <c r="Z108" s="245"/>
      <c r="AB108" s="57"/>
      <c r="AC108" s="57"/>
      <c r="AD108" s="244"/>
      <c r="AE108" s="57"/>
    </row>
    <row r="109" spans="1:31">
      <c r="A109" s="73"/>
      <c r="B109" s="73"/>
      <c r="C109" s="68"/>
      <c r="D109" s="69"/>
      <c r="E109" s="118"/>
      <c r="F109" s="110">
        <f>F110</f>
        <v>0.21210666666668962</v>
      </c>
      <c r="G109" s="104">
        <v>39022</v>
      </c>
      <c r="H109" s="112">
        <f>D110</f>
        <v>196.63958000000002</v>
      </c>
      <c r="I109" s="258">
        <v>187.8</v>
      </c>
      <c r="J109" s="246">
        <v>111.63</v>
      </c>
      <c r="K109" s="256"/>
      <c r="L109" s="92">
        <f t="shared" si="2"/>
        <v>2106.6777999999999</v>
      </c>
      <c r="M109" s="111">
        <f t="shared" si="6"/>
        <v>107</v>
      </c>
      <c r="N109" s="116">
        <f t="shared" si="6"/>
        <v>17</v>
      </c>
      <c r="O109" s="92">
        <f t="shared" si="5"/>
        <v>2179.9463999999998</v>
      </c>
      <c r="Q109" s="51"/>
      <c r="S109" s="51"/>
      <c r="T109"/>
      <c r="Z109" s="245"/>
      <c r="AB109" s="57"/>
      <c r="AC109" s="57"/>
      <c r="AD109" s="244"/>
      <c r="AE109" s="57"/>
    </row>
    <row r="110" spans="1:31">
      <c r="A110" s="73"/>
      <c r="B110" s="73"/>
      <c r="C110" s="58" t="s">
        <v>100</v>
      </c>
      <c r="D110" s="65">
        <f>B38</f>
        <v>196.63958000000002</v>
      </c>
      <c r="E110" s="113">
        <f>(D110/D107)^(1/3)-1</f>
        <v>1.0809899113273236E-3</v>
      </c>
      <c r="F110" s="114">
        <f>(D110-D107)/3</f>
        <v>0.21210666666668962</v>
      </c>
      <c r="G110" s="105">
        <v>39052</v>
      </c>
      <c r="H110" s="93">
        <f>H109+F110</f>
        <v>196.85168666666672</v>
      </c>
      <c r="I110" s="258">
        <v>157.6</v>
      </c>
      <c r="J110" s="246">
        <v>80.48</v>
      </c>
      <c r="K110" s="256"/>
      <c r="L110" s="92">
        <f t="shared" si="2"/>
        <v>2107.6831999999999</v>
      </c>
      <c r="M110" s="111">
        <f t="shared" si="6"/>
        <v>108</v>
      </c>
      <c r="N110" s="116">
        <f t="shared" si="6"/>
        <v>18</v>
      </c>
      <c r="O110" s="92">
        <f t="shared" si="5"/>
        <v>2181.8256000000001</v>
      </c>
      <c r="Q110" s="51"/>
      <c r="S110" s="51"/>
      <c r="T110"/>
      <c r="Z110" s="245"/>
      <c r="AB110" s="57"/>
      <c r="AC110" s="57"/>
      <c r="AD110" s="244"/>
      <c r="AE110" s="57"/>
    </row>
    <row r="111" spans="1:31">
      <c r="A111" s="73"/>
      <c r="B111" s="73"/>
      <c r="C111" s="66"/>
      <c r="D111" s="67"/>
      <c r="E111" s="117"/>
      <c r="F111" s="115">
        <f>F113</f>
        <v>4.137170000000121</v>
      </c>
      <c r="G111" s="106">
        <v>39083</v>
      </c>
      <c r="H111" s="94">
        <f>H112-F111</f>
        <v>204.91392000000027</v>
      </c>
      <c r="I111" s="258">
        <v>192.9</v>
      </c>
      <c r="J111" s="246">
        <v>96.8</v>
      </c>
      <c r="K111" s="256"/>
      <c r="L111" s="92">
        <f t="shared" si="2"/>
        <v>2108.6886</v>
      </c>
      <c r="M111" s="111">
        <f t="shared" si="6"/>
        <v>109</v>
      </c>
      <c r="N111" s="116">
        <f t="shared" si="6"/>
        <v>19</v>
      </c>
      <c r="O111" s="92">
        <f t="shared" si="5"/>
        <v>2183.7048</v>
      </c>
      <c r="Q111" s="51"/>
      <c r="S111" s="51"/>
      <c r="T111"/>
      <c r="Z111" s="245"/>
      <c r="AB111" s="57"/>
      <c r="AC111" s="57"/>
      <c r="AD111" s="244"/>
      <c r="AE111" s="57"/>
    </row>
    <row r="112" spans="1:31">
      <c r="A112" s="73"/>
      <c r="B112" s="73"/>
      <c r="C112" s="68"/>
      <c r="D112" s="69"/>
      <c r="E112" s="118"/>
      <c r="F112" s="110">
        <f>F113</f>
        <v>4.137170000000121</v>
      </c>
      <c r="G112" s="104">
        <v>39114</v>
      </c>
      <c r="H112" s="112">
        <f>D113</f>
        <v>209.05109000000039</v>
      </c>
      <c r="I112" s="258">
        <v>195.8</v>
      </c>
      <c r="J112" s="246">
        <v>106.05</v>
      </c>
      <c r="K112" s="256"/>
      <c r="L112" s="92">
        <f t="shared" si="2"/>
        <v>2109.694</v>
      </c>
      <c r="M112" s="111">
        <f t="shared" si="6"/>
        <v>110</v>
      </c>
      <c r="N112" s="116">
        <f t="shared" si="6"/>
        <v>20</v>
      </c>
      <c r="O112" s="92">
        <f t="shared" si="5"/>
        <v>2185.5839999999998</v>
      </c>
      <c r="Q112" s="51"/>
      <c r="S112" s="51"/>
      <c r="T112"/>
      <c r="Z112" s="245"/>
      <c r="AB112" s="57"/>
      <c r="AC112" s="57"/>
      <c r="AD112" s="244"/>
      <c r="AE112" s="57"/>
    </row>
    <row r="113" spans="1:31">
      <c r="A113" s="73"/>
      <c r="B113" s="73"/>
      <c r="C113" s="58" t="s">
        <v>101</v>
      </c>
      <c r="D113" s="65">
        <f>B39</f>
        <v>209.05109000000039</v>
      </c>
      <c r="E113" s="113">
        <f>(D113/D110)^(1/3)-1</f>
        <v>2.0611598496608208E-2</v>
      </c>
      <c r="F113" s="114">
        <f>(D113-D110)/3</f>
        <v>4.137170000000121</v>
      </c>
      <c r="G113" s="105">
        <v>39142</v>
      </c>
      <c r="H113" s="93">
        <f>H112+F113</f>
        <v>213.1882600000005</v>
      </c>
      <c r="I113" s="258">
        <v>218.3</v>
      </c>
      <c r="J113" s="246">
        <v>118.14</v>
      </c>
      <c r="K113" s="256"/>
      <c r="L113" s="92">
        <f t="shared" si="2"/>
        <v>2110.6994</v>
      </c>
      <c r="M113" s="111">
        <f t="shared" si="6"/>
        <v>111</v>
      </c>
      <c r="N113" s="116">
        <f t="shared" si="6"/>
        <v>21</v>
      </c>
      <c r="O113" s="92">
        <f t="shared" si="5"/>
        <v>2187.4632000000001</v>
      </c>
      <c r="Q113" s="51"/>
      <c r="S113" s="51"/>
      <c r="T113"/>
      <c r="Z113" s="245"/>
      <c r="AB113" s="57"/>
      <c r="AC113" s="57"/>
      <c r="AD113" s="244"/>
      <c r="AE113" s="57"/>
    </row>
    <row r="114" spans="1:31">
      <c r="A114" s="73"/>
      <c r="B114" s="73"/>
      <c r="C114" s="66"/>
      <c r="D114" s="67"/>
      <c r="E114" s="117"/>
      <c r="F114" s="115">
        <f>F116</f>
        <v>9.8769999999907057E-2</v>
      </c>
      <c r="G114" s="106">
        <v>39173</v>
      </c>
      <c r="H114" s="94">
        <f>H115-F114</f>
        <v>209.24863000000019</v>
      </c>
      <c r="I114" s="258">
        <v>196.1</v>
      </c>
      <c r="J114" s="246">
        <v>101.2</v>
      </c>
      <c r="K114" s="256"/>
      <c r="L114" s="92">
        <f t="shared" si="2"/>
        <v>2111.7048</v>
      </c>
      <c r="M114" s="111">
        <f t="shared" si="6"/>
        <v>112</v>
      </c>
      <c r="N114" s="116">
        <f t="shared" si="6"/>
        <v>22</v>
      </c>
      <c r="O114" s="92">
        <f t="shared" si="5"/>
        <v>2189.3424</v>
      </c>
      <c r="Q114" s="51"/>
      <c r="S114" s="51"/>
      <c r="T114"/>
      <c r="Z114" s="245"/>
      <c r="AB114" s="57"/>
      <c r="AC114" s="57"/>
      <c r="AD114" s="244"/>
      <c r="AE114" s="57"/>
    </row>
    <row r="115" spans="1:31">
      <c r="A115" s="73"/>
      <c r="B115" s="73"/>
      <c r="C115" s="68"/>
      <c r="D115" s="69"/>
      <c r="E115" s="118"/>
      <c r="F115" s="110">
        <f>F116</f>
        <v>9.8769999999907057E-2</v>
      </c>
      <c r="G115" s="104">
        <v>39203</v>
      </c>
      <c r="H115" s="112">
        <f>D116</f>
        <v>209.34740000000011</v>
      </c>
      <c r="I115" s="258">
        <v>223.7</v>
      </c>
      <c r="J115" s="246">
        <v>114.37</v>
      </c>
      <c r="K115" s="256"/>
      <c r="L115" s="92">
        <f t="shared" si="2"/>
        <v>2112.7102</v>
      </c>
      <c r="M115" s="111">
        <f t="shared" si="6"/>
        <v>113</v>
      </c>
      <c r="N115" s="116">
        <f t="shared" si="6"/>
        <v>23</v>
      </c>
      <c r="O115" s="92">
        <f t="shared" si="5"/>
        <v>2191.2215999999999</v>
      </c>
      <c r="Q115" s="51"/>
      <c r="S115" s="51"/>
      <c r="T115"/>
      <c r="Z115" s="245"/>
      <c r="AB115" s="57"/>
      <c r="AC115" s="57"/>
      <c r="AD115" s="244"/>
      <c r="AE115" s="57"/>
    </row>
    <row r="116" spans="1:31">
      <c r="A116" s="73"/>
      <c r="B116" s="73"/>
      <c r="C116" s="58" t="s">
        <v>102</v>
      </c>
      <c r="D116" s="65">
        <f>B40</f>
        <v>209.34740000000011</v>
      </c>
      <c r="E116" s="113">
        <f>(D116/D113)^(1/3)-1</f>
        <v>4.7224518668698146E-4</v>
      </c>
      <c r="F116" s="114">
        <f>(D116-D113)/3</f>
        <v>9.8769999999907057E-2</v>
      </c>
      <c r="G116" s="105">
        <v>39234</v>
      </c>
      <c r="H116" s="93">
        <f>H115+F116</f>
        <v>209.44617000000002</v>
      </c>
      <c r="I116" s="258">
        <v>213.7</v>
      </c>
      <c r="J116" s="246">
        <v>114.84</v>
      </c>
      <c r="K116" s="256"/>
      <c r="L116" s="92">
        <f t="shared" si="2"/>
        <v>2113.7156</v>
      </c>
      <c r="M116" s="111">
        <f t="shared" si="6"/>
        <v>114</v>
      </c>
      <c r="N116" s="116">
        <f t="shared" si="6"/>
        <v>24</v>
      </c>
      <c r="O116" s="92">
        <f t="shared" si="5"/>
        <v>2193.1008000000002</v>
      </c>
      <c r="Q116" s="51"/>
      <c r="S116" s="51"/>
      <c r="T116"/>
      <c r="Z116" s="245"/>
      <c r="AB116" s="57"/>
      <c r="AC116" s="57"/>
      <c r="AD116" s="244"/>
      <c r="AE116" s="57"/>
    </row>
    <row r="117" spans="1:31">
      <c r="A117" s="73"/>
      <c r="B117" s="73"/>
      <c r="C117" s="66"/>
      <c r="D117" s="67"/>
      <c r="E117" s="117"/>
      <c r="F117" s="115">
        <f>F119</f>
        <v>-2.8568833333333714</v>
      </c>
      <c r="G117" s="106">
        <v>39264</v>
      </c>
      <c r="H117" s="94">
        <f>H118-F117</f>
        <v>203.63363333333336</v>
      </c>
      <c r="I117" s="258">
        <v>267.2</v>
      </c>
      <c r="J117" s="246">
        <v>141.66</v>
      </c>
      <c r="K117" s="256"/>
      <c r="L117" s="92">
        <f t="shared" si="2"/>
        <v>2114.721</v>
      </c>
      <c r="M117" s="111">
        <f t="shared" ref="M117:N132" si="7">1+M116</f>
        <v>115</v>
      </c>
      <c r="N117" s="116">
        <f t="shared" si="7"/>
        <v>25</v>
      </c>
      <c r="O117" s="92">
        <f t="shared" si="5"/>
        <v>2194.98</v>
      </c>
      <c r="Q117" s="51"/>
      <c r="S117" s="51"/>
      <c r="T117"/>
      <c r="Z117" s="245"/>
      <c r="AB117" s="57"/>
      <c r="AC117" s="57"/>
      <c r="AD117" s="244"/>
      <c r="AE117" s="57"/>
    </row>
    <row r="118" spans="1:31">
      <c r="A118" s="73"/>
      <c r="B118" s="73"/>
      <c r="C118" s="68"/>
      <c r="D118" s="69"/>
      <c r="E118" s="118"/>
      <c r="F118" s="110">
        <f>F119</f>
        <v>-2.8568833333333714</v>
      </c>
      <c r="G118" s="104">
        <v>39295</v>
      </c>
      <c r="H118" s="112">
        <f>D119</f>
        <v>200.77674999999999</v>
      </c>
      <c r="I118" s="258">
        <v>238.6</v>
      </c>
      <c r="J118" s="246">
        <v>126.24</v>
      </c>
      <c r="K118" s="256"/>
      <c r="L118" s="92">
        <f t="shared" si="2"/>
        <v>2115.7264</v>
      </c>
      <c r="M118" s="111">
        <f t="shared" si="7"/>
        <v>116</v>
      </c>
      <c r="N118" s="116">
        <f t="shared" si="7"/>
        <v>26</v>
      </c>
      <c r="O118" s="92">
        <f t="shared" si="5"/>
        <v>2196.8591999999999</v>
      </c>
      <c r="Q118" s="51"/>
      <c r="S118" s="51"/>
      <c r="T118"/>
      <c r="Z118" s="245"/>
      <c r="AB118" s="57"/>
      <c r="AC118" s="57"/>
      <c r="AD118" s="244"/>
      <c r="AE118" s="57"/>
    </row>
    <row r="119" spans="1:31">
      <c r="A119" s="73"/>
      <c r="B119" s="73"/>
      <c r="C119" s="58" t="s">
        <v>103</v>
      </c>
      <c r="D119" s="65">
        <f>B41</f>
        <v>200.77674999999999</v>
      </c>
      <c r="E119" s="113">
        <f>(D119/D116)^(1/3)-1</f>
        <v>-1.3837199800254107E-2</v>
      </c>
      <c r="F119" s="114">
        <f>(D119-D116)/3</f>
        <v>-2.8568833333333714</v>
      </c>
      <c r="G119" s="105">
        <v>39326</v>
      </c>
      <c r="H119" s="93">
        <f>H118+F119</f>
        <v>197.91986666666662</v>
      </c>
      <c r="I119" s="259">
        <v>193.3</v>
      </c>
      <c r="J119" s="246">
        <v>99.75</v>
      </c>
      <c r="K119" s="256"/>
      <c r="L119" s="92">
        <f t="shared" si="2"/>
        <v>2116.7318</v>
      </c>
      <c r="M119" s="111">
        <f t="shared" si="7"/>
        <v>117</v>
      </c>
      <c r="N119" s="116">
        <f t="shared" si="7"/>
        <v>27</v>
      </c>
      <c r="O119" s="92">
        <f t="shared" si="5"/>
        <v>2198.7384000000002</v>
      </c>
      <c r="Q119" s="51"/>
      <c r="S119" s="51"/>
      <c r="T119"/>
      <c r="Z119" s="245"/>
      <c r="AB119" s="57"/>
      <c r="AC119" s="57"/>
      <c r="AD119" s="244"/>
      <c r="AE119" s="57"/>
    </row>
    <row r="120" spans="1:31">
      <c r="A120" s="73"/>
      <c r="B120" s="73"/>
      <c r="C120" s="66"/>
      <c r="D120" s="67"/>
      <c r="E120" s="117"/>
      <c r="F120" s="115">
        <f>F122</f>
        <v>0.42376333333337851</v>
      </c>
      <c r="G120" s="106">
        <v>39356</v>
      </c>
      <c r="H120" s="94">
        <f>H121-F120</f>
        <v>201.62427666666676</v>
      </c>
      <c r="I120" s="258">
        <v>182.5</v>
      </c>
      <c r="J120" s="246">
        <v>102.17</v>
      </c>
      <c r="K120" s="256"/>
      <c r="L120" s="92">
        <f t="shared" si="2"/>
        <v>2117.7372</v>
      </c>
      <c r="M120" s="111">
        <f t="shared" si="7"/>
        <v>118</v>
      </c>
      <c r="N120" s="116">
        <f t="shared" si="7"/>
        <v>28</v>
      </c>
      <c r="O120" s="92">
        <f t="shared" si="5"/>
        <v>2200.6176</v>
      </c>
      <c r="Q120" s="51"/>
      <c r="S120" s="51"/>
      <c r="T120"/>
      <c r="Z120" s="245"/>
      <c r="AB120" s="57"/>
      <c r="AC120" s="57"/>
      <c r="AD120" s="244"/>
      <c r="AE120" s="57"/>
    </row>
    <row r="121" spans="1:31">
      <c r="A121" s="73"/>
      <c r="B121" s="73"/>
      <c r="C121" s="68"/>
      <c r="D121" s="69"/>
      <c r="E121" s="118"/>
      <c r="F121" s="110">
        <f>F122</f>
        <v>0.42376333333337851</v>
      </c>
      <c r="G121" s="104">
        <v>39387</v>
      </c>
      <c r="H121" s="112">
        <f>D122</f>
        <v>202.04804000000013</v>
      </c>
      <c r="I121" s="259">
        <v>193.6</v>
      </c>
      <c r="J121" s="246">
        <v>107.59</v>
      </c>
      <c r="K121" s="256"/>
      <c r="L121" s="92">
        <f t="shared" si="2"/>
        <v>2118.7426</v>
      </c>
      <c r="M121" s="111">
        <f t="shared" si="7"/>
        <v>119</v>
      </c>
      <c r="N121" s="116">
        <f t="shared" si="7"/>
        <v>29</v>
      </c>
      <c r="O121" s="92">
        <f t="shared" si="5"/>
        <v>2202.4967999999999</v>
      </c>
      <c r="Q121" s="51"/>
      <c r="S121" s="51"/>
      <c r="T121"/>
      <c r="Z121" s="245"/>
      <c r="AB121" s="57"/>
      <c r="AC121" s="57"/>
      <c r="AD121" s="244"/>
      <c r="AE121" s="57"/>
    </row>
    <row r="122" spans="1:31">
      <c r="A122" s="73"/>
      <c r="B122" s="73"/>
      <c r="C122" s="58" t="s">
        <v>104</v>
      </c>
      <c r="D122" s="65">
        <f>B42</f>
        <v>202.04804000000013</v>
      </c>
      <c r="E122" s="113">
        <f>(D122/D119)^(1/3)-1</f>
        <v>2.1061804376254489E-3</v>
      </c>
      <c r="F122" s="114">
        <f>(D122-D119)/3</f>
        <v>0.42376333333337851</v>
      </c>
      <c r="G122" s="105">
        <v>39417</v>
      </c>
      <c r="H122" s="93">
        <f>H121+F122</f>
        <v>202.4718033333335</v>
      </c>
      <c r="I122" s="258">
        <v>176.8</v>
      </c>
      <c r="J122" s="246">
        <v>90.44</v>
      </c>
      <c r="K122" s="256"/>
      <c r="L122" s="92">
        <f t="shared" si="2"/>
        <v>2119.748</v>
      </c>
      <c r="M122" s="111">
        <f t="shared" si="7"/>
        <v>120</v>
      </c>
      <c r="N122" s="116">
        <f t="shared" si="7"/>
        <v>30</v>
      </c>
      <c r="O122" s="92">
        <f t="shared" si="5"/>
        <v>2204.3760000000002</v>
      </c>
      <c r="Q122" s="51"/>
      <c r="S122" s="51"/>
      <c r="T122"/>
      <c r="Z122" s="245"/>
      <c r="AB122" s="57"/>
      <c r="AC122" s="57"/>
      <c r="AD122" s="244"/>
      <c r="AE122" s="57"/>
    </row>
    <row r="123" spans="1:31">
      <c r="A123" s="73"/>
      <c r="B123" s="73"/>
      <c r="C123" s="66"/>
      <c r="D123" s="67"/>
      <c r="E123" s="117"/>
      <c r="F123" s="115">
        <f>F125</f>
        <v>0.62264999999994564</v>
      </c>
      <c r="G123" s="106">
        <v>39448</v>
      </c>
      <c r="H123" s="94">
        <f>H124-F123</f>
        <v>203.29334000000003</v>
      </c>
      <c r="I123" s="259">
        <v>192.9</v>
      </c>
      <c r="J123" s="246">
        <v>97.45</v>
      </c>
      <c r="K123" s="256"/>
      <c r="L123" s="92">
        <f t="shared" si="2"/>
        <v>2120.7534000000001</v>
      </c>
      <c r="M123" s="111">
        <f t="shared" si="7"/>
        <v>121</v>
      </c>
      <c r="N123" s="116">
        <f t="shared" si="7"/>
        <v>31</v>
      </c>
      <c r="O123" s="92">
        <f t="shared" si="5"/>
        <v>2206.2552000000001</v>
      </c>
      <c r="Q123" s="51"/>
      <c r="S123" s="51"/>
      <c r="T123"/>
      <c r="Z123" s="245"/>
      <c r="AB123" s="57"/>
      <c r="AC123" s="57"/>
      <c r="AD123" s="244"/>
      <c r="AE123" s="57"/>
    </row>
    <row r="124" spans="1:31">
      <c r="A124" s="73"/>
      <c r="B124" s="73"/>
      <c r="C124" s="68"/>
      <c r="D124" s="69"/>
      <c r="E124" s="118"/>
      <c r="F124" s="110">
        <f>F125</f>
        <v>0.62264999999994564</v>
      </c>
      <c r="G124" s="104">
        <v>39479</v>
      </c>
      <c r="H124" s="112">
        <f>D125</f>
        <v>203.91598999999997</v>
      </c>
      <c r="I124" s="259">
        <v>183.8</v>
      </c>
      <c r="J124" s="246">
        <v>84.55</v>
      </c>
      <c r="K124" s="256"/>
      <c r="L124" s="92">
        <f t="shared" si="2"/>
        <v>2121.7588000000001</v>
      </c>
      <c r="M124" s="111">
        <f t="shared" si="7"/>
        <v>122</v>
      </c>
      <c r="N124" s="116">
        <f t="shared" si="7"/>
        <v>32</v>
      </c>
      <c r="O124" s="92">
        <f t="shared" si="5"/>
        <v>2208.1343999999999</v>
      </c>
      <c r="Q124" s="51"/>
      <c r="S124" s="51"/>
      <c r="T124"/>
      <c r="Z124" s="245"/>
      <c r="AB124" s="57"/>
      <c r="AC124" s="57"/>
      <c r="AD124" s="244"/>
      <c r="AE124" s="57"/>
    </row>
    <row r="125" spans="1:31">
      <c r="A125" s="73"/>
      <c r="B125" s="73"/>
      <c r="C125" s="58" t="s">
        <v>105</v>
      </c>
      <c r="D125" s="65">
        <f>B43</f>
        <v>203.91598999999997</v>
      </c>
      <c r="E125" s="113">
        <f>(D125/D122)^(1/3)-1</f>
        <v>3.0722444966573281E-3</v>
      </c>
      <c r="F125" s="114">
        <f>(D125-D122)/3</f>
        <v>0.62264999999994564</v>
      </c>
      <c r="G125" s="105">
        <v>39508</v>
      </c>
      <c r="H125" s="93">
        <f>H124+F125</f>
        <v>204.5386399999999</v>
      </c>
      <c r="I125" s="258">
        <v>210.4</v>
      </c>
      <c r="J125" s="246">
        <v>100.86</v>
      </c>
      <c r="K125" s="256"/>
      <c r="L125" s="92">
        <f t="shared" si="2"/>
        <v>2122.7642000000001</v>
      </c>
      <c r="M125" s="111">
        <f t="shared" si="7"/>
        <v>123</v>
      </c>
      <c r="N125" s="116">
        <f t="shared" si="7"/>
        <v>33</v>
      </c>
      <c r="O125" s="92">
        <f t="shared" si="5"/>
        <v>2210.0136000000002</v>
      </c>
      <c r="Q125" s="51"/>
      <c r="S125" s="51"/>
      <c r="T125"/>
      <c r="Z125" s="245"/>
      <c r="AB125" s="57"/>
      <c r="AC125" s="57"/>
      <c r="AD125" s="244"/>
      <c r="AE125" s="57"/>
    </row>
    <row r="126" spans="1:31">
      <c r="A126" s="73"/>
      <c r="B126" s="73"/>
      <c r="C126" s="66"/>
      <c r="D126" s="67"/>
      <c r="E126" s="117"/>
      <c r="F126" s="115">
        <f>F128</f>
        <v>0.51723333333332755</v>
      </c>
      <c r="G126" s="106">
        <v>39539</v>
      </c>
      <c r="H126" s="94">
        <f>H127-F126</f>
        <v>204.95045666666661</v>
      </c>
      <c r="I126" s="258">
        <v>185.6</v>
      </c>
      <c r="J126" s="246">
        <v>87.69</v>
      </c>
      <c r="K126" s="256"/>
      <c r="L126" s="92">
        <f t="shared" si="2"/>
        <v>2123.7696000000001</v>
      </c>
      <c r="M126" s="111">
        <f t="shared" si="7"/>
        <v>124</v>
      </c>
      <c r="N126" s="116">
        <f t="shared" si="7"/>
        <v>34</v>
      </c>
      <c r="O126" s="92">
        <f t="shared" si="5"/>
        <v>2211.8928000000001</v>
      </c>
      <c r="Q126" s="51"/>
      <c r="S126" s="51"/>
      <c r="T126"/>
      <c r="Z126" s="245"/>
      <c r="AB126" s="57"/>
      <c r="AC126" s="57"/>
      <c r="AD126" s="244"/>
      <c r="AE126" s="57"/>
    </row>
    <row r="127" spans="1:31">
      <c r="A127" s="73"/>
      <c r="B127" s="73"/>
      <c r="C127" s="68"/>
      <c r="D127" s="69"/>
      <c r="E127" s="118"/>
      <c r="F127" s="110">
        <f>F128</f>
        <v>0.51723333333332755</v>
      </c>
      <c r="G127" s="104">
        <v>39569</v>
      </c>
      <c r="H127" s="112">
        <f>D128</f>
        <v>205.46768999999995</v>
      </c>
      <c r="I127" s="258">
        <v>227.5</v>
      </c>
      <c r="J127" s="246">
        <v>112.25</v>
      </c>
      <c r="K127" s="256"/>
      <c r="L127" s="92">
        <f t="shared" si="2"/>
        <v>2124.7750000000001</v>
      </c>
      <c r="M127" s="111">
        <f t="shared" si="7"/>
        <v>125</v>
      </c>
      <c r="N127" s="116">
        <f t="shared" si="7"/>
        <v>35</v>
      </c>
      <c r="O127" s="92">
        <f t="shared" si="5"/>
        <v>2213.7719999999999</v>
      </c>
      <c r="Q127" s="51"/>
      <c r="S127" s="51"/>
      <c r="T127"/>
      <c r="Z127" s="245"/>
      <c r="AB127" s="57"/>
      <c r="AC127" s="57"/>
      <c r="AD127" s="244"/>
      <c r="AE127" s="57"/>
    </row>
    <row r="128" spans="1:31">
      <c r="A128" s="73"/>
      <c r="B128" s="73"/>
      <c r="C128" s="58" t="s">
        <v>106</v>
      </c>
      <c r="D128" s="65">
        <f>B44</f>
        <v>205.46768999999995</v>
      </c>
      <c r="E128" s="113">
        <f>(D128/D125)^(1/3)-1</f>
        <v>2.5300953017737271E-3</v>
      </c>
      <c r="F128" s="114">
        <f>(D128-D125)/3</f>
        <v>0.51723333333332755</v>
      </c>
      <c r="G128" s="105">
        <v>39600</v>
      </c>
      <c r="H128" s="93">
        <f>H127+F128</f>
        <v>205.98492333333328</v>
      </c>
      <c r="I128" s="258">
        <v>230</v>
      </c>
      <c r="J128" s="246">
        <v>118.58</v>
      </c>
      <c r="K128" s="256"/>
      <c r="L128" s="92">
        <f t="shared" si="2"/>
        <v>2125.7804000000001</v>
      </c>
      <c r="M128" s="111">
        <f t="shared" si="7"/>
        <v>126</v>
      </c>
      <c r="N128" s="116">
        <f t="shared" si="7"/>
        <v>36</v>
      </c>
      <c r="O128" s="92">
        <f t="shared" si="5"/>
        <v>2215.6511999999998</v>
      </c>
      <c r="Q128" s="51"/>
      <c r="S128" s="51"/>
      <c r="T128"/>
      <c r="Z128" s="245"/>
      <c r="AB128" s="57"/>
      <c r="AC128" s="57"/>
      <c r="AD128" s="244"/>
      <c r="AE128" s="57"/>
    </row>
    <row r="129" spans="1:31">
      <c r="A129" s="73"/>
      <c r="B129" s="73"/>
      <c r="C129" s="66"/>
      <c r="D129" s="67"/>
      <c r="E129" s="117"/>
      <c r="F129" s="115">
        <f>F131</f>
        <v>0.67299000000002707</v>
      </c>
      <c r="G129" s="106">
        <v>39630</v>
      </c>
      <c r="H129" s="94">
        <f>H130-F129</f>
        <v>206.81367</v>
      </c>
      <c r="I129" s="258">
        <v>265.3</v>
      </c>
      <c r="J129" s="246">
        <v>136.11000000000001</v>
      </c>
      <c r="K129" s="256"/>
      <c r="L129" s="92">
        <f>$M$1+$M$2*M129</f>
        <v>2126.7858000000001</v>
      </c>
      <c r="M129" s="111">
        <f t="shared" si="7"/>
        <v>127</v>
      </c>
      <c r="N129" s="116">
        <f t="shared" si="7"/>
        <v>37</v>
      </c>
      <c r="O129" s="92">
        <f t="shared" si="5"/>
        <v>2217.5304000000001</v>
      </c>
      <c r="Q129" s="51"/>
      <c r="S129" s="51"/>
      <c r="T129"/>
      <c r="Z129" s="245"/>
      <c r="AB129" s="57"/>
      <c r="AC129" s="57"/>
      <c r="AD129" s="244"/>
      <c r="AE129" s="57"/>
    </row>
    <row r="130" spans="1:31">
      <c r="A130" s="73"/>
      <c r="B130" s="73"/>
      <c r="C130" s="68"/>
      <c r="D130" s="69"/>
      <c r="E130" s="118"/>
      <c r="F130" s="110">
        <f>F131</f>
        <v>0.67299000000002707</v>
      </c>
      <c r="G130" s="104">
        <v>39661</v>
      </c>
      <c r="H130" s="112">
        <f>D131</f>
        <v>207.48666000000003</v>
      </c>
      <c r="I130" s="258">
        <v>239.7</v>
      </c>
      <c r="J130" s="246">
        <v>123.21</v>
      </c>
      <c r="K130" s="256"/>
      <c r="L130" s="92">
        <f t="shared" si="2"/>
        <v>2127.7912000000001</v>
      </c>
      <c r="M130" s="111">
        <f t="shared" si="7"/>
        <v>128</v>
      </c>
      <c r="N130" s="116">
        <f t="shared" si="7"/>
        <v>38</v>
      </c>
      <c r="O130" s="92">
        <f t="shared" si="5"/>
        <v>2219.4096</v>
      </c>
      <c r="Q130" s="51"/>
      <c r="S130" s="51"/>
      <c r="T130"/>
      <c r="Z130" s="245"/>
      <c r="AB130" s="57"/>
      <c r="AC130" s="57"/>
      <c r="AD130" s="244"/>
      <c r="AE130" s="57"/>
    </row>
    <row r="131" spans="1:31">
      <c r="A131" s="73"/>
      <c r="B131" s="73"/>
      <c r="C131" s="58" t="s">
        <v>107</v>
      </c>
      <c r="D131" s="75">
        <f>B45</f>
        <v>207.48666000000003</v>
      </c>
      <c r="E131" s="113">
        <f>(D131/D128)^(1/3)-1</f>
        <v>3.2647353945074453E-3</v>
      </c>
      <c r="F131" s="114">
        <f>(D131-D128)/3</f>
        <v>0.67299000000002707</v>
      </c>
      <c r="G131" s="105">
        <v>39692</v>
      </c>
      <c r="H131" s="95">
        <f>H130+F131</f>
        <v>208.15965000000006</v>
      </c>
      <c r="I131" s="258">
        <v>207.2</v>
      </c>
      <c r="J131" s="246">
        <v>105.37</v>
      </c>
      <c r="K131" s="256"/>
      <c r="L131" s="92">
        <f t="shared" ref="L131:L147" si="8">$M$1+$M$2*M131</f>
        <v>2128.7966000000001</v>
      </c>
      <c r="M131" s="111">
        <f t="shared" si="7"/>
        <v>129</v>
      </c>
      <c r="N131" s="116">
        <f t="shared" si="7"/>
        <v>39</v>
      </c>
      <c r="O131" s="92">
        <f t="shared" si="5"/>
        <v>2221.2887999999998</v>
      </c>
      <c r="Q131" s="51"/>
      <c r="S131" s="51"/>
      <c r="T131"/>
      <c r="Z131" s="245"/>
      <c r="AB131" s="57"/>
      <c r="AC131" s="57"/>
      <c r="AD131" s="244"/>
      <c r="AE131" s="57"/>
    </row>
    <row r="132" spans="1:31">
      <c r="A132" s="73"/>
      <c r="B132" s="73"/>
      <c r="C132" s="66"/>
      <c r="D132" s="76"/>
      <c r="E132" s="117"/>
      <c r="F132" s="115">
        <f>F134</f>
        <v>10.057723333333342</v>
      </c>
      <c r="G132" s="106">
        <v>39722</v>
      </c>
      <c r="H132" s="96">
        <f>H133-F132</f>
        <v>227.60210666666671</v>
      </c>
      <c r="I132" s="260">
        <v>196.3</v>
      </c>
      <c r="J132" s="246">
        <v>103.43</v>
      </c>
      <c r="K132" s="256"/>
      <c r="L132" s="92">
        <f t="shared" si="8"/>
        <v>2129.8019999999997</v>
      </c>
      <c r="M132" s="111">
        <f t="shared" si="7"/>
        <v>130</v>
      </c>
      <c r="N132" s="116">
        <f t="shared" si="7"/>
        <v>40</v>
      </c>
      <c r="O132" s="92">
        <f t="shared" si="5"/>
        <v>2223.1680000000001</v>
      </c>
      <c r="Q132" s="51"/>
      <c r="S132" s="51"/>
      <c r="T132"/>
      <c r="Z132" s="245"/>
      <c r="AB132" s="57"/>
      <c r="AC132" s="57"/>
      <c r="AD132" s="244"/>
      <c r="AE132" s="57"/>
    </row>
    <row r="133" spans="1:31">
      <c r="A133" s="73"/>
      <c r="B133" s="73"/>
      <c r="C133" s="68"/>
      <c r="D133" s="77"/>
      <c r="E133" s="118"/>
      <c r="F133" s="110">
        <f>F134</f>
        <v>10.057723333333342</v>
      </c>
      <c r="G133" s="104">
        <v>39753</v>
      </c>
      <c r="H133" s="119">
        <f>D134</f>
        <v>237.65983000000006</v>
      </c>
      <c r="I133" s="260">
        <v>215.3</v>
      </c>
      <c r="J133" s="246">
        <v>103.1</v>
      </c>
      <c r="K133" s="256"/>
      <c r="L133" s="92">
        <f t="shared" si="8"/>
        <v>2130.8073999999997</v>
      </c>
      <c r="M133" s="111">
        <f t="shared" ref="M133:N148" si="9">1+M132</f>
        <v>131</v>
      </c>
      <c r="N133" s="116">
        <f t="shared" si="9"/>
        <v>41</v>
      </c>
      <c r="O133" s="92">
        <f>$O$1+$O$2*N133</f>
        <v>2225.0472</v>
      </c>
      <c r="Q133" s="51"/>
      <c r="S133" s="51"/>
      <c r="T133"/>
      <c r="Z133" s="245"/>
      <c r="AB133" s="57"/>
      <c r="AC133" s="57"/>
      <c r="AD133" s="244"/>
      <c r="AE133" s="57"/>
    </row>
    <row r="134" spans="1:31">
      <c r="A134" s="73"/>
      <c r="B134" s="73"/>
      <c r="C134" s="58" t="s">
        <v>108</v>
      </c>
      <c r="D134" s="75">
        <f>B46</f>
        <v>237.65983000000006</v>
      </c>
      <c r="E134" s="113">
        <f>(D134/D131)^(1/3)-1</f>
        <v>4.6297531743530129E-2</v>
      </c>
      <c r="F134" s="114">
        <f>(D134-D131)/3</f>
        <v>10.057723333333342</v>
      </c>
      <c r="G134" s="105">
        <v>39783</v>
      </c>
      <c r="H134" s="95">
        <f>H133+F134</f>
        <v>247.7175533333334</v>
      </c>
      <c r="I134" s="260">
        <v>211.4</v>
      </c>
      <c r="J134" s="246">
        <v>97.19</v>
      </c>
      <c r="K134" s="256"/>
      <c r="L134" s="92">
        <f t="shared" si="8"/>
        <v>2131.8127999999997</v>
      </c>
      <c r="M134" s="111">
        <f t="shared" si="9"/>
        <v>132</v>
      </c>
      <c r="N134" s="116">
        <f t="shared" si="9"/>
        <v>42</v>
      </c>
      <c r="O134" s="92">
        <f t="shared" ref="O134:O197" si="10">$O$1+$O$2*N134</f>
        <v>2226.9263999999998</v>
      </c>
      <c r="Q134" s="51"/>
      <c r="S134" s="51"/>
      <c r="T134"/>
      <c r="Z134" s="245"/>
      <c r="AB134" s="57"/>
      <c r="AC134" s="57"/>
      <c r="AD134" s="244"/>
      <c r="AE134" s="57"/>
    </row>
    <row r="135" spans="1:31">
      <c r="A135" s="73"/>
      <c r="B135" s="73"/>
      <c r="C135" s="66"/>
      <c r="D135" s="76"/>
      <c r="E135" s="117"/>
      <c r="F135" s="115">
        <f>F137</f>
        <v>16.277609999999942</v>
      </c>
      <c r="G135" s="106">
        <v>39814</v>
      </c>
      <c r="H135" s="78">
        <f>H136-F135</f>
        <v>270.21504999999996</v>
      </c>
      <c r="I135" s="258">
        <v>261.5</v>
      </c>
      <c r="J135" s="246">
        <v>118.59</v>
      </c>
      <c r="K135" s="256"/>
      <c r="L135" s="92">
        <f t="shared" si="8"/>
        <v>2132.8181999999997</v>
      </c>
      <c r="M135" s="111">
        <f t="shared" si="9"/>
        <v>133</v>
      </c>
      <c r="N135" s="116">
        <f t="shared" si="9"/>
        <v>43</v>
      </c>
      <c r="O135" s="92">
        <f t="shared" si="10"/>
        <v>2228.8056000000001</v>
      </c>
      <c r="Q135" s="51"/>
      <c r="S135" s="51"/>
      <c r="T135"/>
      <c r="Z135" s="245"/>
      <c r="AB135" s="57"/>
      <c r="AC135" s="57"/>
      <c r="AD135" s="244"/>
      <c r="AE135" s="57"/>
    </row>
    <row r="136" spans="1:31">
      <c r="A136" s="73"/>
      <c r="B136" s="73"/>
      <c r="C136" s="68"/>
      <c r="D136" s="77"/>
      <c r="E136" s="118"/>
      <c r="F136" s="110">
        <f>F137</f>
        <v>16.277609999999942</v>
      </c>
      <c r="G136" s="104">
        <v>39845</v>
      </c>
      <c r="H136" s="79">
        <f>D137</f>
        <v>286.49265999999989</v>
      </c>
      <c r="I136" s="258">
        <v>273.7</v>
      </c>
      <c r="J136" s="247">
        <v>124.69</v>
      </c>
      <c r="K136" s="256"/>
      <c r="L136" s="92">
        <f t="shared" si="8"/>
        <v>2133.8235999999997</v>
      </c>
      <c r="M136" s="111">
        <f t="shared" si="9"/>
        <v>134</v>
      </c>
      <c r="N136" s="116">
        <f t="shared" si="9"/>
        <v>44</v>
      </c>
      <c r="O136" s="92">
        <f t="shared" si="10"/>
        <v>2230.6848</v>
      </c>
      <c r="Q136" s="51"/>
      <c r="S136" s="51"/>
      <c r="T136"/>
      <c r="Z136" s="245"/>
      <c r="AB136" s="57"/>
      <c r="AC136" s="57"/>
      <c r="AD136" s="244"/>
      <c r="AE136" s="57"/>
    </row>
    <row r="137" spans="1:31">
      <c r="A137" s="73"/>
      <c r="B137" s="73"/>
      <c r="C137" s="58" t="s">
        <v>109</v>
      </c>
      <c r="D137" s="80">
        <f>B47</f>
        <v>286.49265999999989</v>
      </c>
      <c r="E137" s="113">
        <f>(D137/D134)^(1/3)-1</f>
        <v>6.4271843440295129E-2</v>
      </c>
      <c r="F137" s="114">
        <f>(D137-D134)/3</f>
        <v>16.277609999999942</v>
      </c>
      <c r="G137" s="105">
        <v>39873</v>
      </c>
      <c r="H137" s="81">
        <f>H136+F137</f>
        <v>302.77026999999981</v>
      </c>
      <c r="I137" s="259">
        <v>291.5</v>
      </c>
      <c r="J137" s="247">
        <v>133.25</v>
      </c>
      <c r="K137" s="256"/>
      <c r="L137" s="92">
        <f t="shared" si="8"/>
        <v>2134.8289999999997</v>
      </c>
      <c r="M137" s="111">
        <f t="shared" si="9"/>
        <v>135</v>
      </c>
      <c r="N137" s="116">
        <f t="shared" si="9"/>
        <v>45</v>
      </c>
      <c r="O137" s="92">
        <f t="shared" si="10"/>
        <v>2232.5639999999999</v>
      </c>
      <c r="Q137" s="51"/>
      <c r="S137" s="51"/>
      <c r="T137"/>
      <c r="Z137" s="245"/>
      <c r="AB137" s="57"/>
      <c r="AC137" s="57"/>
      <c r="AD137" s="244"/>
      <c r="AE137" s="57"/>
    </row>
    <row r="138" spans="1:31">
      <c r="A138" s="73"/>
      <c r="B138" s="73"/>
      <c r="C138" s="66"/>
      <c r="D138" s="82"/>
      <c r="E138" s="117"/>
      <c r="F138" s="115">
        <f>F140</f>
        <v>4.9423066666668092</v>
      </c>
      <c r="G138" s="106">
        <v>39904</v>
      </c>
      <c r="H138" s="78">
        <f>H139-F138</f>
        <v>296.37727333333351</v>
      </c>
      <c r="I138" s="258">
        <v>264.89999999999998</v>
      </c>
      <c r="J138" s="247">
        <v>125.29</v>
      </c>
      <c r="K138" s="256"/>
      <c r="L138" s="92">
        <f>$M$1+$M$2*M138</f>
        <v>2135.8343999999997</v>
      </c>
      <c r="M138" s="111">
        <f t="shared" si="9"/>
        <v>136</v>
      </c>
      <c r="N138" s="116">
        <f t="shared" si="9"/>
        <v>46</v>
      </c>
      <c r="O138" s="92">
        <f t="shared" si="10"/>
        <v>2234.4432000000002</v>
      </c>
      <c r="Q138" s="51"/>
      <c r="S138" s="51"/>
      <c r="T138"/>
      <c r="Z138" s="245"/>
      <c r="AB138" s="57"/>
      <c r="AC138" s="57"/>
      <c r="AD138" s="244"/>
      <c r="AE138" s="57"/>
    </row>
    <row r="139" spans="1:31">
      <c r="A139" s="73"/>
      <c r="B139" s="73"/>
      <c r="C139" s="68"/>
      <c r="D139" s="83"/>
      <c r="E139" s="118"/>
      <c r="F139" s="110">
        <f>F140</f>
        <v>4.9423066666668092</v>
      </c>
      <c r="G139" s="104">
        <v>39934</v>
      </c>
      <c r="H139" s="79">
        <f>D140</f>
        <v>301.31958000000031</v>
      </c>
      <c r="I139" s="258">
        <v>324.39999999999998</v>
      </c>
      <c r="J139" s="247">
        <v>154.63999999999999</v>
      </c>
      <c r="K139" s="256"/>
      <c r="L139" s="92">
        <f t="shared" si="8"/>
        <v>2136.8397999999997</v>
      </c>
      <c r="M139" s="111">
        <f t="shared" si="9"/>
        <v>137</v>
      </c>
      <c r="N139" s="116">
        <f t="shared" si="9"/>
        <v>47</v>
      </c>
      <c r="O139" s="92">
        <f t="shared" si="10"/>
        <v>2236.3224</v>
      </c>
      <c r="Q139" s="51"/>
      <c r="S139" s="51"/>
      <c r="T139"/>
      <c r="Z139" s="245"/>
      <c r="AB139" s="57"/>
      <c r="AC139" s="57"/>
      <c r="AD139" s="244"/>
      <c r="AE139" s="57"/>
    </row>
    <row r="140" spans="1:31">
      <c r="A140" s="73"/>
      <c r="B140" s="73"/>
      <c r="C140" s="58" t="s">
        <v>110</v>
      </c>
      <c r="D140" s="80">
        <f>B48</f>
        <v>301.31958000000031</v>
      </c>
      <c r="E140" s="113">
        <f>(D140/D137)^(1/3)-1</f>
        <v>1.6961748505136764E-2</v>
      </c>
      <c r="F140" s="114">
        <f>(D140-D137)/3</f>
        <v>4.9423066666668092</v>
      </c>
      <c r="G140" s="105">
        <v>39965</v>
      </c>
      <c r="H140" s="81">
        <f>H139+F140</f>
        <v>306.26188666666712</v>
      </c>
      <c r="I140" s="258">
        <v>338</v>
      </c>
      <c r="J140" s="247">
        <v>159.38999999999999</v>
      </c>
      <c r="K140" s="256"/>
      <c r="L140" s="92">
        <f>$M$1+$M$2*M140</f>
        <v>2137.8451999999997</v>
      </c>
      <c r="M140" s="111">
        <f t="shared" si="9"/>
        <v>138</v>
      </c>
      <c r="N140" s="116">
        <f t="shared" si="9"/>
        <v>48</v>
      </c>
      <c r="O140" s="92">
        <f t="shared" si="10"/>
        <v>2238.2015999999999</v>
      </c>
      <c r="Q140" s="51"/>
      <c r="S140" s="51"/>
      <c r="T140"/>
      <c r="Z140" s="245"/>
      <c r="AB140" s="57"/>
      <c r="AC140" s="57"/>
      <c r="AD140" s="244"/>
      <c r="AE140" s="57"/>
    </row>
    <row r="141" spans="1:31">
      <c r="A141" s="73"/>
      <c r="B141" s="73"/>
      <c r="C141" s="66"/>
      <c r="D141" s="82"/>
      <c r="E141" s="117"/>
      <c r="F141" s="115">
        <f>F143</f>
        <v>0.18707666666659861</v>
      </c>
      <c r="G141" s="106">
        <v>39995</v>
      </c>
      <c r="H141" s="78">
        <f>H142-F141</f>
        <v>301.69373333333351</v>
      </c>
      <c r="I141" s="258">
        <v>363.3</v>
      </c>
      <c r="J141" s="247">
        <v>182.17</v>
      </c>
      <c r="K141" s="256"/>
      <c r="L141" s="92">
        <f>$M$1+$M$2*M141</f>
        <v>2138.8505999999998</v>
      </c>
      <c r="M141" s="111">
        <f t="shared" si="9"/>
        <v>139</v>
      </c>
      <c r="N141" s="116">
        <f t="shared" si="9"/>
        <v>49</v>
      </c>
      <c r="O141" s="92">
        <f t="shared" si="10"/>
        <v>2240.0808000000002</v>
      </c>
      <c r="Q141" s="51"/>
      <c r="S141" s="51"/>
      <c r="T141"/>
      <c r="Z141" s="245"/>
      <c r="AB141" s="57"/>
      <c r="AC141" s="57"/>
      <c r="AD141" s="244"/>
      <c r="AE141" s="57"/>
    </row>
    <row r="142" spans="1:31">
      <c r="A142" s="84"/>
      <c r="B142" s="84"/>
      <c r="C142" s="68"/>
      <c r="D142" s="83"/>
      <c r="E142" s="118"/>
      <c r="F142" s="110">
        <f>F143</f>
        <v>0.18707666666659861</v>
      </c>
      <c r="G142" s="104">
        <v>40026</v>
      </c>
      <c r="H142" s="79">
        <f>D143</f>
        <v>301.88081000000011</v>
      </c>
      <c r="I142" s="258">
        <v>346.6</v>
      </c>
      <c r="J142" s="247">
        <v>166.12</v>
      </c>
      <c r="K142" s="256"/>
      <c r="L142" s="92">
        <f t="shared" si="8"/>
        <v>2139.8559999999998</v>
      </c>
      <c r="M142" s="111">
        <f t="shared" si="9"/>
        <v>140</v>
      </c>
      <c r="N142" s="116">
        <f t="shared" si="9"/>
        <v>50</v>
      </c>
      <c r="O142" s="92">
        <f t="shared" si="10"/>
        <v>2241.96</v>
      </c>
      <c r="Q142" s="51"/>
      <c r="S142" s="51"/>
      <c r="T142"/>
      <c r="Z142" s="245"/>
      <c r="AB142" s="57"/>
      <c r="AC142" s="57"/>
      <c r="AD142" s="244"/>
      <c r="AE142" s="57"/>
    </row>
    <row r="143" spans="1:31">
      <c r="C143" s="58" t="s">
        <v>111</v>
      </c>
      <c r="D143" s="80">
        <f>B49</f>
        <v>301.88081000000011</v>
      </c>
      <c r="E143" s="113">
        <f>(D143/D140)^(1/3)-1</f>
        <v>6.2047291669986571E-4</v>
      </c>
      <c r="F143" s="114">
        <f>(D143-D140)/3</f>
        <v>0.18707666666659861</v>
      </c>
      <c r="G143" s="105">
        <v>40057</v>
      </c>
      <c r="H143" s="81">
        <f>H142+F143</f>
        <v>302.06788666666671</v>
      </c>
      <c r="I143" s="258">
        <v>281.3</v>
      </c>
      <c r="J143" s="247">
        <v>135.27000000000001</v>
      </c>
      <c r="K143" s="256"/>
      <c r="L143" s="92">
        <f t="shared" si="8"/>
        <v>2140.8613999999998</v>
      </c>
      <c r="M143" s="111">
        <f t="shared" si="9"/>
        <v>141</v>
      </c>
      <c r="N143" s="116">
        <f t="shared" si="9"/>
        <v>51</v>
      </c>
      <c r="O143" s="92">
        <f t="shared" si="10"/>
        <v>2243.8391999999999</v>
      </c>
      <c r="Q143" s="51"/>
      <c r="S143" s="51"/>
      <c r="T143"/>
      <c r="Z143" s="245"/>
      <c r="AB143" s="57"/>
      <c r="AC143" s="57"/>
      <c r="AD143" s="244"/>
      <c r="AE143" s="57"/>
    </row>
    <row r="144" spans="1:31">
      <c r="C144" s="66"/>
      <c r="D144" s="82"/>
      <c r="E144" s="117"/>
      <c r="F144" s="115">
        <f>F146</f>
        <v>-0.26240333333331972</v>
      </c>
      <c r="G144" s="106">
        <v>40087</v>
      </c>
      <c r="H144" s="78">
        <f>H145-F144</f>
        <v>301.35600333333349</v>
      </c>
      <c r="I144" s="258">
        <v>268.7</v>
      </c>
      <c r="J144" s="247">
        <v>129.18</v>
      </c>
      <c r="K144" s="256"/>
      <c r="L144" s="92">
        <f>$M$1+$M$2*M144</f>
        <v>2141.8667999999998</v>
      </c>
      <c r="M144" s="111">
        <f t="shared" si="9"/>
        <v>142</v>
      </c>
      <c r="N144" s="116">
        <f t="shared" si="9"/>
        <v>52</v>
      </c>
      <c r="O144" s="92">
        <f t="shared" si="10"/>
        <v>2245.7184000000002</v>
      </c>
      <c r="Q144" s="51"/>
      <c r="S144" s="51"/>
      <c r="T144"/>
      <c r="Z144" s="245"/>
      <c r="AB144" s="57"/>
      <c r="AC144" s="57"/>
      <c r="AD144" s="244"/>
      <c r="AE144" s="57"/>
    </row>
    <row r="145" spans="3:31">
      <c r="C145" s="68"/>
      <c r="D145" s="83"/>
      <c r="E145" s="118"/>
      <c r="F145" s="110">
        <f>F146</f>
        <v>-0.26240333333331972</v>
      </c>
      <c r="G145" s="104">
        <v>40118</v>
      </c>
      <c r="H145" s="79">
        <f>D146</f>
        <v>301.09360000000015</v>
      </c>
      <c r="I145" s="258">
        <v>287.8</v>
      </c>
      <c r="J145" s="247">
        <v>142.31</v>
      </c>
      <c r="K145" s="256"/>
      <c r="L145" s="92">
        <f>$M$1+$M$2*M145</f>
        <v>2142.8721999999998</v>
      </c>
      <c r="M145" s="111">
        <f t="shared" si="9"/>
        <v>143</v>
      </c>
      <c r="N145" s="116">
        <f t="shared" si="9"/>
        <v>53</v>
      </c>
      <c r="O145" s="92">
        <f t="shared" si="10"/>
        <v>2247.5976000000001</v>
      </c>
      <c r="Q145" s="51"/>
      <c r="S145" s="51"/>
      <c r="T145"/>
      <c r="Z145" s="245"/>
      <c r="AB145" s="57"/>
      <c r="AC145" s="57"/>
      <c r="AD145" s="244"/>
      <c r="AE145" s="57"/>
    </row>
    <row r="146" spans="3:31">
      <c r="C146" s="58" t="s">
        <v>112</v>
      </c>
      <c r="D146" s="80">
        <f>B50</f>
        <v>301.09360000000015</v>
      </c>
      <c r="E146" s="113">
        <f>(D146/D143)^(1/3)-1</f>
        <v>-8.6998492132828176E-4</v>
      </c>
      <c r="F146" s="114">
        <f>(D146-D143)/3</f>
        <v>-0.26240333333331972</v>
      </c>
      <c r="G146" s="105">
        <v>40148</v>
      </c>
      <c r="H146" s="81">
        <f>H145+F146</f>
        <v>300.83119666666681</v>
      </c>
      <c r="I146" s="258">
        <v>261.5</v>
      </c>
      <c r="J146" s="247">
        <v>122.76</v>
      </c>
      <c r="K146" s="256"/>
      <c r="L146" s="92">
        <f>$M$1+$M$2*M146</f>
        <v>2143.8775999999998</v>
      </c>
      <c r="M146" s="111">
        <f t="shared" si="9"/>
        <v>144</v>
      </c>
      <c r="N146" s="116">
        <f t="shared" si="9"/>
        <v>54</v>
      </c>
      <c r="O146" s="92">
        <f t="shared" si="10"/>
        <v>2249.4767999999999</v>
      </c>
      <c r="Q146" s="51"/>
      <c r="S146" s="51"/>
      <c r="T146"/>
      <c r="Z146" s="245"/>
      <c r="AB146" s="57"/>
      <c r="AC146" s="57"/>
      <c r="AD146" s="244"/>
      <c r="AE146" s="57"/>
    </row>
    <row r="147" spans="3:31">
      <c r="C147" s="66"/>
      <c r="D147" s="82"/>
      <c r="E147" s="117"/>
      <c r="F147" s="115">
        <f>F149</f>
        <v>-0.9568666666667317</v>
      </c>
      <c r="G147" s="106">
        <v>40179</v>
      </c>
      <c r="H147" s="78">
        <f>H148-F147</f>
        <v>299.17986666666667</v>
      </c>
      <c r="I147" s="258">
        <v>276.60000000000002</v>
      </c>
      <c r="J147" s="247">
        <v>134.62</v>
      </c>
      <c r="K147" s="256"/>
      <c r="L147" s="92">
        <f t="shared" si="8"/>
        <v>2144.8829999999998</v>
      </c>
      <c r="M147" s="111">
        <f t="shared" si="9"/>
        <v>145</v>
      </c>
      <c r="N147" s="116">
        <f t="shared" si="9"/>
        <v>55</v>
      </c>
      <c r="O147" s="92">
        <f t="shared" si="10"/>
        <v>2251.3559999999998</v>
      </c>
      <c r="Q147" s="51"/>
      <c r="S147" s="51"/>
      <c r="T147"/>
      <c r="Z147" s="245"/>
      <c r="AB147" s="57"/>
      <c r="AC147" s="57"/>
      <c r="AD147" s="244"/>
      <c r="AE147" s="57"/>
    </row>
    <row r="148" spans="3:31">
      <c r="C148" s="68"/>
      <c r="D148" s="83"/>
      <c r="E148" s="118"/>
      <c r="F148" s="110">
        <f>F149</f>
        <v>-0.9568666666667317</v>
      </c>
      <c r="G148" s="104">
        <v>40210</v>
      </c>
      <c r="H148" s="79">
        <f>D149</f>
        <v>298.22299999999996</v>
      </c>
      <c r="I148" s="261">
        <v>284.89999999999998</v>
      </c>
      <c r="J148" s="247">
        <v>125.6</v>
      </c>
      <c r="K148" s="256"/>
      <c r="L148" s="92">
        <f>$M$1+$M$2*M148</f>
        <v>2145.8883999999998</v>
      </c>
      <c r="M148" s="111">
        <f t="shared" si="9"/>
        <v>146</v>
      </c>
      <c r="N148" s="116">
        <f t="shared" si="9"/>
        <v>56</v>
      </c>
      <c r="O148" s="92">
        <f t="shared" si="10"/>
        <v>2253.2352000000001</v>
      </c>
      <c r="Q148" s="51"/>
      <c r="S148" s="51"/>
      <c r="T148"/>
      <c r="Z148" s="245"/>
      <c r="AB148" s="57"/>
      <c r="AC148" s="57"/>
      <c r="AD148" s="244"/>
      <c r="AE148" s="57"/>
    </row>
    <row r="149" spans="3:31">
      <c r="C149" s="58" t="s">
        <v>113</v>
      </c>
      <c r="D149" s="80">
        <f>B51</f>
        <v>298.22299999999996</v>
      </c>
      <c r="E149" s="113">
        <f>(D149/D146)^(1/3)-1</f>
        <v>-3.1881241266311644E-3</v>
      </c>
      <c r="F149" s="114">
        <f>(D149-D146)/3</f>
        <v>-0.9568666666667317</v>
      </c>
      <c r="G149" s="105">
        <v>40238</v>
      </c>
      <c r="H149" s="81">
        <f>H148+F149</f>
        <v>297.26613333333324</v>
      </c>
      <c r="I149" s="261">
        <v>293.60000000000002</v>
      </c>
      <c r="J149" s="247">
        <v>129.28</v>
      </c>
      <c r="K149" s="256"/>
      <c r="L149" s="92">
        <f t="shared" ref="L149:L154" si="11">$M$1+$M$2*M149</f>
        <v>2146.8937999999998</v>
      </c>
      <c r="M149" s="111">
        <f t="shared" ref="M149:N164" si="12">1+M148</f>
        <v>147</v>
      </c>
      <c r="N149" s="116">
        <f t="shared" si="12"/>
        <v>57</v>
      </c>
      <c r="O149" s="92">
        <f t="shared" si="10"/>
        <v>2255.1143999999999</v>
      </c>
      <c r="Q149" s="51"/>
      <c r="S149" s="51"/>
      <c r="T149"/>
      <c r="Z149" s="245"/>
      <c r="AB149" s="57"/>
      <c r="AC149" s="57"/>
      <c r="AD149" s="244"/>
      <c r="AE149" s="57"/>
    </row>
    <row r="150" spans="3:31">
      <c r="C150" s="66"/>
      <c r="D150" s="82"/>
      <c r="E150" s="117"/>
      <c r="F150" s="115">
        <f>F152</f>
        <v>-0.78866666666666185</v>
      </c>
      <c r="G150" s="106">
        <v>40269</v>
      </c>
      <c r="H150" s="78">
        <f>H151-F150</f>
        <v>296.64566666666661</v>
      </c>
      <c r="I150" s="261">
        <v>291.2</v>
      </c>
      <c r="J150" s="247">
        <v>137.51</v>
      </c>
      <c r="K150" s="256"/>
      <c r="L150" s="92">
        <f t="shared" si="11"/>
        <v>2147.8991999999998</v>
      </c>
      <c r="M150" s="111">
        <f t="shared" si="12"/>
        <v>148</v>
      </c>
      <c r="N150" s="116">
        <f t="shared" si="12"/>
        <v>58</v>
      </c>
      <c r="O150" s="92">
        <f t="shared" si="10"/>
        <v>2256.9935999999998</v>
      </c>
      <c r="Q150" s="51"/>
      <c r="S150" s="51"/>
      <c r="T150"/>
      <c r="Z150" s="245"/>
      <c r="AB150" s="57"/>
      <c r="AC150" s="57"/>
      <c r="AD150" s="244"/>
      <c r="AE150" s="57"/>
    </row>
    <row r="151" spans="3:31">
      <c r="C151" s="68"/>
      <c r="D151" s="83"/>
      <c r="E151" s="118"/>
      <c r="F151" s="110">
        <f>F152</f>
        <v>-0.78866666666666185</v>
      </c>
      <c r="G151" s="104">
        <v>40299</v>
      </c>
      <c r="H151" s="79">
        <f>D152</f>
        <v>295.85699999999997</v>
      </c>
      <c r="I151" s="261">
        <v>329.5</v>
      </c>
      <c r="J151" s="247">
        <v>163.19999999999999</v>
      </c>
      <c r="K151" s="256"/>
      <c r="L151" s="92">
        <f t="shared" si="11"/>
        <v>2148.9045999999998</v>
      </c>
      <c r="M151" s="111">
        <f t="shared" si="12"/>
        <v>149</v>
      </c>
      <c r="N151" s="116">
        <f t="shared" si="12"/>
        <v>59</v>
      </c>
      <c r="O151" s="92">
        <f t="shared" si="10"/>
        <v>2258.8728000000001</v>
      </c>
      <c r="Q151" s="51"/>
      <c r="S151" s="51"/>
      <c r="T151"/>
      <c r="Z151" s="245"/>
      <c r="AB151" s="57"/>
      <c r="AC151" s="57"/>
      <c r="AD151" s="244"/>
      <c r="AE151" s="57"/>
    </row>
    <row r="152" spans="3:31">
      <c r="C152" s="58" t="s">
        <v>114</v>
      </c>
      <c r="D152" s="80">
        <f>B52</f>
        <v>295.85699999999997</v>
      </c>
      <c r="E152" s="113">
        <f>(D152/D149)^(1/3)-1</f>
        <v>-2.6515781127443017E-3</v>
      </c>
      <c r="F152" s="114">
        <f>(D152-D149)/3</f>
        <v>-0.78866666666666185</v>
      </c>
      <c r="G152" s="105">
        <v>40330</v>
      </c>
      <c r="H152" s="81">
        <f>H151+F152</f>
        <v>295.06833333333333</v>
      </c>
      <c r="I152" s="261">
        <v>302.60000000000002</v>
      </c>
      <c r="J152" s="247">
        <v>146.1</v>
      </c>
      <c r="K152" s="256"/>
      <c r="L152" s="92">
        <f t="shared" si="11"/>
        <v>2149.91</v>
      </c>
      <c r="M152" s="111">
        <f t="shared" si="12"/>
        <v>150</v>
      </c>
      <c r="N152" s="116">
        <f t="shared" si="12"/>
        <v>60</v>
      </c>
      <c r="O152" s="92">
        <f t="shared" si="10"/>
        <v>2260.752</v>
      </c>
      <c r="Q152" s="51"/>
      <c r="S152" s="51"/>
      <c r="T152"/>
      <c r="Z152" s="245"/>
      <c r="AB152" s="57"/>
      <c r="AC152" s="57"/>
      <c r="AD152" s="244"/>
      <c r="AE152" s="57"/>
    </row>
    <row r="153" spans="3:31">
      <c r="C153" s="66"/>
      <c r="D153" s="82"/>
      <c r="E153" s="117"/>
      <c r="F153" s="115">
        <f>F155</f>
        <v>-2.0666666666784295E-2</v>
      </c>
      <c r="G153" s="106">
        <v>40360</v>
      </c>
      <c r="H153" s="78">
        <f>H154-F153</f>
        <v>295.8156666666664</v>
      </c>
      <c r="I153" s="261">
        <v>332.1</v>
      </c>
      <c r="J153" s="247">
        <v>147.30000000000001</v>
      </c>
      <c r="K153" s="256"/>
      <c r="L153" s="92">
        <f t="shared" si="11"/>
        <v>2150.9153999999999</v>
      </c>
      <c r="M153" s="111">
        <f t="shared" si="12"/>
        <v>151</v>
      </c>
      <c r="N153" s="116">
        <f t="shared" si="12"/>
        <v>61</v>
      </c>
      <c r="O153" s="92">
        <f t="shared" si="10"/>
        <v>2262.6311999999998</v>
      </c>
      <c r="Q153" s="51"/>
      <c r="S153" s="51"/>
      <c r="T153"/>
      <c r="Z153" s="245"/>
      <c r="AB153" s="57"/>
      <c r="AC153" s="57"/>
      <c r="AD153" s="244"/>
      <c r="AE153" s="57"/>
    </row>
    <row r="154" spans="3:31">
      <c r="C154" s="68"/>
      <c r="D154" s="83"/>
      <c r="E154" s="118"/>
      <c r="F154" s="110">
        <f>F155</f>
        <v>-2.0666666666784295E-2</v>
      </c>
      <c r="G154" s="104">
        <v>40391</v>
      </c>
      <c r="H154" s="79">
        <f>D155</f>
        <v>295.79499999999962</v>
      </c>
      <c r="I154" s="261">
        <v>354.5</v>
      </c>
      <c r="J154" s="247">
        <v>176.54</v>
      </c>
      <c r="K154" s="256"/>
      <c r="L154" s="92">
        <f t="shared" si="11"/>
        <v>2151.9207999999999</v>
      </c>
      <c r="M154" s="111">
        <f t="shared" si="12"/>
        <v>152</v>
      </c>
      <c r="N154" s="116">
        <f t="shared" si="12"/>
        <v>62</v>
      </c>
      <c r="O154" s="92">
        <f t="shared" si="10"/>
        <v>2264.5104000000001</v>
      </c>
      <c r="Q154" s="51"/>
      <c r="S154" s="51"/>
      <c r="T154"/>
      <c r="Z154" s="245"/>
      <c r="AB154" s="57"/>
      <c r="AC154" s="57"/>
      <c r="AD154" s="244"/>
      <c r="AE154" s="57"/>
    </row>
    <row r="155" spans="3:31">
      <c r="C155" s="58" t="s">
        <v>115</v>
      </c>
      <c r="D155" s="80">
        <f>B53</f>
        <v>295.79499999999962</v>
      </c>
      <c r="E155" s="113">
        <f>(D155/D152)^(1/3)-1</f>
        <v>-6.9858446733572777E-5</v>
      </c>
      <c r="F155" s="114">
        <f>(D155-D152)/3</f>
        <v>-2.0666666666784295E-2</v>
      </c>
      <c r="G155" s="105">
        <v>40422</v>
      </c>
      <c r="H155" s="81">
        <f>H154+F155</f>
        <v>295.77433333333283</v>
      </c>
      <c r="I155" s="261">
        <v>296.7</v>
      </c>
      <c r="J155" s="247">
        <v>138.51</v>
      </c>
      <c r="K155" s="256"/>
      <c r="L155" s="92">
        <f>$M$1+$M$2*M155</f>
        <v>2152.9261999999999</v>
      </c>
      <c r="M155" s="111">
        <f t="shared" si="12"/>
        <v>153</v>
      </c>
      <c r="N155" s="116">
        <f t="shared" si="12"/>
        <v>63</v>
      </c>
      <c r="O155" s="92">
        <f t="shared" si="10"/>
        <v>2266.3896</v>
      </c>
      <c r="Q155" s="51"/>
      <c r="S155" s="51"/>
      <c r="T155"/>
      <c r="Z155" s="245"/>
      <c r="AB155" s="57"/>
      <c r="AC155" s="57"/>
      <c r="AD155" s="244"/>
      <c r="AE155" s="57"/>
    </row>
    <row r="156" spans="3:31">
      <c r="C156" s="66"/>
      <c r="D156" s="82"/>
      <c r="E156" s="117"/>
      <c r="F156" s="115">
        <f>F158</f>
        <v>-9.2959999999998217</v>
      </c>
      <c r="G156" s="106">
        <v>40452</v>
      </c>
      <c r="H156" s="78">
        <f>H157-F156</f>
        <v>277.20299999999997</v>
      </c>
      <c r="I156" s="261">
        <v>258.60000000000002</v>
      </c>
      <c r="J156" s="248">
        <v>133.91999999999999</v>
      </c>
      <c r="K156" s="256"/>
      <c r="L156" s="92">
        <f t="shared" ref="L156:L218" si="13">$M$1+$M$2*M156</f>
        <v>2153.9315999999999</v>
      </c>
      <c r="M156" s="111">
        <f t="shared" si="12"/>
        <v>154</v>
      </c>
      <c r="N156" s="116">
        <f t="shared" si="12"/>
        <v>64</v>
      </c>
      <c r="O156" s="92">
        <f t="shared" si="10"/>
        <v>2268.2687999999998</v>
      </c>
      <c r="Q156" s="51"/>
      <c r="S156" s="51"/>
      <c r="T156"/>
      <c r="Z156" s="245"/>
      <c r="AB156" s="57"/>
      <c r="AC156" s="57"/>
      <c r="AD156" s="244"/>
      <c r="AE156" s="57"/>
    </row>
    <row r="157" spans="3:31">
      <c r="C157" s="68"/>
      <c r="D157" s="83"/>
      <c r="E157" s="118"/>
      <c r="F157" s="110">
        <f>F158</f>
        <v>-9.2959999999998217</v>
      </c>
      <c r="G157" s="104">
        <v>40483</v>
      </c>
      <c r="H157" s="79">
        <f>D158</f>
        <v>267.90700000000015</v>
      </c>
      <c r="I157" s="261">
        <v>245.4</v>
      </c>
      <c r="J157" s="248">
        <v>127.99</v>
      </c>
      <c r="K157" s="256"/>
      <c r="L157" s="92">
        <f t="shared" si="13"/>
        <v>2154.9369999999999</v>
      </c>
      <c r="M157" s="111">
        <f t="shared" si="12"/>
        <v>155</v>
      </c>
      <c r="N157" s="116">
        <f t="shared" si="12"/>
        <v>65</v>
      </c>
      <c r="O157" s="92">
        <f t="shared" si="10"/>
        <v>2270.1480000000001</v>
      </c>
      <c r="Q157" s="51"/>
      <c r="S157" s="51"/>
      <c r="T157"/>
      <c r="Z157" s="245"/>
      <c r="AB157" s="57"/>
      <c r="AC157" s="57"/>
      <c r="AD157" s="244"/>
      <c r="AE157" s="57"/>
    </row>
    <row r="158" spans="3:31">
      <c r="C158" s="58" t="s">
        <v>116</v>
      </c>
      <c r="D158" s="80">
        <f>B54</f>
        <v>267.90700000000015</v>
      </c>
      <c r="E158" s="113">
        <f>(D158/D155)^(1/3)-1</f>
        <v>-3.247006483674264E-2</v>
      </c>
      <c r="F158" s="114">
        <f>(D158-D155)/3</f>
        <v>-9.2959999999998217</v>
      </c>
      <c r="G158" s="105">
        <v>40513</v>
      </c>
      <c r="H158" s="81">
        <f>H157+F158</f>
        <v>258.61100000000033</v>
      </c>
      <c r="I158" s="261">
        <v>223.7</v>
      </c>
      <c r="J158" s="248">
        <v>112.65</v>
      </c>
      <c r="K158" s="256"/>
      <c r="L158" s="92">
        <f>$M$1+$M$2*M158</f>
        <v>2155.9423999999999</v>
      </c>
      <c r="M158" s="111">
        <f t="shared" si="12"/>
        <v>156</v>
      </c>
      <c r="N158" s="116">
        <f t="shared" si="12"/>
        <v>66</v>
      </c>
      <c r="O158" s="92">
        <f t="shared" si="10"/>
        <v>2272.0272</v>
      </c>
      <c r="Q158" s="51"/>
      <c r="S158" s="51"/>
      <c r="T158"/>
      <c r="Z158" s="245"/>
      <c r="AB158" s="57"/>
      <c r="AC158" s="57"/>
      <c r="AD158" s="244"/>
      <c r="AE158" s="57"/>
    </row>
    <row r="159" spans="3:31">
      <c r="C159" s="66"/>
      <c r="D159" s="82"/>
      <c r="E159" s="117"/>
      <c r="F159" s="115">
        <f>F161</f>
        <v>2.5403333333333649</v>
      </c>
      <c r="G159" s="106">
        <v>40544</v>
      </c>
      <c r="H159" s="78">
        <f>H160-F159</f>
        <v>272.98766666666688</v>
      </c>
      <c r="I159" s="262">
        <v>264.2</v>
      </c>
      <c r="J159" s="248">
        <v>131.82</v>
      </c>
      <c r="K159" s="256"/>
      <c r="L159" s="92">
        <f t="shared" si="13"/>
        <v>2156.9477999999999</v>
      </c>
      <c r="M159" s="111">
        <f t="shared" si="12"/>
        <v>157</v>
      </c>
      <c r="N159" s="116">
        <f t="shared" si="12"/>
        <v>67</v>
      </c>
      <c r="O159" s="92">
        <f t="shared" si="10"/>
        <v>2273.9063999999998</v>
      </c>
      <c r="Q159" s="51"/>
      <c r="S159" s="51"/>
      <c r="T159"/>
      <c r="Z159" s="245"/>
      <c r="AB159" s="57"/>
      <c r="AC159" s="57"/>
      <c r="AD159" s="244"/>
      <c r="AE159" s="57"/>
    </row>
    <row r="160" spans="3:31">
      <c r="C160" s="68"/>
      <c r="D160" s="83"/>
      <c r="E160" s="118"/>
      <c r="F160" s="110">
        <f>F161</f>
        <v>2.5403333333333649</v>
      </c>
      <c r="G160" s="104">
        <v>40575</v>
      </c>
      <c r="H160" s="79">
        <f>D161</f>
        <v>275.52800000000025</v>
      </c>
      <c r="I160" s="262">
        <v>241.08</v>
      </c>
      <c r="J160" s="248">
        <v>115.12</v>
      </c>
      <c r="K160" s="256"/>
      <c r="L160" s="152">
        <f>(L161+J159)/2</f>
        <v>1145.3893</v>
      </c>
      <c r="M160" s="111">
        <f t="shared" si="12"/>
        <v>158</v>
      </c>
      <c r="N160" s="116">
        <f t="shared" si="12"/>
        <v>68</v>
      </c>
      <c r="O160" s="92">
        <f t="shared" si="10"/>
        <v>2275.7856000000002</v>
      </c>
      <c r="Q160" s="51"/>
      <c r="S160" s="51"/>
      <c r="T160"/>
      <c r="AB160" s="57"/>
      <c r="AC160" s="57"/>
    </row>
    <row r="161" spans="3:29">
      <c r="C161" s="58">
        <v>2011.1</v>
      </c>
      <c r="D161" s="80">
        <f>B55</f>
        <v>275.52800000000025</v>
      </c>
      <c r="E161" s="113">
        <f>(D161/D158)^(1/3)-1</f>
        <v>9.3936295919025969E-3</v>
      </c>
      <c r="F161" s="114">
        <f>(D161-D158)/3</f>
        <v>2.5403333333333649</v>
      </c>
      <c r="G161" s="105">
        <v>40603</v>
      </c>
      <c r="H161" s="81">
        <f>H160+F161</f>
        <v>278.06833333333361</v>
      </c>
      <c r="I161" s="262">
        <v>284.5</v>
      </c>
      <c r="J161" s="248">
        <v>133.02000000000001</v>
      </c>
      <c r="K161" s="256"/>
      <c r="L161" s="249">
        <f t="shared" si="13"/>
        <v>2158.9585999999999</v>
      </c>
      <c r="M161" s="111">
        <f t="shared" si="12"/>
        <v>159</v>
      </c>
      <c r="N161" s="116">
        <f t="shared" si="12"/>
        <v>69</v>
      </c>
      <c r="O161" s="92">
        <f t="shared" si="10"/>
        <v>2277.6648</v>
      </c>
      <c r="Q161" s="51"/>
      <c r="S161" s="51"/>
      <c r="T161"/>
      <c r="AB161" s="57"/>
      <c r="AC161" s="57"/>
    </row>
    <row r="162" spans="3:29">
      <c r="C162" s="66"/>
      <c r="D162" s="82"/>
      <c r="E162" s="117"/>
      <c r="F162" s="115">
        <f>F164</f>
        <v>-2.3343333333333853</v>
      </c>
      <c r="G162" s="106">
        <v>40634</v>
      </c>
      <c r="H162" s="78">
        <f>H163-F162</f>
        <v>270.8593333333335</v>
      </c>
      <c r="I162" s="262">
        <v>260.5</v>
      </c>
      <c r="J162" s="248">
        <v>124.66</v>
      </c>
      <c r="K162" s="256"/>
      <c r="L162" s="249">
        <f t="shared" si="13"/>
        <v>2159.9639999999999</v>
      </c>
      <c r="M162" s="111">
        <f t="shared" si="12"/>
        <v>160</v>
      </c>
      <c r="N162" s="116">
        <f t="shared" si="12"/>
        <v>70</v>
      </c>
      <c r="O162" s="92">
        <f t="shared" si="10"/>
        <v>2279.5439999999999</v>
      </c>
      <c r="Q162" s="51"/>
      <c r="S162" s="51"/>
      <c r="T162"/>
      <c r="AB162" s="57"/>
      <c r="AC162" s="57"/>
    </row>
    <row r="163" spans="3:29">
      <c r="C163" s="68"/>
      <c r="D163" s="83"/>
      <c r="E163" s="118"/>
      <c r="F163" s="110">
        <f>F164</f>
        <v>-2.3343333333333853</v>
      </c>
      <c r="G163" s="104">
        <v>40664</v>
      </c>
      <c r="H163" s="79">
        <f>D164</f>
        <v>268.52500000000009</v>
      </c>
      <c r="K163" s="151"/>
      <c r="L163" s="249">
        <f t="shared" si="13"/>
        <v>2160.9694</v>
      </c>
      <c r="M163" s="111">
        <f t="shared" si="12"/>
        <v>161</v>
      </c>
      <c r="N163" s="116">
        <f t="shared" si="12"/>
        <v>71</v>
      </c>
      <c r="O163" s="92">
        <f t="shared" si="10"/>
        <v>2281.4232000000002</v>
      </c>
      <c r="AB163" s="57"/>
      <c r="AC163" s="57"/>
    </row>
    <row r="164" spans="3:29">
      <c r="C164" s="58">
        <v>2011.2</v>
      </c>
      <c r="D164" s="80">
        <f>B56</f>
        <v>268.52500000000009</v>
      </c>
      <c r="E164" s="113">
        <f>(D164/D161)^(1/3)-1</f>
        <v>-8.5450277092636862E-3</v>
      </c>
      <c r="F164" s="114">
        <f>(D164-D161)/3</f>
        <v>-2.3343333333333853</v>
      </c>
      <c r="G164" s="105">
        <v>40695</v>
      </c>
      <c r="H164" s="81">
        <f>H163+F164</f>
        <v>266.19066666666669</v>
      </c>
      <c r="K164" s="151"/>
      <c r="L164" s="249">
        <f t="shared" si="13"/>
        <v>2161.9748</v>
      </c>
      <c r="M164" s="111">
        <f t="shared" si="12"/>
        <v>162</v>
      </c>
      <c r="N164" s="116">
        <f t="shared" si="12"/>
        <v>72</v>
      </c>
      <c r="O164" s="92">
        <f t="shared" si="10"/>
        <v>2283.3024</v>
      </c>
      <c r="AB164" s="57"/>
      <c r="AC164" s="57"/>
    </row>
    <row r="165" spans="3:29">
      <c r="C165" s="66"/>
      <c r="D165" s="82"/>
      <c r="E165" s="117"/>
      <c r="F165" s="115">
        <f>F167</f>
        <v>-2.1403333333334253</v>
      </c>
      <c r="G165" s="106">
        <v>40725</v>
      </c>
      <c r="H165" s="78">
        <f>H166-F165</f>
        <v>264.24433333333326</v>
      </c>
      <c r="L165" s="249">
        <f t="shared" si="13"/>
        <v>2162.9802</v>
      </c>
      <c r="M165" s="111">
        <f t="shared" ref="M165:N180" si="14">1+M164</f>
        <v>163</v>
      </c>
      <c r="N165" s="116">
        <f t="shared" si="14"/>
        <v>73</v>
      </c>
      <c r="O165" s="92">
        <f t="shared" si="10"/>
        <v>2285.1815999999999</v>
      </c>
      <c r="AB165" s="57"/>
      <c r="AC165" s="57"/>
    </row>
    <row r="166" spans="3:29">
      <c r="C166" s="68"/>
      <c r="D166" s="83"/>
      <c r="E166" s="118"/>
      <c r="F166" s="110">
        <f>F167</f>
        <v>-2.1403333333334253</v>
      </c>
      <c r="G166" s="104">
        <v>40756</v>
      </c>
      <c r="H166" s="79">
        <f>D167</f>
        <v>262.10399999999981</v>
      </c>
      <c r="L166" s="249">
        <f t="shared" si="13"/>
        <v>2163.9856</v>
      </c>
      <c r="M166" s="111">
        <f t="shared" si="14"/>
        <v>164</v>
      </c>
      <c r="N166" s="116">
        <f t="shared" si="14"/>
        <v>74</v>
      </c>
      <c r="O166" s="92">
        <f t="shared" si="10"/>
        <v>2287.0608000000002</v>
      </c>
      <c r="AB166" s="57"/>
      <c r="AC166" s="57"/>
    </row>
    <row r="167" spans="3:29">
      <c r="C167" s="58">
        <v>2011.3</v>
      </c>
      <c r="D167" s="80">
        <f>B57</f>
        <v>262.10399999999981</v>
      </c>
      <c r="E167" s="113">
        <f>(D167/D164)^(1/3)-1</f>
        <v>-8.0350939679432187E-3</v>
      </c>
      <c r="F167" s="114">
        <f>(D167-D164)/3</f>
        <v>-2.1403333333334253</v>
      </c>
      <c r="G167" s="105">
        <v>40787</v>
      </c>
      <c r="H167" s="81">
        <f>H166+F167</f>
        <v>259.96366666666637</v>
      </c>
      <c r="L167" s="249">
        <f t="shared" si="13"/>
        <v>2164.991</v>
      </c>
      <c r="M167" s="111">
        <f t="shared" si="14"/>
        <v>165</v>
      </c>
      <c r="N167" s="116">
        <f t="shared" si="14"/>
        <v>75</v>
      </c>
      <c r="O167" s="92">
        <f t="shared" si="10"/>
        <v>2288.94</v>
      </c>
      <c r="AB167" s="57"/>
      <c r="AC167" s="57"/>
    </row>
    <row r="168" spans="3:29">
      <c r="C168" s="66"/>
      <c r="D168" s="82"/>
      <c r="E168" s="117"/>
      <c r="F168" s="115">
        <f>F170</f>
        <v>-1.7636666666665708</v>
      </c>
      <c r="G168" s="106">
        <v>40817</v>
      </c>
      <c r="H168" s="78">
        <f>H169-F168</f>
        <v>258.57666666666665</v>
      </c>
      <c r="L168" s="249">
        <f t="shared" si="13"/>
        <v>2165.9964</v>
      </c>
      <c r="M168" s="111">
        <f t="shared" si="14"/>
        <v>166</v>
      </c>
      <c r="N168" s="116">
        <f t="shared" si="14"/>
        <v>76</v>
      </c>
      <c r="O168" s="92">
        <f t="shared" si="10"/>
        <v>2290.8191999999999</v>
      </c>
      <c r="AB168" s="57"/>
      <c r="AC168" s="57"/>
    </row>
    <row r="169" spans="3:29">
      <c r="C169" s="68"/>
      <c r="D169" s="83"/>
      <c r="E169" s="118"/>
      <c r="F169" s="110">
        <f>F170</f>
        <v>-1.7636666666665708</v>
      </c>
      <c r="G169" s="104">
        <v>40848</v>
      </c>
      <c r="H169" s="79">
        <f>D170</f>
        <v>256.8130000000001</v>
      </c>
      <c r="L169" s="249">
        <f t="shared" si="13"/>
        <v>2167.0018</v>
      </c>
      <c r="M169" s="111">
        <f t="shared" si="14"/>
        <v>167</v>
      </c>
      <c r="N169" s="116">
        <f t="shared" si="14"/>
        <v>77</v>
      </c>
      <c r="O169" s="92">
        <f t="shared" si="10"/>
        <v>2292.6984000000002</v>
      </c>
      <c r="AB169" s="57"/>
      <c r="AC169" s="57"/>
    </row>
    <row r="170" spans="3:29">
      <c r="C170" s="58">
        <v>2011.4</v>
      </c>
      <c r="D170" s="80">
        <f>B58</f>
        <v>256.8130000000001</v>
      </c>
      <c r="E170" s="113">
        <f>(D170/D167)^(1/3)-1</f>
        <v>-6.7746737166199944E-3</v>
      </c>
      <c r="F170" s="114">
        <f>(D170-D167)/3</f>
        <v>-1.7636666666665708</v>
      </c>
      <c r="G170" s="105">
        <v>40878</v>
      </c>
      <c r="H170" s="81">
        <f>H169+F170</f>
        <v>255.04933333333352</v>
      </c>
      <c r="L170" s="249">
        <f t="shared" si="13"/>
        <v>2168.0072</v>
      </c>
      <c r="M170" s="111">
        <f t="shared" si="14"/>
        <v>168</v>
      </c>
      <c r="N170" s="116">
        <f t="shared" si="14"/>
        <v>78</v>
      </c>
      <c r="O170" s="92">
        <f t="shared" si="10"/>
        <v>2294.5776000000001</v>
      </c>
      <c r="AB170" s="57"/>
      <c r="AC170" s="57"/>
    </row>
    <row r="171" spans="3:29">
      <c r="C171" s="66"/>
      <c r="D171" s="82"/>
      <c r="E171" s="117"/>
      <c r="F171" s="115">
        <f>F173</f>
        <v>-1.5693333333333612</v>
      </c>
      <c r="G171" s="106">
        <v>40909</v>
      </c>
      <c r="H171" s="78">
        <f>H172-F171</f>
        <v>253.67433333333338</v>
      </c>
      <c r="L171" s="249">
        <f t="shared" si="13"/>
        <v>2169.0126</v>
      </c>
      <c r="M171" s="111">
        <f t="shared" si="14"/>
        <v>169</v>
      </c>
      <c r="N171" s="116">
        <f t="shared" si="14"/>
        <v>79</v>
      </c>
      <c r="O171" s="92">
        <f t="shared" si="10"/>
        <v>2296.4567999999999</v>
      </c>
      <c r="AB171" s="57"/>
      <c r="AC171" s="57"/>
    </row>
    <row r="172" spans="3:29">
      <c r="C172" s="68"/>
      <c r="D172" s="83"/>
      <c r="E172" s="118"/>
      <c r="F172" s="110">
        <f>F173</f>
        <v>-1.5693333333333612</v>
      </c>
      <c r="G172" s="104">
        <v>40940</v>
      </c>
      <c r="H172" s="79">
        <f>D173</f>
        <v>252.10500000000002</v>
      </c>
      <c r="L172" s="249">
        <f t="shared" si="13"/>
        <v>2170.018</v>
      </c>
      <c r="M172" s="111">
        <f t="shared" si="14"/>
        <v>170</v>
      </c>
      <c r="N172" s="116">
        <f t="shared" si="14"/>
        <v>80</v>
      </c>
      <c r="O172" s="92">
        <f t="shared" si="10"/>
        <v>2298.3360000000002</v>
      </c>
      <c r="AB172" s="57"/>
      <c r="AC172" s="57"/>
    </row>
    <row r="173" spans="3:29">
      <c r="C173" s="58">
        <v>2012.1</v>
      </c>
      <c r="D173" s="80">
        <f>B59</f>
        <v>252.10500000000002</v>
      </c>
      <c r="E173" s="113">
        <f>(D173/D170)^(1/3)-1</f>
        <v>-6.148528688210031E-3</v>
      </c>
      <c r="F173" s="114">
        <f>(D173-D170)/3</f>
        <v>-1.5693333333333612</v>
      </c>
      <c r="G173" s="105">
        <v>40969</v>
      </c>
      <c r="H173" s="81">
        <f>H172+F173</f>
        <v>250.53566666666666</v>
      </c>
      <c r="L173" s="249">
        <f t="shared" si="13"/>
        <v>2171.0234</v>
      </c>
      <c r="M173" s="111">
        <f t="shared" si="14"/>
        <v>171</v>
      </c>
      <c r="N173" s="116">
        <f t="shared" si="14"/>
        <v>81</v>
      </c>
      <c r="O173" s="92">
        <f t="shared" si="10"/>
        <v>2300.2152000000001</v>
      </c>
      <c r="AB173" s="57"/>
      <c r="AC173" s="57"/>
    </row>
    <row r="174" spans="3:29">
      <c r="C174" s="66"/>
      <c r="D174" s="82"/>
      <c r="E174" s="117"/>
      <c r="F174" s="115">
        <f>F176</f>
        <v>-1.6003333333333103</v>
      </c>
      <c r="G174" s="106">
        <v>41000</v>
      </c>
      <c r="H174" s="78">
        <f>H175-F174</f>
        <v>248.9043333333334</v>
      </c>
      <c r="L174" s="249">
        <f t="shared" si="13"/>
        <v>2172.0288</v>
      </c>
      <c r="M174" s="111">
        <f t="shared" si="14"/>
        <v>172</v>
      </c>
      <c r="N174" s="116">
        <f t="shared" si="14"/>
        <v>82</v>
      </c>
      <c r="O174" s="92">
        <f t="shared" si="10"/>
        <v>2302.0944</v>
      </c>
      <c r="AB174" s="57"/>
      <c r="AC174" s="57"/>
    </row>
    <row r="175" spans="3:29">
      <c r="C175" s="68"/>
      <c r="D175" s="83"/>
      <c r="E175" s="118"/>
      <c r="F175" s="110">
        <f>F176</f>
        <v>-1.6003333333333103</v>
      </c>
      <c r="G175" s="104">
        <v>41030</v>
      </c>
      <c r="H175" s="79">
        <f>D176</f>
        <v>247.30400000000009</v>
      </c>
      <c r="L175" s="249">
        <f t="shared" si="13"/>
        <v>2173.0342000000001</v>
      </c>
      <c r="M175" s="111">
        <f t="shared" si="14"/>
        <v>173</v>
      </c>
      <c r="N175" s="116">
        <f t="shared" si="14"/>
        <v>83</v>
      </c>
      <c r="O175" s="92">
        <f t="shared" si="10"/>
        <v>2303.9735999999998</v>
      </c>
      <c r="AB175" s="57"/>
      <c r="AC175" s="57"/>
    </row>
    <row r="176" spans="3:29">
      <c r="C176" s="58">
        <v>2012.2</v>
      </c>
      <c r="D176" s="80">
        <f>B60</f>
        <v>247.30400000000009</v>
      </c>
      <c r="E176" s="113">
        <f>(D176/D173)^(1/3)-1</f>
        <v>-6.3886115911695462E-3</v>
      </c>
      <c r="F176" s="114">
        <f>(D176-D173)/3</f>
        <v>-1.6003333333333103</v>
      </c>
      <c r="G176" s="105">
        <v>41061</v>
      </c>
      <c r="H176" s="81">
        <f>H175+F176</f>
        <v>245.70366666666678</v>
      </c>
      <c r="L176" s="249">
        <f t="shared" si="13"/>
        <v>2174.0396000000001</v>
      </c>
      <c r="M176" s="111">
        <f t="shared" si="14"/>
        <v>174</v>
      </c>
      <c r="N176" s="116">
        <f t="shared" si="14"/>
        <v>84</v>
      </c>
      <c r="O176" s="92">
        <f t="shared" si="10"/>
        <v>2305.8528000000001</v>
      </c>
      <c r="AB176" s="57"/>
      <c r="AC176" s="57"/>
    </row>
    <row r="177" spans="3:29">
      <c r="C177" s="66"/>
      <c r="D177" s="82"/>
      <c r="E177" s="117"/>
      <c r="F177" s="115">
        <f>F179</f>
        <v>-1.6696666666668232</v>
      </c>
      <c r="G177" s="106">
        <v>41091</v>
      </c>
      <c r="H177" s="78">
        <f>H178-F177</f>
        <v>243.96466666666643</v>
      </c>
      <c r="L177" s="249">
        <f t="shared" si="13"/>
        <v>2175.0450000000001</v>
      </c>
      <c r="M177" s="111">
        <f t="shared" si="14"/>
        <v>175</v>
      </c>
      <c r="N177" s="116">
        <f t="shared" si="14"/>
        <v>85</v>
      </c>
      <c r="O177" s="92">
        <f t="shared" si="10"/>
        <v>2307.732</v>
      </c>
      <c r="AB177" s="57"/>
      <c r="AC177" s="57"/>
    </row>
    <row r="178" spans="3:29">
      <c r="C178" s="68"/>
      <c r="D178" s="83"/>
      <c r="E178" s="118"/>
      <c r="F178" s="110">
        <f>F179</f>
        <v>-1.6696666666668232</v>
      </c>
      <c r="G178" s="104">
        <v>41122</v>
      </c>
      <c r="H178" s="79">
        <f>D179</f>
        <v>242.29499999999962</v>
      </c>
      <c r="L178" s="249">
        <f t="shared" si="13"/>
        <v>2176.0504000000001</v>
      </c>
      <c r="M178" s="111">
        <f t="shared" si="14"/>
        <v>176</v>
      </c>
      <c r="N178" s="116">
        <f t="shared" si="14"/>
        <v>86</v>
      </c>
      <c r="O178" s="92">
        <f t="shared" si="10"/>
        <v>2309.6111999999998</v>
      </c>
      <c r="AB178" s="57"/>
      <c r="AC178" s="57"/>
    </row>
    <row r="179" spans="3:29">
      <c r="C179" s="58">
        <v>2012.3</v>
      </c>
      <c r="D179" s="80">
        <f>B61</f>
        <v>242.29499999999962</v>
      </c>
      <c r="E179" s="113">
        <f>(D179/D176)^(1/3)-1</f>
        <v>-6.7975769217568649E-3</v>
      </c>
      <c r="F179" s="114">
        <f>(D179-D176)/3</f>
        <v>-1.6696666666668232</v>
      </c>
      <c r="G179" s="105">
        <v>41153</v>
      </c>
      <c r="H179" s="81">
        <f>H178+F179</f>
        <v>240.6253333333328</v>
      </c>
      <c r="L179" s="249">
        <f t="shared" si="13"/>
        <v>2177.0558000000001</v>
      </c>
      <c r="M179" s="111">
        <f t="shared" si="14"/>
        <v>177</v>
      </c>
      <c r="N179" s="116">
        <f t="shared" si="14"/>
        <v>87</v>
      </c>
      <c r="O179" s="92">
        <f t="shared" si="10"/>
        <v>2311.4904000000001</v>
      </c>
      <c r="AB179" s="57"/>
      <c r="AC179" s="57"/>
    </row>
    <row r="180" spans="3:29">
      <c r="C180" s="66"/>
      <c r="D180" s="82"/>
      <c r="E180" s="117"/>
      <c r="F180" s="115">
        <f>F182</f>
        <v>-1.8699999999998909</v>
      </c>
      <c r="G180" s="106">
        <v>41183</v>
      </c>
      <c r="H180" s="78">
        <f>H181-F180</f>
        <v>238.55499999999984</v>
      </c>
      <c r="L180" s="249">
        <f t="shared" si="13"/>
        <v>2178.0612000000001</v>
      </c>
      <c r="M180" s="111">
        <f t="shared" si="14"/>
        <v>178</v>
      </c>
      <c r="N180" s="116">
        <f t="shared" si="14"/>
        <v>88</v>
      </c>
      <c r="O180" s="92">
        <f t="shared" si="10"/>
        <v>2313.3696</v>
      </c>
      <c r="AB180" s="57"/>
      <c r="AC180" s="57"/>
    </row>
    <row r="181" spans="3:29">
      <c r="C181" s="68"/>
      <c r="D181" s="83"/>
      <c r="E181" s="118"/>
      <c r="F181" s="110">
        <f>F182</f>
        <v>-1.8699999999998909</v>
      </c>
      <c r="G181" s="104">
        <v>41214</v>
      </c>
      <c r="H181" s="79">
        <f>D182</f>
        <v>236.68499999999995</v>
      </c>
      <c r="L181" s="249">
        <f t="shared" si="13"/>
        <v>2179.0666000000001</v>
      </c>
      <c r="M181" s="111">
        <f t="shared" ref="M181:N196" si="15">1+M180</f>
        <v>179</v>
      </c>
      <c r="N181" s="116">
        <f t="shared" si="15"/>
        <v>89</v>
      </c>
      <c r="O181" s="92">
        <f t="shared" si="10"/>
        <v>2315.2487999999998</v>
      </c>
      <c r="AB181" s="57"/>
      <c r="AC181" s="57"/>
    </row>
    <row r="182" spans="3:29">
      <c r="C182" s="58">
        <v>2012.4</v>
      </c>
      <c r="D182" s="80">
        <f>B62</f>
        <v>236.68499999999995</v>
      </c>
      <c r="E182" s="113">
        <f>(D182/D179)^(1/3)-1</f>
        <v>-7.7782082482195092E-3</v>
      </c>
      <c r="F182" s="114">
        <f>(D182-D179)/3</f>
        <v>-1.8699999999998909</v>
      </c>
      <c r="G182" s="105">
        <v>41244</v>
      </c>
      <c r="H182" s="81">
        <f>H181+F182</f>
        <v>234.81500000000005</v>
      </c>
      <c r="L182" s="249">
        <f t="shared" si="13"/>
        <v>2180.0720000000001</v>
      </c>
      <c r="M182" s="111">
        <f t="shared" si="15"/>
        <v>180</v>
      </c>
      <c r="N182" s="116">
        <f t="shared" si="15"/>
        <v>90</v>
      </c>
      <c r="O182" s="92">
        <f t="shared" si="10"/>
        <v>2317.1280000000002</v>
      </c>
      <c r="AB182" s="57"/>
      <c r="AC182" s="57"/>
    </row>
    <row r="183" spans="3:29">
      <c r="C183" s="66"/>
      <c r="D183" s="82"/>
      <c r="E183" s="117"/>
      <c r="F183" s="115">
        <f>F185</f>
        <v>-2.2446666666666411</v>
      </c>
      <c r="G183" s="140">
        <v>41275</v>
      </c>
      <c r="H183" s="78">
        <f>H184-F183</f>
        <v>232.19566666666665</v>
      </c>
      <c r="L183" s="249">
        <f t="shared" si="13"/>
        <v>2181.0774000000001</v>
      </c>
      <c r="M183" s="111">
        <f t="shared" si="15"/>
        <v>181</v>
      </c>
      <c r="N183" s="116">
        <f t="shared" si="15"/>
        <v>91</v>
      </c>
      <c r="O183" s="92">
        <f t="shared" si="10"/>
        <v>2319.0072</v>
      </c>
      <c r="AB183" s="57"/>
      <c r="AC183" s="57"/>
    </row>
    <row r="184" spans="3:29">
      <c r="C184" s="68"/>
      <c r="D184" s="83"/>
      <c r="E184" s="118"/>
      <c r="F184" s="110">
        <f>F185</f>
        <v>-2.2446666666666411</v>
      </c>
      <c r="G184" s="141">
        <v>41306</v>
      </c>
      <c r="H184" s="79">
        <f>D185</f>
        <v>229.95100000000002</v>
      </c>
      <c r="L184" s="249">
        <f t="shared" si="13"/>
        <v>2182.0828000000001</v>
      </c>
      <c r="M184" s="111">
        <f t="shared" si="15"/>
        <v>182</v>
      </c>
      <c r="N184" s="116">
        <f t="shared" si="15"/>
        <v>92</v>
      </c>
      <c r="O184" s="92">
        <f t="shared" si="10"/>
        <v>2320.8863999999999</v>
      </c>
      <c r="AB184" s="57"/>
      <c r="AC184" s="57"/>
    </row>
    <row r="185" spans="3:29">
      <c r="C185" s="58">
        <v>2013.1</v>
      </c>
      <c r="D185" s="80">
        <f>B63</f>
        <v>229.95100000000002</v>
      </c>
      <c r="E185" s="113">
        <f>(D185/D182)^(1/3)-1</f>
        <v>-9.5751635111078759E-3</v>
      </c>
      <c r="F185" s="114">
        <f>(D185-D182)/3</f>
        <v>-2.2446666666666411</v>
      </c>
      <c r="G185" s="142">
        <v>41334</v>
      </c>
      <c r="H185" s="81">
        <f>H184+F185</f>
        <v>227.70633333333339</v>
      </c>
      <c r="L185" s="249">
        <f t="shared" si="13"/>
        <v>2183.0882000000001</v>
      </c>
      <c r="M185" s="111">
        <f t="shared" si="15"/>
        <v>183</v>
      </c>
      <c r="N185" s="116">
        <f t="shared" si="15"/>
        <v>93</v>
      </c>
      <c r="O185" s="92">
        <f t="shared" si="10"/>
        <v>2322.7656000000002</v>
      </c>
      <c r="AB185" s="57"/>
      <c r="AC185" s="57"/>
    </row>
    <row r="186" spans="3:29">
      <c r="C186" s="66"/>
      <c r="D186" s="82"/>
      <c r="E186" s="117"/>
      <c r="F186" s="115">
        <f>F188</f>
        <v>-1.6003333333333103</v>
      </c>
      <c r="G186" s="140">
        <v>41365</v>
      </c>
      <c r="H186" s="78">
        <f>H187-F186</f>
        <v>226.7503333333334</v>
      </c>
      <c r="L186" s="249">
        <f t="shared" si="13"/>
        <v>2184.0936000000002</v>
      </c>
      <c r="M186" s="111">
        <f t="shared" si="15"/>
        <v>184</v>
      </c>
      <c r="N186" s="116">
        <f t="shared" si="15"/>
        <v>94</v>
      </c>
      <c r="O186" s="92">
        <f t="shared" si="10"/>
        <v>2324.6448</v>
      </c>
      <c r="AB186" s="57"/>
      <c r="AC186" s="57"/>
    </row>
    <row r="187" spans="3:29">
      <c r="C187" s="68"/>
      <c r="D187" s="83"/>
      <c r="E187" s="118"/>
      <c r="F187" s="110">
        <f>F188</f>
        <v>-1.6003333333333103</v>
      </c>
      <c r="G187" s="141">
        <v>41395</v>
      </c>
      <c r="H187" s="79">
        <f>D188</f>
        <v>225.15000000000009</v>
      </c>
      <c r="L187" s="249">
        <f t="shared" si="13"/>
        <v>2185.0990000000002</v>
      </c>
      <c r="M187" s="111">
        <f t="shared" si="15"/>
        <v>185</v>
      </c>
      <c r="N187" s="116">
        <f t="shared" si="15"/>
        <v>95</v>
      </c>
      <c r="O187" s="92">
        <f t="shared" si="10"/>
        <v>2326.5239999999999</v>
      </c>
      <c r="AB187" s="57"/>
      <c r="AC187" s="57"/>
    </row>
    <row r="188" spans="3:29">
      <c r="C188" s="58">
        <v>2013.2</v>
      </c>
      <c r="D188" s="80">
        <f>B64</f>
        <v>225.15000000000009</v>
      </c>
      <c r="E188" s="113">
        <f>(D188/D185)^(1/3)-1</f>
        <v>-7.0084574076999528E-3</v>
      </c>
      <c r="F188" s="114">
        <f>(D188-D185)/3</f>
        <v>-1.6003333333333103</v>
      </c>
      <c r="G188" s="142">
        <v>41426</v>
      </c>
      <c r="H188" s="81">
        <f>H187+F188</f>
        <v>223.54966666666678</v>
      </c>
      <c r="L188" s="249">
        <f t="shared" si="13"/>
        <v>2186.1043999999997</v>
      </c>
      <c r="M188" s="111">
        <f t="shared" si="15"/>
        <v>186</v>
      </c>
      <c r="N188" s="116">
        <f t="shared" si="15"/>
        <v>96</v>
      </c>
      <c r="O188" s="92">
        <f t="shared" si="10"/>
        <v>2328.4032000000002</v>
      </c>
      <c r="AB188" s="57"/>
      <c r="AC188" s="57"/>
    </row>
    <row r="189" spans="3:29">
      <c r="C189" s="66"/>
      <c r="D189" s="82"/>
      <c r="E189" s="117"/>
      <c r="F189" s="115">
        <f>F191</f>
        <v>-1.2596666666666654</v>
      </c>
      <c r="G189" s="140">
        <v>41456</v>
      </c>
      <c r="H189" s="78">
        <f>H190-F189</f>
        <v>222.63066666666677</v>
      </c>
      <c r="L189" s="249">
        <f t="shared" si="13"/>
        <v>2187.1097999999997</v>
      </c>
      <c r="M189" s="111">
        <f t="shared" si="15"/>
        <v>187</v>
      </c>
      <c r="N189" s="116">
        <f t="shared" si="15"/>
        <v>97</v>
      </c>
      <c r="O189" s="92">
        <f t="shared" si="10"/>
        <v>2330.2824000000001</v>
      </c>
      <c r="AB189" s="57"/>
      <c r="AC189" s="57"/>
    </row>
    <row r="190" spans="3:29">
      <c r="C190" s="68"/>
      <c r="D190" s="83"/>
      <c r="E190" s="118"/>
      <c r="F190" s="110">
        <f>F191</f>
        <v>-1.2596666666666654</v>
      </c>
      <c r="G190" s="141">
        <v>41487</v>
      </c>
      <c r="H190" s="79">
        <f>D191</f>
        <v>221.37100000000009</v>
      </c>
      <c r="L190" s="249">
        <f t="shared" si="13"/>
        <v>2188.1151999999997</v>
      </c>
      <c r="M190" s="111">
        <f t="shared" si="15"/>
        <v>188</v>
      </c>
      <c r="N190" s="116">
        <f t="shared" si="15"/>
        <v>98</v>
      </c>
      <c r="O190" s="92">
        <f t="shared" si="10"/>
        <v>2332.1615999999999</v>
      </c>
      <c r="AB190" s="57"/>
      <c r="AC190" s="57"/>
    </row>
    <row r="191" spans="3:29">
      <c r="C191" s="58">
        <v>2013.3</v>
      </c>
      <c r="D191" s="80">
        <f>B65</f>
        <v>221.37100000000009</v>
      </c>
      <c r="E191" s="113">
        <f>(D191/D188)^(1/3)-1</f>
        <v>-5.6263855032222532E-3</v>
      </c>
      <c r="F191" s="114">
        <f>(D191-D188)/3</f>
        <v>-1.2596666666666654</v>
      </c>
      <c r="G191" s="142">
        <v>41518</v>
      </c>
      <c r="H191" s="81">
        <f>H190+F191</f>
        <v>220.11133333333342</v>
      </c>
      <c r="L191" s="249">
        <f t="shared" si="13"/>
        <v>2189.1205999999997</v>
      </c>
      <c r="M191" s="111">
        <f t="shared" si="15"/>
        <v>189</v>
      </c>
      <c r="N191" s="116">
        <f t="shared" si="15"/>
        <v>99</v>
      </c>
      <c r="O191" s="92">
        <f t="shared" si="10"/>
        <v>2334.0407999999998</v>
      </c>
      <c r="AB191" s="57"/>
      <c r="AC191" s="57"/>
    </row>
    <row r="192" spans="3:29">
      <c r="C192" s="66"/>
      <c r="D192" s="82"/>
      <c r="E192" s="117"/>
      <c r="F192" s="115">
        <f>F194</f>
        <v>-0.91466666666671392</v>
      </c>
      <c r="G192" s="140">
        <v>41548</v>
      </c>
      <c r="H192" s="78">
        <f>H193-F192</f>
        <v>219.54166666666666</v>
      </c>
      <c r="L192" s="249">
        <f t="shared" si="13"/>
        <v>2190.1259999999997</v>
      </c>
      <c r="M192" s="111">
        <f t="shared" si="15"/>
        <v>190</v>
      </c>
      <c r="N192" s="116">
        <f t="shared" si="15"/>
        <v>100</v>
      </c>
      <c r="O192" s="92">
        <f t="shared" si="10"/>
        <v>2335.92</v>
      </c>
      <c r="AB192" s="57"/>
      <c r="AC192" s="57"/>
    </row>
    <row r="193" spans="3:29">
      <c r="C193" s="68"/>
      <c r="D193" s="83"/>
      <c r="E193" s="118"/>
      <c r="F193" s="110">
        <f>F194</f>
        <v>-0.91466666666671392</v>
      </c>
      <c r="G193" s="141">
        <v>41579</v>
      </c>
      <c r="H193" s="79">
        <f>D194</f>
        <v>218.62699999999995</v>
      </c>
      <c r="L193" s="249">
        <f t="shared" si="13"/>
        <v>2191.1313999999998</v>
      </c>
      <c r="M193" s="111">
        <f t="shared" si="15"/>
        <v>191</v>
      </c>
      <c r="N193" s="116">
        <f t="shared" si="15"/>
        <v>101</v>
      </c>
      <c r="O193" s="92">
        <f t="shared" si="10"/>
        <v>2337.7991999999999</v>
      </c>
      <c r="AB193" s="57"/>
      <c r="AC193" s="57"/>
    </row>
    <row r="194" spans="3:29">
      <c r="C194" s="58">
        <v>2013.4</v>
      </c>
      <c r="D194" s="80">
        <f>B66</f>
        <v>218.62699999999995</v>
      </c>
      <c r="E194" s="113">
        <f>(D194/D191)^(1/3)-1</f>
        <v>-4.1490175018722431E-3</v>
      </c>
      <c r="F194" s="114">
        <f>(D194-D191)/3</f>
        <v>-0.91466666666671392</v>
      </c>
      <c r="G194" s="142">
        <v>41609</v>
      </c>
      <c r="H194" s="81">
        <f>H193+F194</f>
        <v>217.71233333333325</v>
      </c>
      <c r="L194" s="249">
        <f t="shared" si="13"/>
        <v>2192.1367999999998</v>
      </c>
      <c r="M194" s="111">
        <f t="shared" si="15"/>
        <v>192</v>
      </c>
      <c r="N194" s="116">
        <f t="shared" si="15"/>
        <v>102</v>
      </c>
      <c r="O194" s="92">
        <f t="shared" si="10"/>
        <v>2339.6783999999998</v>
      </c>
      <c r="AB194" s="57"/>
      <c r="AC194" s="57"/>
    </row>
    <row r="195" spans="3:29">
      <c r="C195" s="66"/>
      <c r="D195" s="82"/>
      <c r="E195" s="117"/>
      <c r="F195" s="115">
        <f>F197</f>
        <v>0.23233333333322057</v>
      </c>
      <c r="G195" s="140">
        <v>41640</v>
      </c>
      <c r="H195" s="78">
        <f>H196-F195</f>
        <v>219.09166666666638</v>
      </c>
      <c r="L195" s="249">
        <f t="shared" si="13"/>
        <v>2193.1421999999998</v>
      </c>
      <c r="M195" s="111">
        <f t="shared" si="15"/>
        <v>193</v>
      </c>
      <c r="N195" s="116">
        <f t="shared" si="15"/>
        <v>103</v>
      </c>
      <c r="O195" s="92">
        <f t="shared" si="10"/>
        <v>2341.5576000000001</v>
      </c>
      <c r="AB195" s="57"/>
      <c r="AC195" s="57"/>
    </row>
    <row r="196" spans="3:29">
      <c r="C196" s="68"/>
      <c r="D196" s="83"/>
      <c r="E196" s="118"/>
      <c r="F196" s="110">
        <f>F197</f>
        <v>0.23233333333322057</v>
      </c>
      <c r="G196" s="104">
        <v>41671</v>
      </c>
      <c r="H196" s="79">
        <f>D197</f>
        <v>219.32399999999961</v>
      </c>
      <c r="L196" s="249">
        <f t="shared" si="13"/>
        <v>2194.1475999999998</v>
      </c>
      <c r="M196" s="111">
        <f t="shared" si="15"/>
        <v>194</v>
      </c>
      <c r="N196" s="116">
        <f t="shared" si="15"/>
        <v>104</v>
      </c>
      <c r="O196" s="92">
        <f t="shared" si="10"/>
        <v>2343.4367999999999</v>
      </c>
      <c r="AB196" s="57"/>
    </row>
    <row r="197" spans="3:29">
      <c r="C197" s="58">
        <v>2014.1</v>
      </c>
      <c r="D197" s="80">
        <f>B67</f>
        <v>219.32399999999961</v>
      </c>
      <c r="E197" s="113">
        <f>(D197/D194)^(1/3)-1</f>
        <v>1.061565455078517E-3</v>
      </c>
      <c r="F197" s="114">
        <f>(D197-D194)/3</f>
        <v>0.23233333333322057</v>
      </c>
      <c r="G197" s="105">
        <v>41699</v>
      </c>
      <c r="H197" s="81">
        <f>H196+F197</f>
        <v>219.55633333333284</v>
      </c>
      <c r="L197" s="249">
        <f t="shared" si="13"/>
        <v>2195.1529999999998</v>
      </c>
      <c r="M197" s="111">
        <f t="shared" ref="M197:N212" si="16">1+M196</f>
        <v>195</v>
      </c>
      <c r="N197" s="116">
        <f t="shared" si="16"/>
        <v>105</v>
      </c>
      <c r="O197" s="92">
        <f t="shared" si="10"/>
        <v>2345.3159999999998</v>
      </c>
      <c r="AB197" s="57"/>
    </row>
    <row r="198" spans="3:29">
      <c r="C198" s="66"/>
      <c r="D198" s="82"/>
      <c r="E198" s="117"/>
      <c r="F198" s="115">
        <f>F200</f>
        <v>-0.44133333333320479</v>
      </c>
      <c r="G198" s="106">
        <v>41730</v>
      </c>
      <c r="H198" s="78">
        <f>H199-F198</f>
        <v>218.4413333333332</v>
      </c>
      <c r="L198" s="249">
        <f t="shared" si="13"/>
        <v>2196.1583999999998</v>
      </c>
      <c r="M198" s="111">
        <f t="shared" si="16"/>
        <v>196</v>
      </c>
      <c r="N198" s="116">
        <f t="shared" si="16"/>
        <v>106</v>
      </c>
      <c r="O198" s="92">
        <f t="shared" ref="O198:O218" si="17">$O$1+$O$2*N198</f>
        <v>2347.1952000000001</v>
      </c>
      <c r="AB198" s="57"/>
    </row>
    <row r="199" spans="3:29">
      <c r="C199" s="68"/>
      <c r="D199" s="83"/>
      <c r="E199" s="118"/>
      <c r="F199" s="110">
        <f>F200</f>
        <v>-0.44133333333320479</v>
      </c>
      <c r="G199" s="104">
        <v>41760</v>
      </c>
      <c r="H199" s="79">
        <f>D200</f>
        <v>218</v>
      </c>
      <c r="L199" s="249">
        <f t="shared" si="13"/>
        <v>2197.1637999999998</v>
      </c>
      <c r="M199" s="111">
        <f t="shared" si="16"/>
        <v>197</v>
      </c>
      <c r="N199" s="116">
        <f t="shared" si="16"/>
        <v>107</v>
      </c>
      <c r="O199" s="92">
        <f t="shared" si="17"/>
        <v>2349.0744</v>
      </c>
      <c r="AB199" s="57"/>
    </row>
    <row r="200" spans="3:29">
      <c r="C200" s="58">
        <v>2014.2</v>
      </c>
      <c r="D200" s="80">
        <f>B68</f>
        <v>218</v>
      </c>
      <c r="E200" s="113">
        <f>(D200/D197)^(1/3)-1</f>
        <v>-2.016306441341098E-3</v>
      </c>
      <c r="F200" s="114">
        <f>(D200-D197)/3</f>
        <v>-0.44133333333320479</v>
      </c>
      <c r="G200" s="105">
        <v>41791</v>
      </c>
      <c r="H200" s="81">
        <f>H199+F200</f>
        <v>217.5586666666668</v>
      </c>
      <c r="L200" s="249">
        <f t="shared" si="13"/>
        <v>2198.1691999999998</v>
      </c>
      <c r="M200" s="111">
        <f t="shared" si="16"/>
        <v>198</v>
      </c>
      <c r="N200" s="116">
        <f t="shared" si="16"/>
        <v>108</v>
      </c>
      <c r="O200" s="92">
        <f t="shared" si="17"/>
        <v>2350.9535999999998</v>
      </c>
      <c r="AB200" s="57"/>
    </row>
    <row r="201" spans="3:29">
      <c r="C201" s="66"/>
      <c r="D201" s="82"/>
      <c r="E201" s="117"/>
      <c r="F201" s="115">
        <f>F203</f>
        <v>-0.31466666666665333</v>
      </c>
      <c r="G201" s="106">
        <v>41821</v>
      </c>
      <c r="H201" s="78">
        <f>H202-F201</f>
        <v>217.37066666666669</v>
      </c>
      <c r="L201" s="249">
        <f t="shared" si="13"/>
        <v>2199.1745999999998</v>
      </c>
      <c r="M201" s="111">
        <f t="shared" si="16"/>
        <v>199</v>
      </c>
      <c r="N201" s="116">
        <f t="shared" si="16"/>
        <v>109</v>
      </c>
      <c r="O201" s="92">
        <f t="shared" si="17"/>
        <v>2352.8328000000001</v>
      </c>
      <c r="AB201" s="57"/>
    </row>
    <row r="202" spans="3:29">
      <c r="C202" s="68"/>
      <c r="D202" s="83"/>
      <c r="E202" s="118"/>
      <c r="F202" s="110">
        <f>F203</f>
        <v>-0.31466666666665333</v>
      </c>
      <c r="G202" s="104">
        <v>41852</v>
      </c>
      <c r="H202" s="79">
        <f>D203</f>
        <v>217.05600000000004</v>
      </c>
      <c r="L202" s="249">
        <f t="shared" si="13"/>
        <v>2200.1799999999998</v>
      </c>
      <c r="M202" s="111">
        <f t="shared" si="16"/>
        <v>200</v>
      </c>
      <c r="N202" s="116">
        <f t="shared" si="16"/>
        <v>110</v>
      </c>
      <c r="O202" s="92">
        <f t="shared" si="17"/>
        <v>2354.712</v>
      </c>
      <c r="AB202" s="57"/>
    </row>
    <row r="203" spans="3:29">
      <c r="C203" s="58">
        <v>2014.3</v>
      </c>
      <c r="D203" s="80">
        <f>B69</f>
        <v>217.05600000000004</v>
      </c>
      <c r="E203" s="113">
        <f>(D203/D200)^(1/3)-1</f>
        <v>-1.4455135791552332E-3</v>
      </c>
      <c r="F203" s="114">
        <f>(D203-D200)/3</f>
        <v>-0.31466666666665333</v>
      </c>
      <c r="G203" s="105">
        <v>41883</v>
      </c>
      <c r="H203" s="81">
        <f>H202+F203</f>
        <v>216.74133333333339</v>
      </c>
      <c r="L203" s="249">
        <f t="shared" si="13"/>
        <v>2201.1853999999998</v>
      </c>
      <c r="M203" s="111">
        <f t="shared" si="16"/>
        <v>201</v>
      </c>
      <c r="N203" s="116">
        <f t="shared" si="16"/>
        <v>111</v>
      </c>
      <c r="O203" s="92">
        <f t="shared" si="17"/>
        <v>2356.5911999999998</v>
      </c>
      <c r="AB203" s="57"/>
    </row>
    <row r="204" spans="3:29">
      <c r="C204" s="66"/>
      <c r="D204" s="82"/>
      <c r="E204" s="117"/>
      <c r="F204" s="115">
        <f>F206</f>
        <v>-0.18633333333339883</v>
      </c>
      <c r="G204" s="106">
        <v>41913</v>
      </c>
      <c r="H204" s="78">
        <f>H205-F204</f>
        <v>216.68333333333325</v>
      </c>
      <c r="L204" s="249">
        <f t="shared" si="13"/>
        <v>2202.1907999999999</v>
      </c>
      <c r="M204" s="111">
        <f t="shared" si="16"/>
        <v>202</v>
      </c>
      <c r="N204" s="116">
        <f t="shared" si="16"/>
        <v>112</v>
      </c>
      <c r="O204" s="92">
        <f t="shared" si="17"/>
        <v>2358.4704000000002</v>
      </c>
      <c r="AB204" s="57"/>
    </row>
    <row r="205" spans="3:29">
      <c r="C205" s="68"/>
      <c r="D205" s="83"/>
      <c r="E205" s="118"/>
      <c r="F205" s="110">
        <f>F206</f>
        <v>-0.18633333333339883</v>
      </c>
      <c r="G205" s="104">
        <v>41944</v>
      </c>
      <c r="H205" s="79">
        <f>D206</f>
        <v>216.49699999999984</v>
      </c>
      <c r="L205" s="249">
        <f t="shared" si="13"/>
        <v>2203.1961999999999</v>
      </c>
      <c r="M205" s="111">
        <f t="shared" si="16"/>
        <v>203</v>
      </c>
      <c r="N205" s="116">
        <f t="shared" si="16"/>
        <v>113</v>
      </c>
      <c r="O205" s="92">
        <f t="shared" si="17"/>
        <v>2360.3496</v>
      </c>
      <c r="AB205" s="57"/>
    </row>
    <row r="206" spans="3:29">
      <c r="C206" s="58">
        <v>2014.4</v>
      </c>
      <c r="D206" s="80">
        <f>B70</f>
        <v>216.49699999999984</v>
      </c>
      <c r="E206" s="113">
        <f>(D206/D203)^(1/3)-1</f>
        <v>-8.5919542340673338E-4</v>
      </c>
      <c r="F206" s="114">
        <f>(D206-D203)/3</f>
        <v>-0.18633333333339883</v>
      </c>
      <c r="G206" s="105">
        <v>41974</v>
      </c>
      <c r="H206" s="81">
        <f>H205+F206</f>
        <v>216.31066666666644</v>
      </c>
      <c r="L206" s="249">
        <f t="shared" si="13"/>
        <v>2204.2015999999999</v>
      </c>
      <c r="M206" s="111">
        <f t="shared" si="16"/>
        <v>204</v>
      </c>
      <c r="N206" s="116">
        <f t="shared" si="16"/>
        <v>114</v>
      </c>
      <c r="O206" s="92">
        <f t="shared" si="17"/>
        <v>2362.2287999999999</v>
      </c>
      <c r="AB206" s="57"/>
    </row>
    <row r="207" spans="3:29">
      <c r="C207" s="66"/>
      <c r="D207" s="82"/>
      <c r="E207" s="117"/>
      <c r="F207" s="115">
        <f>F209</f>
        <v>-72.16566666666661</v>
      </c>
      <c r="G207" s="106">
        <v>42005</v>
      </c>
      <c r="H207" s="78"/>
      <c r="L207" s="249">
        <f t="shared" si="13"/>
        <v>2205.2069999999999</v>
      </c>
      <c r="M207" s="111">
        <f t="shared" si="16"/>
        <v>205</v>
      </c>
      <c r="N207" s="116">
        <f t="shared" si="16"/>
        <v>115</v>
      </c>
      <c r="O207" s="92">
        <f t="shared" si="17"/>
        <v>2364.1080000000002</v>
      </c>
      <c r="AB207" s="57"/>
    </row>
    <row r="208" spans="3:29">
      <c r="C208" s="68"/>
      <c r="D208" s="83"/>
      <c r="E208" s="118"/>
      <c r="F208" s="110">
        <f>F209</f>
        <v>-72.16566666666661</v>
      </c>
      <c r="G208" s="104">
        <v>42036</v>
      </c>
      <c r="H208" s="79"/>
      <c r="L208" s="249">
        <f t="shared" si="13"/>
        <v>2206.2123999999999</v>
      </c>
      <c r="M208" s="111">
        <f t="shared" si="16"/>
        <v>206</v>
      </c>
      <c r="N208" s="116">
        <f t="shared" si="16"/>
        <v>116</v>
      </c>
      <c r="O208" s="92">
        <f t="shared" si="17"/>
        <v>2365.9872</v>
      </c>
      <c r="AB208" s="57"/>
    </row>
    <row r="209" spans="3:28">
      <c r="C209" s="58">
        <v>2015.1</v>
      </c>
      <c r="D209" s="80">
        <f>B71</f>
        <v>0</v>
      </c>
      <c r="E209" s="113">
        <f>(D209/D206)^(1/3)-1</f>
        <v>-1</v>
      </c>
      <c r="F209" s="114">
        <f>(D209-D206)/3</f>
        <v>-72.16566666666661</v>
      </c>
      <c r="G209" s="105">
        <v>42064</v>
      </c>
      <c r="H209" s="81"/>
      <c r="L209" s="249">
        <f t="shared" si="13"/>
        <v>2207.2177999999999</v>
      </c>
      <c r="M209" s="111">
        <f t="shared" si="16"/>
        <v>207</v>
      </c>
      <c r="N209" s="116">
        <f t="shared" si="16"/>
        <v>117</v>
      </c>
      <c r="O209" s="92">
        <f t="shared" si="17"/>
        <v>2367.8663999999999</v>
      </c>
      <c r="AB209" s="57"/>
    </row>
    <row r="210" spans="3:28">
      <c r="C210" s="66"/>
      <c r="D210" s="82"/>
      <c r="E210" s="117"/>
      <c r="F210" s="115">
        <f>F212</f>
        <v>0</v>
      </c>
      <c r="G210" s="106">
        <v>42095</v>
      </c>
      <c r="H210" s="78"/>
      <c r="L210" s="249">
        <f t="shared" si="13"/>
        <v>2208.2231999999999</v>
      </c>
      <c r="M210" s="111">
        <f t="shared" si="16"/>
        <v>208</v>
      </c>
      <c r="N210" s="116">
        <f t="shared" si="16"/>
        <v>118</v>
      </c>
      <c r="O210" s="92">
        <f t="shared" si="17"/>
        <v>2369.7456000000002</v>
      </c>
      <c r="AB210" s="57"/>
    </row>
    <row r="211" spans="3:28">
      <c r="C211" s="68"/>
      <c r="D211" s="83"/>
      <c r="E211" s="118"/>
      <c r="F211" s="110">
        <f>F212</f>
        <v>0</v>
      </c>
      <c r="G211" s="104">
        <v>42125</v>
      </c>
      <c r="H211" s="79"/>
      <c r="L211" s="249">
        <f t="shared" si="13"/>
        <v>2209.2285999999999</v>
      </c>
      <c r="M211" s="111">
        <f t="shared" si="16"/>
        <v>209</v>
      </c>
      <c r="N211" s="116">
        <f t="shared" si="16"/>
        <v>119</v>
      </c>
      <c r="O211" s="92">
        <f t="shared" si="17"/>
        <v>2371.6248000000001</v>
      </c>
      <c r="AB211" s="57"/>
    </row>
    <row r="212" spans="3:28">
      <c r="C212" s="58">
        <v>2015.2</v>
      </c>
      <c r="D212" s="80">
        <f>B72</f>
        <v>0</v>
      </c>
      <c r="E212" s="113" t="e">
        <f>(D212/D209)^(1/3)-1</f>
        <v>#DIV/0!</v>
      </c>
      <c r="F212" s="114">
        <f>(D212-D209)/3</f>
        <v>0</v>
      </c>
      <c r="G212" s="105">
        <v>42156</v>
      </c>
      <c r="H212" s="81"/>
      <c r="L212" s="249">
        <f t="shared" si="13"/>
        <v>2210.2339999999999</v>
      </c>
      <c r="M212" s="111">
        <f t="shared" si="16"/>
        <v>210</v>
      </c>
      <c r="N212" s="116">
        <f t="shared" si="16"/>
        <v>120</v>
      </c>
      <c r="O212" s="92">
        <f t="shared" si="17"/>
        <v>2373.5039999999999</v>
      </c>
      <c r="AB212" s="57"/>
    </row>
    <row r="213" spans="3:28">
      <c r="C213" s="66"/>
      <c r="D213" s="82"/>
      <c r="E213" s="117"/>
      <c r="F213" s="115">
        <f>F215</f>
        <v>0</v>
      </c>
      <c r="G213" s="106">
        <v>42186</v>
      </c>
      <c r="H213" s="78"/>
      <c r="L213" s="249">
        <f t="shared" si="13"/>
        <v>2211.2393999999999</v>
      </c>
      <c r="M213" s="111">
        <f t="shared" ref="M213:N218" si="18">1+M212</f>
        <v>211</v>
      </c>
      <c r="N213" s="116">
        <f t="shared" si="18"/>
        <v>121</v>
      </c>
      <c r="O213" s="92">
        <f t="shared" si="17"/>
        <v>2375.3832000000002</v>
      </c>
      <c r="AB213" s="57"/>
    </row>
    <row r="214" spans="3:28">
      <c r="C214" s="68"/>
      <c r="D214" s="83"/>
      <c r="E214" s="118"/>
      <c r="F214" s="110">
        <f>F215</f>
        <v>0</v>
      </c>
      <c r="G214" s="104">
        <v>42217</v>
      </c>
      <c r="H214" s="79"/>
      <c r="L214" s="249">
        <f t="shared" si="13"/>
        <v>2212.2447999999999</v>
      </c>
      <c r="M214" s="111">
        <f t="shared" si="18"/>
        <v>212</v>
      </c>
      <c r="N214" s="116">
        <f t="shared" si="18"/>
        <v>122</v>
      </c>
      <c r="O214" s="92">
        <f t="shared" si="17"/>
        <v>2377.2624000000001</v>
      </c>
      <c r="AB214" s="57"/>
    </row>
    <row r="215" spans="3:28">
      <c r="C215" s="58">
        <v>2015.3</v>
      </c>
      <c r="D215" s="80">
        <f>B73</f>
        <v>0</v>
      </c>
      <c r="E215" s="113" t="e">
        <f>(D215/D212)^(1/3)-1</f>
        <v>#DIV/0!</v>
      </c>
      <c r="F215" s="114">
        <f>(D215-D212)/3</f>
        <v>0</v>
      </c>
      <c r="G215" s="105">
        <v>42248</v>
      </c>
      <c r="H215" s="81"/>
      <c r="L215" s="249">
        <f t="shared" si="13"/>
        <v>2213.2501999999999</v>
      </c>
      <c r="M215" s="111">
        <f t="shared" si="18"/>
        <v>213</v>
      </c>
      <c r="N215" s="116">
        <f t="shared" si="18"/>
        <v>123</v>
      </c>
      <c r="O215" s="92">
        <f t="shared" si="17"/>
        <v>2379.1415999999999</v>
      </c>
      <c r="AB215" s="57"/>
    </row>
    <row r="216" spans="3:28">
      <c r="C216" s="66"/>
      <c r="D216" s="82"/>
      <c r="E216" s="117"/>
      <c r="F216" s="115">
        <f>F218</f>
        <v>0</v>
      </c>
      <c r="G216" s="106">
        <v>42278</v>
      </c>
      <c r="H216" s="78"/>
      <c r="L216" s="249">
        <f t="shared" si="13"/>
        <v>2214.2556</v>
      </c>
      <c r="M216" s="111">
        <f t="shared" si="18"/>
        <v>214</v>
      </c>
      <c r="N216" s="116">
        <f t="shared" si="18"/>
        <v>124</v>
      </c>
      <c r="O216" s="92">
        <f t="shared" si="17"/>
        <v>2381.0208000000002</v>
      </c>
      <c r="AB216" s="57"/>
    </row>
    <row r="217" spans="3:28">
      <c r="C217" s="68"/>
      <c r="D217" s="83"/>
      <c r="E217" s="118"/>
      <c r="F217" s="110">
        <f>F218</f>
        <v>0</v>
      </c>
      <c r="G217" s="104">
        <v>42309</v>
      </c>
      <c r="H217" s="79"/>
      <c r="L217" s="249">
        <f t="shared" si="13"/>
        <v>2215.261</v>
      </c>
      <c r="M217" s="111">
        <f t="shared" si="18"/>
        <v>215</v>
      </c>
      <c r="N217" s="116">
        <f t="shared" si="18"/>
        <v>125</v>
      </c>
      <c r="O217" s="92">
        <f t="shared" si="17"/>
        <v>2382.9</v>
      </c>
      <c r="AB217" s="57"/>
    </row>
    <row r="218" spans="3:28">
      <c r="C218" s="58">
        <v>2015.4</v>
      </c>
      <c r="D218" s="80">
        <f>B74</f>
        <v>0</v>
      </c>
      <c r="E218" s="113" t="e">
        <f>(D218/D215)^(1/3)-1</f>
        <v>#DIV/0!</v>
      </c>
      <c r="F218" s="114">
        <f>(D218-D215)/3</f>
        <v>0</v>
      </c>
      <c r="G218" s="142">
        <v>42339</v>
      </c>
      <c r="H218" s="81"/>
      <c r="L218" s="249">
        <f t="shared" si="13"/>
        <v>2216.2664</v>
      </c>
      <c r="M218" s="111">
        <f t="shared" si="18"/>
        <v>216</v>
      </c>
      <c r="N218" s="116">
        <f t="shared" si="18"/>
        <v>126</v>
      </c>
      <c r="O218" s="92">
        <f t="shared" si="17"/>
        <v>2384.7791999999999</v>
      </c>
      <c r="AB218" s="57"/>
    </row>
    <row r="219" spans="3:28">
      <c r="D219" s="86"/>
      <c r="F219" s="126"/>
      <c r="G219" s="104"/>
      <c r="H219" s="97"/>
      <c r="AB219" s="57"/>
    </row>
    <row r="220" spans="3:28">
      <c r="D220" s="86"/>
      <c r="F220" s="126"/>
      <c r="G220" s="104"/>
      <c r="H220" s="97"/>
      <c r="AB220" s="57"/>
    </row>
    <row r="221" spans="3:28">
      <c r="D221" s="86"/>
      <c r="F221" s="126"/>
      <c r="G221" s="104"/>
      <c r="H221" s="97"/>
      <c r="AB221" s="57"/>
    </row>
    <row r="222" spans="3:28">
      <c r="D222" s="86"/>
      <c r="F222" s="126"/>
      <c r="G222" s="104"/>
      <c r="H222" s="97"/>
      <c r="AB222" s="57"/>
    </row>
    <row r="223" spans="3:28">
      <c r="D223" s="86"/>
      <c r="F223" s="126"/>
      <c r="G223" s="104"/>
      <c r="H223" s="97"/>
      <c r="AB223" s="57"/>
    </row>
    <row r="224" spans="3:28">
      <c r="D224" s="86"/>
      <c r="F224" s="126"/>
      <c r="G224" s="104"/>
      <c r="H224" s="97"/>
      <c r="AB224" s="57"/>
    </row>
    <row r="225" spans="4:28">
      <c r="D225" s="86"/>
      <c r="F225" s="126"/>
      <c r="G225" s="104"/>
      <c r="H225" s="97"/>
      <c r="AB225" s="57"/>
    </row>
    <row r="226" spans="4:28">
      <c r="D226" s="86"/>
      <c r="F226" s="126"/>
      <c r="G226" s="104"/>
      <c r="H226" s="97"/>
      <c r="AB226" s="57"/>
    </row>
    <row r="227" spans="4:28">
      <c r="D227" s="86"/>
      <c r="F227" s="126"/>
      <c r="G227" s="104"/>
      <c r="H227" s="97"/>
      <c r="AB227" s="57"/>
    </row>
    <row r="228" spans="4:28">
      <c r="D228" s="86"/>
      <c r="F228" s="126"/>
      <c r="G228" s="87"/>
      <c r="H228" s="97"/>
      <c r="AB228" s="57"/>
    </row>
    <row r="229" spans="4:28">
      <c r="D229" s="86"/>
      <c r="F229" s="126"/>
      <c r="G229" s="87"/>
      <c r="H229" s="97"/>
      <c r="AB229" s="57"/>
    </row>
    <row r="230" spans="4:28">
      <c r="D230" s="86"/>
      <c r="F230" s="126"/>
      <c r="G230" s="87"/>
      <c r="H230" s="97"/>
      <c r="AB230" s="57"/>
    </row>
    <row r="231" spans="4:28">
      <c r="D231" s="86"/>
      <c r="F231" s="126"/>
      <c r="G231" s="87"/>
      <c r="H231" s="97"/>
      <c r="AB231" s="57"/>
    </row>
    <row r="232" spans="4:28">
      <c r="D232" s="86"/>
      <c r="F232" s="126"/>
      <c r="G232" s="87"/>
      <c r="H232" s="97"/>
      <c r="AB232" s="57"/>
    </row>
    <row r="233" spans="4:28">
      <c r="D233" s="86"/>
      <c r="H233" s="97"/>
      <c r="AB233" s="57"/>
    </row>
    <row r="234" spans="4:28">
      <c r="D234" s="86"/>
      <c r="H234" s="97"/>
      <c r="AB234" s="57"/>
    </row>
    <row r="235" spans="4:28">
      <c r="D235" s="86"/>
      <c r="H235" s="97"/>
      <c r="AB235" s="57"/>
    </row>
    <row r="236" spans="4:28">
      <c r="D236" s="86"/>
      <c r="H236" s="97"/>
      <c r="AB236" s="57"/>
    </row>
    <row r="237" spans="4:28">
      <c r="D237" s="86"/>
      <c r="H237" s="97"/>
      <c r="AB237" s="57"/>
    </row>
    <row r="238" spans="4:28">
      <c r="D238" s="86"/>
      <c r="H238" s="97"/>
      <c r="AB238" s="57"/>
    </row>
    <row r="239" spans="4:28">
      <c r="D239" s="86"/>
      <c r="H239" s="97"/>
      <c r="AB239" s="57"/>
    </row>
    <row r="240" spans="4:28">
      <c r="D240" s="86"/>
      <c r="H240" s="97"/>
      <c r="AB240" s="57"/>
    </row>
    <row r="241" spans="4:28">
      <c r="D241" s="86"/>
      <c r="H241" s="97"/>
      <c r="AB241" s="57"/>
    </row>
    <row r="242" spans="4:28">
      <c r="D242" s="86"/>
      <c r="H242" s="97"/>
      <c r="AB242" s="57"/>
    </row>
    <row r="243" spans="4:28">
      <c r="D243" s="86"/>
      <c r="H243" s="97"/>
      <c r="AB243" s="57"/>
    </row>
    <row r="244" spans="4:28">
      <c r="D244" s="86"/>
      <c r="H244" s="97"/>
      <c r="AB244" s="57"/>
    </row>
    <row r="245" spans="4:28">
      <c r="D245" s="86"/>
      <c r="H245" s="97"/>
      <c r="AB245" s="57"/>
    </row>
    <row r="246" spans="4:28">
      <c r="D246" s="86"/>
      <c r="H246" s="97"/>
      <c r="AB246" s="57"/>
    </row>
    <row r="247" spans="4:28">
      <c r="D247" s="86"/>
      <c r="H247" s="97"/>
      <c r="AB247" s="57"/>
    </row>
    <row r="248" spans="4:28">
      <c r="D248" s="86"/>
      <c r="H248" s="97"/>
      <c r="AB248" s="57"/>
    </row>
    <row r="249" spans="4:28">
      <c r="D249" s="86"/>
      <c r="H249" s="97"/>
      <c r="AB249" s="57"/>
    </row>
    <row r="250" spans="4:28">
      <c r="D250" s="86"/>
      <c r="H250" s="97"/>
      <c r="AB250" s="57"/>
    </row>
    <row r="251" spans="4:28">
      <c r="D251" s="86"/>
      <c r="H251" s="97"/>
      <c r="AB251" s="57"/>
    </row>
    <row r="252" spans="4:28">
      <c r="D252" s="86"/>
      <c r="H252" s="97"/>
      <c r="AB252" s="57"/>
    </row>
    <row r="253" spans="4:28">
      <c r="D253" s="86"/>
      <c r="H253" s="97"/>
      <c r="AB253" s="57"/>
    </row>
    <row r="254" spans="4:28">
      <c r="D254" s="86"/>
      <c r="H254" s="97"/>
      <c r="AB254" s="57"/>
    </row>
    <row r="255" spans="4:28">
      <c r="D255" s="86"/>
      <c r="H255" s="97"/>
      <c r="AB255" s="57"/>
    </row>
    <row r="256" spans="4:28">
      <c r="D256" s="86"/>
      <c r="H256" s="97"/>
      <c r="AB256" s="57"/>
    </row>
    <row r="257" spans="4:28">
      <c r="D257" s="86"/>
      <c r="H257" s="97"/>
      <c r="AB257" s="57"/>
    </row>
    <row r="258" spans="4:28">
      <c r="D258" s="86"/>
      <c r="H258" s="97"/>
      <c r="AB258" s="57"/>
    </row>
    <row r="259" spans="4:28">
      <c r="D259" s="86"/>
      <c r="H259" s="97"/>
      <c r="AB259" s="57"/>
    </row>
    <row r="260" spans="4:28">
      <c r="D260" s="86"/>
      <c r="H260" s="97"/>
      <c r="AB260" s="57"/>
    </row>
    <row r="261" spans="4:28">
      <c r="D261" s="86"/>
      <c r="H261" s="97"/>
      <c r="AB261" s="57"/>
    </row>
    <row r="262" spans="4:28">
      <c r="D262" s="86"/>
      <c r="H262" s="97"/>
      <c r="AB262" s="57"/>
    </row>
    <row r="263" spans="4:28">
      <c r="D263" s="86"/>
      <c r="H263" s="97"/>
      <c r="AB263" s="57"/>
    </row>
    <row r="264" spans="4:28">
      <c r="D264" s="86"/>
      <c r="H264" s="97"/>
      <c r="AB264" s="57"/>
    </row>
    <row r="265" spans="4:28">
      <c r="D265" s="86"/>
      <c r="H265" s="97"/>
      <c r="AB265" s="57"/>
    </row>
    <row r="266" spans="4:28">
      <c r="D266" s="86"/>
      <c r="H266" s="97"/>
      <c r="AB266" s="57"/>
    </row>
    <row r="267" spans="4:28">
      <c r="D267" s="86"/>
      <c r="H267" s="97"/>
      <c r="AB267" s="57"/>
    </row>
    <row r="268" spans="4:28">
      <c r="D268" s="86"/>
      <c r="H268" s="97"/>
      <c r="AB268" s="57"/>
    </row>
    <row r="269" spans="4:28">
      <c r="D269" s="86"/>
      <c r="H269" s="97"/>
      <c r="AB269" s="57"/>
    </row>
    <row r="270" spans="4:28">
      <c r="D270" s="86"/>
      <c r="H270" s="97"/>
      <c r="AB270" s="57"/>
    </row>
    <row r="271" spans="4:28">
      <c r="D271" s="86"/>
      <c r="H271" s="97"/>
      <c r="AB271" s="57"/>
    </row>
    <row r="272" spans="4:28">
      <c r="D272" s="86"/>
      <c r="H272" s="97"/>
      <c r="AB272" s="57"/>
    </row>
    <row r="273" spans="4:28">
      <c r="D273" s="86"/>
      <c r="H273" s="97"/>
      <c r="AB273" s="57"/>
    </row>
    <row r="274" spans="4:28">
      <c r="D274" s="86"/>
      <c r="H274" s="97"/>
      <c r="AB274" s="57"/>
    </row>
    <row r="275" spans="4:28">
      <c r="D275" s="86"/>
      <c r="H275" s="97"/>
      <c r="AB275" s="57"/>
    </row>
    <row r="276" spans="4:28">
      <c r="D276" s="86"/>
      <c r="H276" s="97"/>
      <c r="AB276" s="57"/>
    </row>
    <row r="277" spans="4:28">
      <c r="D277" s="86"/>
      <c r="H277" s="97"/>
      <c r="AB277" s="57"/>
    </row>
    <row r="278" spans="4:28">
      <c r="D278" s="86"/>
      <c r="H278" s="97"/>
      <c r="AB278" s="57"/>
    </row>
    <row r="279" spans="4:28">
      <c r="D279" s="86"/>
      <c r="H279" s="97"/>
      <c r="AB279" s="57"/>
    </row>
    <row r="280" spans="4:28">
      <c r="D280" s="86"/>
      <c r="H280" s="97"/>
      <c r="AB280" s="57"/>
    </row>
    <row r="281" spans="4:28">
      <c r="D281" s="86"/>
      <c r="H281" s="97"/>
      <c r="AB281" s="57"/>
    </row>
    <row r="282" spans="4:28">
      <c r="D282" s="86"/>
      <c r="H282" s="97"/>
      <c r="AB282" s="57"/>
    </row>
    <row r="283" spans="4:28">
      <c r="D283" s="86"/>
      <c r="H283" s="97"/>
      <c r="AB283" s="57"/>
    </row>
    <row r="284" spans="4:28">
      <c r="D284" s="86"/>
      <c r="H284" s="97"/>
      <c r="AB284" s="57"/>
    </row>
    <row r="285" spans="4:28">
      <c r="D285" s="86"/>
      <c r="H285" s="97"/>
      <c r="AB285" s="57"/>
    </row>
    <row r="286" spans="4:28">
      <c r="D286" s="86"/>
      <c r="H286" s="97"/>
      <c r="AB286" s="57"/>
    </row>
    <row r="287" spans="4:28">
      <c r="D287" s="86"/>
      <c r="H287" s="97"/>
      <c r="AB287" s="57"/>
    </row>
    <row r="288" spans="4:28">
      <c r="D288" s="86"/>
      <c r="H288" s="97"/>
      <c r="AB288" s="57"/>
    </row>
    <row r="289" spans="4:28">
      <c r="D289" s="86"/>
      <c r="H289" s="97"/>
      <c r="AB289" s="57"/>
    </row>
    <row r="290" spans="4:28">
      <c r="D290" s="86"/>
      <c r="H290" s="97"/>
      <c r="AB290" s="57"/>
    </row>
    <row r="291" spans="4:28">
      <c r="D291" s="86"/>
      <c r="H291" s="97"/>
      <c r="AB291" s="57"/>
    </row>
    <row r="292" spans="4:28">
      <c r="D292" s="86"/>
      <c r="H292" s="97"/>
      <c r="AB292" s="57"/>
    </row>
    <row r="293" spans="4:28">
      <c r="D293" s="86"/>
      <c r="H293" s="97"/>
    </row>
    <row r="294" spans="4:28">
      <c r="D294" s="86"/>
      <c r="H294" s="97"/>
    </row>
    <row r="295" spans="4:28">
      <c r="D295" s="86"/>
      <c r="H295" s="97"/>
    </row>
    <row r="296" spans="4:28">
      <c r="D296" s="86"/>
      <c r="H296" s="97"/>
    </row>
    <row r="297" spans="4:28">
      <c r="D297" s="86"/>
      <c r="H297" s="97"/>
    </row>
    <row r="298" spans="4:28">
      <c r="D298" s="86"/>
      <c r="H298" s="97"/>
    </row>
    <row r="299" spans="4:28">
      <c r="D299" s="86"/>
      <c r="H299" s="97"/>
    </row>
    <row r="300" spans="4:28">
      <c r="D300" s="86"/>
      <c r="H300" s="97"/>
    </row>
    <row r="301" spans="4:28">
      <c r="D301" s="86"/>
      <c r="H301" s="97"/>
    </row>
    <row r="302" spans="4:28">
      <c r="D302" s="86"/>
      <c r="H302" s="97"/>
    </row>
    <row r="303" spans="4:28">
      <c r="D303" s="86"/>
      <c r="H303" s="97"/>
    </row>
    <row r="304" spans="4:28">
      <c r="D304" s="86"/>
      <c r="H304" s="97"/>
    </row>
    <row r="305" spans="4:8">
      <c r="D305" s="86"/>
      <c r="H305" s="97"/>
    </row>
    <row r="306" spans="4:8">
      <c r="D306" s="86"/>
      <c r="H306" s="97"/>
    </row>
    <row r="307" spans="4:8">
      <c r="D307" s="86"/>
      <c r="H307" s="97"/>
    </row>
    <row r="308" spans="4:8">
      <c r="D308" s="86"/>
      <c r="H308" s="97"/>
    </row>
    <row r="309" spans="4:8">
      <c r="D309" s="86"/>
      <c r="H309" s="97"/>
    </row>
    <row r="310" spans="4:8">
      <c r="D310" s="86"/>
      <c r="H310" s="97"/>
    </row>
    <row r="311" spans="4:8">
      <c r="D311" s="86"/>
      <c r="H311" s="97"/>
    </row>
    <row r="312" spans="4:8">
      <c r="D312" s="86"/>
      <c r="H312" s="97"/>
    </row>
    <row r="313" spans="4:8">
      <c r="D313" s="86"/>
      <c r="H313" s="97"/>
    </row>
    <row r="314" spans="4:8">
      <c r="D314" s="86"/>
      <c r="H314" s="97"/>
    </row>
    <row r="315" spans="4:8">
      <c r="D315" s="86"/>
      <c r="H315" s="97"/>
    </row>
    <row r="316" spans="4:8">
      <c r="D316" s="86"/>
      <c r="H316" s="97"/>
    </row>
    <row r="317" spans="4:8">
      <c r="D317" s="86"/>
      <c r="H317" s="97"/>
    </row>
    <row r="318" spans="4:8">
      <c r="D318" s="86"/>
      <c r="H318" s="97"/>
    </row>
    <row r="319" spans="4:8">
      <c r="D319" s="86"/>
      <c r="H319" s="97"/>
    </row>
    <row r="320" spans="4:8">
      <c r="D320" s="86"/>
      <c r="H320" s="97"/>
    </row>
    <row r="321" spans="4:8">
      <c r="D321" s="86"/>
      <c r="H321" s="97"/>
    </row>
    <row r="322" spans="4:8">
      <c r="D322" s="86"/>
      <c r="H322" s="97"/>
    </row>
    <row r="323" spans="4:8">
      <c r="D323" s="86"/>
      <c r="H323" s="97"/>
    </row>
    <row r="324" spans="4:8">
      <c r="D324" s="86"/>
      <c r="H324" s="97"/>
    </row>
    <row r="325" spans="4:8">
      <c r="D325" s="86"/>
      <c r="H325" s="97"/>
    </row>
    <row r="326" spans="4:8">
      <c r="D326" s="86"/>
      <c r="H326" s="97"/>
    </row>
    <row r="327" spans="4:8">
      <c r="D327" s="86"/>
      <c r="H327" s="97"/>
    </row>
    <row r="328" spans="4:8">
      <c r="D328" s="86"/>
      <c r="H328" s="97"/>
    </row>
    <row r="329" spans="4:8">
      <c r="D329" s="86"/>
      <c r="H329" s="97"/>
    </row>
    <row r="330" spans="4:8">
      <c r="D330" s="86"/>
      <c r="H330" s="97"/>
    </row>
    <row r="331" spans="4:8">
      <c r="D331" s="86"/>
      <c r="H331" s="97"/>
    </row>
    <row r="332" spans="4:8">
      <c r="D332" s="86"/>
      <c r="H332" s="97"/>
    </row>
    <row r="333" spans="4:8">
      <c r="D333" s="86"/>
      <c r="H333" s="97"/>
    </row>
    <row r="334" spans="4:8">
      <c r="D334" s="86"/>
      <c r="H334" s="97"/>
    </row>
    <row r="335" spans="4:8">
      <c r="D335" s="86"/>
      <c r="H335" s="97"/>
    </row>
    <row r="336" spans="4:8">
      <c r="D336" s="86"/>
      <c r="H336" s="97"/>
    </row>
    <row r="337" spans="4:8">
      <c r="D337" s="86"/>
      <c r="H337" s="97"/>
    </row>
    <row r="338" spans="4:8">
      <c r="D338" s="86"/>
      <c r="H338" s="97"/>
    </row>
    <row r="339" spans="4:8">
      <c r="D339" s="86"/>
      <c r="H339" s="97"/>
    </row>
    <row r="340" spans="4:8">
      <c r="D340" s="86"/>
      <c r="H340" s="97"/>
    </row>
    <row r="341" spans="4:8">
      <c r="D341" s="86"/>
      <c r="H341" s="97"/>
    </row>
    <row r="342" spans="4:8">
      <c r="D342" s="86"/>
      <c r="H342" s="97"/>
    </row>
    <row r="343" spans="4:8">
      <c r="D343" s="86"/>
      <c r="H343" s="97"/>
    </row>
    <row r="344" spans="4:8">
      <c r="D344" s="86"/>
      <c r="H344" s="97"/>
    </row>
    <row r="345" spans="4:8">
      <c r="D345" s="86"/>
      <c r="H345" s="97"/>
    </row>
    <row r="346" spans="4:8">
      <c r="D346" s="86"/>
      <c r="H346" s="97"/>
    </row>
    <row r="347" spans="4:8">
      <c r="D347" s="86"/>
      <c r="H347" s="97"/>
    </row>
    <row r="348" spans="4:8">
      <c r="D348" s="86"/>
      <c r="H348" s="97"/>
    </row>
    <row r="349" spans="4:8">
      <c r="D349" s="86"/>
      <c r="H349" s="97"/>
    </row>
    <row r="350" spans="4:8">
      <c r="D350" s="86"/>
      <c r="H350" s="97"/>
    </row>
    <row r="351" spans="4:8">
      <c r="D351" s="86"/>
      <c r="H351" s="97"/>
    </row>
    <row r="352" spans="4:8">
      <c r="D352" s="86"/>
      <c r="H352" s="97"/>
    </row>
    <row r="353" spans="4:8">
      <c r="D353" s="86"/>
      <c r="H353" s="97"/>
    </row>
    <row r="354" spans="4:8">
      <c r="D354" s="86"/>
      <c r="H354" s="97"/>
    </row>
    <row r="355" spans="4:8">
      <c r="D355" s="86"/>
      <c r="H355" s="97"/>
    </row>
    <row r="356" spans="4:8">
      <c r="D356" s="86"/>
      <c r="H356" s="97"/>
    </row>
    <row r="357" spans="4:8">
      <c r="D357" s="86"/>
      <c r="H357" s="97"/>
    </row>
    <row r="358" spans="4:8">
      <c r="D358" s="86"/>
      <c r="H358" s="97"/>
    </row>
    <row r="359" spans="4:8">
      <c r="D359" s="86"/>
      <c r="H359" s="97"/>
    </row>
    <row r="360" spans="4:8">
      <c r="D360" s="86"/>
      <c r="H360" s="97"/>
    </row>
    <row r="361" spans="4:8">
      <c r="D361" s="86"/>
      <c r="H361" s="97"/>
    </row>
    <row r="362" spans="4:8">
      <c r="D362" s="86"/>
      <c r="H362" s="97"/>
    </row>
    <row r="363" spans="4:8">
      <c r="D363" s="86"/>
      <c r="H363" s="97"/>
    </row>
    <row r="364" spans="4:8">
      <c r="D364" s="86"/>
      <c r="H364" s="97"/>
    </row>
    <row r="365" spans="4:8">
      <c r="D365" s="86"/>
      <c r="H365" s="97"/>
    </row>
    <row r="366" spans="4:8">
      <c r="D366" s="86"/>
      <c r="H366" s="97"/>
    </row>
    <row r="367" spans="4:8">
      <c r="D367" s="86"/>
      <c r="H367" s="97"/>
    </row>
    <row r="368" spans="4:8">
      <c r="D368" s="86"/>
      <c r="H368" s="97"/>
    </row>
    <row r="369" spans="4:8">
      <c r="D369" s="86"/>
      <c r="H369" s="97"/>
    </row>
    <row r="370" spans="4:8">
      <c r="D370" s="86"/>
      <c r="H370" s="97"/>
    </row>
    <row r="371" spans="4:8">
      <c r="D371" s="86"/>
      <c r="H371" s="97"/>
    </row>
    <row r="372" spans="4:8">
      <c r="D372" s="86"/>
      <c r="H372" s="97"/>
    </row>
    <row r="373" spans="4:8">
      <c r="D373" s="86"/>
      <c r="H373" s="97"/>
    </row>
    <row r="374" spans="4:8">
      <c r="D374" s="86"/>
      <c r="H374" s="97"/>
    </row>
    <row r="375" spans="4:8">
      <c r="D375" s="86"/>
      <c r="H375" s="97"/>
    </row>
    <row r="376" spans="4:8">
      <c r="D376" s="86"/>
      <c r="H376" s="97"/>
    </row>
    <row r="377" spans="4:8">
      <c r="D377" s="86"/>
      <c r="H377" s="97"/>
    </row>
    <row r="378" spans="4:8">
      <c r="D378" s="86"/>
      <c r="H378" s="97"/>
    </row>
    <row r="379" spans="4:8">
      <c r="D379" s="86"/>
      <c r="H379" s="97"/>
    </row>
    <row r="380" spans="4:8">
      <c r="D380" s="86"/>
      <c r="H380" s="97"/>
    </row>
    <row r="381" spans="4:8">
      <c r="D381" s="86"/>
      <c r="H381" s="97"/>
    </row>
    <row r="382" spans="4:8">
      <c r="D382" s="86"/>
      <c r="H382" s="97"/>
    </row>
    <row r="383" spans="4:8">
      <c r="D383" s="86"/>
      <c r="H383" s="97"/>
    </row>
    <row r="384" spans="4:8">
      <c r="D384" s="86"/>
      <c r="H384" s="97"/>
    </row>
    <row r="385" spans="4:8">
      <c r="D385" s="86"/>
      <c r="H385" s="97"/>
    </row>
    <row r="386" spans="4:8">
      <c r="D386" s="86"/>
      <c r="H386" s="97"/>
    </row>
    <row r="387" spans="4:8">
      <c r="D387" s="86"/>
      <c r="H387" s="97"/>
    </row>
    <row r="388" spans="4:8">
      <c r="D388" s="86"/>
      <c r="H388" s="97"/>
    </row>
    <row r="389" spans="4:8">
      <c r="D389" s="86"/>
      <c r="H389" s="97"/>
    </row>
    <row r="390" spans="4:8">
      <c r="D390" s="86"/>
      <c r="H390" s="97"/>
    </row>
    <row r="391" spans="4:8">
      <c r="D391" s="86"/>
      <c r="H391" s="97"/>
    </row>
    <row r="392" spans="4:8">
      <c r="D392" s="86"/>
      <c r="H392" s="97"/>
    </row>
    <row r="393" spans="4:8">
      <c r="D393" s="86"/>
      <c r="H393" s="97"/>
    </row>
    <row r="394" spans="4:8">
      <c r="D394" s="86"/>
      <c r="H394" s="97"/>
    </row>
    <row r="395" spans="4:8">
      <c r="D395" s="86"/>
      <c r="H395" s="97"/>
    </row>
    <row r="396" spans="4:8">
      <c r="D396" s="86"/>
      <c r="H396" s="97"/>
    </row>
    <row r="397" spans="4:8">
      <c r="D397" s="86"/>
      <c r="H397" s="97"/>
    </row>
    <row r="398" spans="4:8">
      <c r="D398" s="86"/>
      <c r="H398" s="97"/>
    </row>
    <row r="399" spans="4:8">
      <c r="D399" s="86"/>
      <c r="H399" s="97"/>
    </row>
    <row r="400" spans="4:8">
      <c r="D400" s="86"/>
      <c r="H400" s="97"/>
    </row>
    <row r="401" spans="4:8">
      <c r="D401" s="86"/>
      <c r="H401" s="97"/>
    </row>
    <row r="402" spans="4:8">
      <c r="D402" s="86"/>
      <c r="H402" s="97"/>
    </row>
    <row r="403" spans="4:8">
      <c r="D403" s="86"/>
      <c r="H403" s="97"/>
    </row>
    <row r="404" spans="4:8">
      <c r="D404" s="86"/>
      <c r="H404" s="97"/>
    </row>
    <row r="405" spans="4:8">
      <c r="D405" s="86"/>
      <c r="H405" s="97"/>
    </row>
    <row r="406" spans="4:8">
      <c r="D406" s="86"/>
      <c r="H406" s="97"/>
    </row>
    <row r="407" spans="4:8">
      <c r="D407" s="86"/>
      <c r="H407" s="97"/>
    </row>
    <row r="408" spans="4:8">
      <c r="D408" s="86"/>
      <c r="H408" s="97"/>
    </row>
    <row r="409" spans="4:8">
      <c r="D409" s="86"/>
      <c r="H409" s="97"/>
    </row>
    <row r="410" spans="4:8">
      <c r="D410" s="86"/>
      <c r="H410" s="97"/>
    </row>
    <row r="411" spans="4:8">
      <c r="D411" s="86"/>
      <c r="H411" s="97"/>
    </row>
    <row r="412" spans="4:8">
      <c r="D412" s="86"/>
      <c r="H412" s="97"/>
    </row>
    <row r="413" spans="4:8">
      <c r="D413" s="86"/>
      <c r="H413" s="97"/>
    </row>
    <row r="414" spans="4:8">
      <c r="D414" s="86"/>
      <c r="H414" s="97"/>
    </row>
    <row r="415" spans="4:8">
      <c r="D415" s="86"/>
      <c r="H415" s="97"/>
    </row>
    <row r="416" spans="4:8">
      <c r="D416" s="86"/>
      <c r="H416" s="97"/>
    </row>
    <row r="417" spans="4:8">
      <c r="D417" s="86"/>
      <c r="H417" s="97"/>
    </row>
    <row r="418" spans="4:8">
      <c r="D418" s="86"/>
      <c r="H418" s="97"/>
    </row>
    <row r="419" spans="4:8">
      <c r="D419" s="86"/>
      <c r="H419" s="97"/>
    </row>
    <row r="420" spans="4:8">
      <c r="D420" s="86"/>
      <c r="H420" s="97"/>
    </row>
    <row r="421" spans="4:8">
      <c r="D421" s="86"/>
      <c r="H421" s="97"/>
    </row>
    <row r="422" spans="4:8">
      <c r="D422" s="86"/>
      <c r="H422" s="97"/>
    </row>
    <row r="423" spans="4:8">
      <c r="D423" s="86"/>
      <c r="H423" s="97"/>
    </row>
    <row r="424" spans="4:8">
      <c r="D424" s="86"/>
      <c r="H424" s="97"/>
    </row>
    <row r="425" spans="4:8">
      <c r="D425" s="86"/>
      <c r="H425" s="97"/>
    </row>
    <row r="426" spans="4:8">
      <c r="D426" s="86"/>
      <c r="H426" s="97"/>
    </row>
    <row r="427" spans="4:8">
      <c r="D427" s="86"/>
      <c r="H427" s="97"/>
    </row>
    <row r="428" spans="4:8">
      <c r="D428" s="86"/>
      <c r="H428" s="97"/>
    </row>
    <row r="429" spans="4:8">
      <c r="D429" s="86"/>
      <c r="H429" s="97"/>
    </row>
    <row r="430" spans="4:8">
      <c r="D430" s="86"/>
      <c r="H430" s="97"/>
    </row>
    <row r="431" spans="4:8">
      <c r="D431" s="86"/>
      <c r="H431" s="97"/>
    </row>
    <row r="432" spans="4:8">
      <c r="D432" s="86"/>
      <c r="H432" s="97"/>
    </row>
    <row r="433" spans="4:8">
      <c r="D433" s="86"/>
      <c r="H433" s="97"/>
    </row>
    <row r="434" spans="4:8">
      <c r="D434" s="86"/>
      <c r="H434" s="97"/>
    </row>
    <row r="435" spans="4:8">
      <c r="D435" s="86"/>
      <c r="H435" s="97"/>
    </row>
    <row r="436" spans="4:8">
      <c r="D436" s="86"/>
      <c r="H436" s="97"/>
    </row>
    <row r="437" spans="4:8">
      <c r="D437" s="86"/>
      <c r="H437" s="97"/>
    </row>
    <row r="438" spans="4:8">
      <c r="D438" s="86"/>
      <c r="H438" s="97"/>
    </row>
    <row r="439" spans="4:8">
      <c r="D439" s="86"/>
      <c r="H439" s="97"/>
    </row>
    <row r="440" spans="4:8">
      <c r="D440" s="86"/>
      <c r="H440" s="97"/>
    </row>
    <row r="441" spans="4:8">
      <c r="D441" s="86"/>
      <c r="H441" s="97"/>
    </row>
    <row r="442" spans="4:8">
      <c r="D442" s="86"/>
      <c r="H442" s="97"/>
    </row>
    <row r="443" spans="4:8">
      <c r="D443" s="86"/>
      <c r="H443" s="97"/>
    </row>
    <row r="444" spans="4:8">
      <c r="D444" s="86"/>
      <c r="H444" s="97"/>
    </row>
    <row r="445" spans="4:8">
      <c r="D445" s="86"/>
      <c r="H445" s="97"/>
    </row>
    <row r="446" spans="4:8">
      <c r="D446" s="86"/>
      <c r="H446" s="97"/>
    </row>
    <row r="447" spans="4:8">
      <c r="D447" s="86"/>
      <c r="H447" s="97"/>
    </row>
    <row r="448" spans="4:8">
      <c r="D448" s="86"/>
      <c r="H448" s="97"/>
    </row>
    <row r="449" spans="4:8">
      <c r="D449" s="86"/>
      <c r="H449" s="97"/>
    </row>
    <row r="450" spans="4:8">
      <c r="D450" s="86"/>
      <c r="H450" s="97"/>
    </row>
    <row r="451" spans="4:8">
      <c r="D451" s="86"/>
      <c r="H451" s="97"/>
    </row>
    <row r="452" spans="4:8">
      <c r="D452" s="86"/>
      <c r="H452" s="97"/>
    </row>
    <row r="453" spans="4:8">
      <c r="D453" s="86"/>
      <c r="H453" s="97"/>
    </row>
    <row r="454" spans="4:8">
      <c r="D454" s="86"/>
      <c r="H454" s="97"/>
    </row>
    <row r="455" spans="4:8">
      <c r="D455" s="86"/>
      <c r="H455" s="97"/>
    </row>
    <row r="456" spans="4:8">
      <c r="D456" s="86"/>
      <c r="H456" s="97"/>
    </row>
    <row r="457" spans="4:8">
      <c r="D457" s="86"/>
      <c r="H457" s="97"/>
    </row>
    <row r="458" spans="4:8">
      <c r="D458" s="86"/>
      <c r="H458" s="97"/>
    </row>
    <row r="459" spans="4:8">
      <c r="D459" s="86"/>
      <c r="H459" s="97"/>
    </row>
    <row r="460" spans="4:8">
      <c r="D460" s="86"/>
      <c r="H460" s="97"/>
    </row>
    <row r="461" spans="4:8">
      <c r="D461" s="86"/>
      <c r="H461" s="97"/>
    </row>
    <row r="462" spans="4:8">
      <c r="D462" s="86"/>
      <c r="H462" s="97"/>
    </row>
    <row r="463" spans="4:8">
      <c r="D463" s="86"/>
      <c r="H463" s="97"/>
    </row>
    <row r="464" spans="4:8">
      <c r="D464" s="86"/>
      <c r="H464" s="97"/>
    </row>
    <row r="465" spans="4:8">
      <c r="D465" s="86"/>
      <c r="H465" s="97"/>
    </row>
    <row r="466" spans="4:8">
      <c r="D466" s="86"/>
      <c r="H466" s="97"/>
    </row>
    <row r="467" spans="4:8">
      <c r="D467" s="86"/>
      <c r="H467" s="97"/>
    </row>
    <row r="468" spans="4:8">
      <c r="D468" s="86"/>
      <c r="H468" s="97"/>
    </row>
    <row r="469" spans="4:8">
      <c r="D469" s="86"/>
      <c r="H469" s="97"/>
    </row>
    <row r="470" spans="4:8">
      <c r="D470" s="86"/>
      <c r="H470" s="97"/>
    </row>
    <row r="471" spans="4:8">
      <c r="D471" s="86"/>
      <c r="H471" s="97"/>
    </row>
    <row r="472" spans="4:8">
      <c r="D472" s="86"/>
      <c r="H472" s="97"/>
    </row>
    <row r="473" spans="4:8">
      <c r="D473" s="86"/>
      <c r="H473" s="97"/>
    </row>
    <row r="474" spans="4:8">
      <c r="D474" s="86"/>
      <c r="H474" s="97"/>
    </row>
    <row r="475" spans="4:8">
      <c r="D475" s="86"/>
      <c r="H475" s="97"/>
    </row>
    <row r="476" spans="4:8">
      <c r="D476" s="86"/>
      <c r="H476" s="97"/>
    </row>
    <row r="477" spans="4:8">
      <c r="D477" s="86"/>
      <c r="H477" s="97"/>
    </row>
    <row r="478" spans="4:8">
      <c r="D478" s="86"/>
      <c r="H478" s="97"/>
    </row>
    <row r="479" spans="4:8">
      <c r="D479" s="86"/>
      <c r="H479" s="97"/>
    </row>
    <row r="480" spans="4:8">
      <c r="D480" s="86"/>
      <c r="H480" s="97"/>
    </row>
    <row r="481" spans="4:8">
      <c r="D481" s="86"/>
      <c r="H481" s="97"/>
    </row>
    <row r="482" spans="4:8">
      <c r="D482" s="86"/>
      <c r="H482" s="97"/>
    </row>
    <row r="483" spans="4:8">
      <c r="D483" s="86"/>
      <c r="H483" s="97"/>
    </row>
    <row r="484" spans="4:8">
      <c r="D484" s="86"/>
      <c r="H484" s="97"/>
    </row>
    <row r="485" spans="4:8">
      <c r="D485" s="86"/>
      <c r="H485" s="97"/>
    </row>
    <row r="486" spans="4:8">
      <c r="D486" s="86"/>
      <c r="H486" s="97"/>
    </row>
    <row r="487" spans="4:8">
      <c r="D487" s="86"/>
      <c r="H487" s="97"/>
    </row>
    <row r="488" spans="4:8">
      <c r="D488" s="86"/>
      <c r="H488" s="97"/>
    </row>
    <row r="489" spans="4:8">
      <c r="D489" s="86"/>
      <c r="H489" s="97"/>
    </row>
    <row r="490" spans="4:8">
      <c r="D490" s="86"/>
      <c r="H490" s="97"/>
    </row>
    <row r="491" spans="4:8">
      <c r="D491" s="86"/>
      <c r="H491" s="97"/>
    </row>
    <row r="492" spans="4:8">
      <c r="D492" s="86"/>
      <c r="H492" s="97"/>
    </row>
    <row r="493" spans="4:8">
      <c r="D493" s="86"/>
      <c r="H493" s="97"/>
    </row>
    <row r="494" spans="4:8">
      <c r="D494" s="86"/>
      <c r="H494" s="97"/>
    </row>
    <row r="495" spans="4:8">
      <c r="D495" s="86"/>
      <c r="H495" s="97"/>
    </row>
    <row r="496" spans="4:8">
      <c r="D496" s="86"/>
      <c r="H496" s="97"/>
    </row>
    <row r="497" spans="4:8">
      <c r="D497" s="86"/>
      <c r="H497" s="97"/>
    </row>
    <row r="498" spans="4:8">
      <c r="D498" s="86"/>
      <c r="H498" s="97"/>
    </row>
    <row r="499" spans="4:8">
      <c r="D499" s="86"/>
      <c r="H499" s="97"/>
    </row>
    <row r="500" spans="4:8">
      <c r="D500" s="86"/>
      <c r="H500" s="97"/>
    </row>
    <row r="501" spans="4:8">
      <c r="D501" s="86"/>
      <c r="H501" s="97"/>
    </row>
    <row r="502" spans="4:8">
      <c r="D502" s="86"/>
      <c r="H502" s="97"/>
    </row>
    <row r="503" spans="4:8">
      <c r="D503" s="86"/>
      <c r="H503" s="97"/>
    </row>
    <row r="504" spans="4:8">
      <c r="D504" s="86"/>
      <c r="H504" s="97"/>
    </row>
    <row r="505" spans="4:8">
      <c r="D505" s="86"/>
      <c r="H505" s="97"/>
    </row>
    <row r="506" spans="4:8">
      <c r="D506" s="86"/>
      <c r="H506" s="97"/>
    </row>
    <row r="507" spans="4:8">
      <c r="D507" s="86"/>
      <c r="H507" s="97"/>
    </row>
    <row r="508" spans="4:8">
      <c r="D508" s="86"/>
      <c r="H508" s="97"/>
    </row>
    <row r="509" spans="4:8">
      <c r="D509" s="86"/>
      <c r="H509" s="97"/>
    </row>
    <row r="510" spans="4:8">
      <c r="D510" s="86"/>
      <c r="H510" s="97"/>
    </row>
    <row r="511" spans="4:8">
      <c r="D511" s="86"/>
      <c r="H511" s="97"/>
    </row>
    <row r="512" spans="4:8">
      <c r="D512" s="86"/>
      <c r="H512" s="97"/>
    </row>
    <row r="513" spans="4:8">
      <c r="D513" s="86"/>
      <c r="H513" s="97"/>
    </row>
    <row r="514" spans="4:8">
      <c r="D514" s="86"/>
      <c r="H514" s="97"/>
    </row>
    <row r="515" spans="4:8">
      <c r="D515" s="86"/>
      <c r="H515" s="97"/>
    </row>
    <row r="516" spans="4:8">
      <c r="D516" s="86"/>
      <c r="H516" s="97"/>
    </row>
    <row r="517" spans="4:8">
      <c r="D517" s="86"/>
      <c r="H517" s="97"/>
    </row>
    <row r="518" spans="4:8">
      <c r="D518" s="86"/>
      <c r="H518" s="97"/>
    </row>
    <row r="519" spans="4:8">
      <c r="D519" s="86"/>
      <c r="H519" s="97"/>
    </row>
    <row r="520" spans="4:8">
      <c r="D520" s="86"/>
      <c r="H520" s="97"/>
    </row>
    <row r="521" spans="4:8">
      <c r="D521" s="86"/>
      <c r="H521" s="97"/>
    </row>
    <row r="522" spans="4:8">
      <c r="D522" s="86"/>
      <c r="H522" s="97"/>
    </row>
    <row r="523" spans="4:8">
      <c r="D523" s="86"/>
      <c r="H523" s="97"/>
    </row>
    <row r="524" spans="4:8">
      <c r="D524" s="86"/>
      <c r="H524" s="97"/>
    </row>
    <row r="525" spans="4:8">
      <c r="D525" s="86"/>
      <c r="H525" s="97"/>
    </row>
    <row r="526" spans="4:8">
      <c r="D526" s="86"/>
      <c r="H526" s="97"/>
    </row>
    <row r="527" spans="4:8">
      <c r="D527" s="86"/>
      <c r="H527" s="97"/>
    </row>
    <row r="528" spans="4:8">
      <c r="D528" s="86"/>
      <c r="H528" s="97"/>
    </row>
    <row r="529" spans="4:8">
      <c r="D529" s="86"/>
      <c r="H529" s="97"/>
    </row>
    <row r="530" spans="4:8">
      <c r="D530" s="86"/>
      <c r="H530" s="97"/>
    </row>
    <row r="531" spans="4:8">
      <c r="D531" s="86"/>
      <c r="H531" s="97"/>
    </row>
    <row r="532" spans="4:8">
      <c r="D532" s="86"/>
      <c r="H532" s="97"/>
    </row>
    <row r="533" spans="4:8">
      <c r="D533" s="86"/>
      <c r="H533" s="97"/>
    </row>
    <row r="534" spans="4:8">
      <c r="D534" s="86"/>
      <c r="H534" s="97"/>
    </row>
    <row r="535" spans="4:8">
      <c r="D535" s="86"/>
      <c r="H535" s="97"/>
    </row>
    <row r="536" spans="4:8">
      <c r="D536" s="86"/>
      <c r="H536" s="97"/>
    </row>
    <row r="537" spans="4:8">
      <c r="D537" s="86"/>
      <c r="H537" s="97"/>
    </row>
    <row r="538" spans="4:8">
      <c r="D538" s="86"/>
      <c r="H538" s="97"/>
    </row>
    <row r="539" spans="4:8">
      <c r="D539" s="86"/>
      <c r="H539" s="97"/>
    </row>
    <row r="540" spans="4:8">
      <c r="D540" s="86"/>
      <c r="H540" s="97"/>
    </row>
    <row r="541" spans="4:8">
      <c r="D541" s="86"/>
      <c r="H541" s="97"/>
    </row>
    <row r="542" spans="4:8">
      <c r="D542" s="86"/>
      <c r="H542" s="97"/>
    </row>
    <row r="543" spans="4:8">
      <c r="D543" s="86"/>
      <c r="H543" s="97"/>
    </row>
    <row r="544" spans="4:8">
      <c r="D544" s="86"/>
      <c r="H544" s="97"/>
    </row>
    <row r="545" spans="4:8">
      <c r="D545" s="86"/>
      <c r="H545" s="97"/>
    </row>
    <row r="546" spans="4:8">
      <c r="D546" s="86"/>
      <c r="H546" s="97"/>
    </row>
    <row r="547" spans="4:8">
      <c r="D547" s="86"/>
      <c r="H547" s="97"/>
    </row>
    <row r="548" spans="4:8">
      <c r="D548" s="86"/>
      <c r="H548" s="97"/>
    </row>
    <row r="549" spans="4:8">
      <c r="D549" s="86"/>
      <c r="H549" s="97"/>
    </row>
    <row r="550" spans="4:8">
      <c r="D550" s="86"/>
      <c r="H550" s="97"/>
    </row>
    <row r="551" spans="4:8">
      <c r="D551" s="86"/>
      <c r="H551" s="97"/>
    </row>
    <row r="552" spans="4:8">
      <c r="D552" s="86"/>
      <c r="H552" s="97"/>
    </row>
    <row r="553" spans="4:8">
      <c r="D553" s="86"/>
      <c r="H553" s="97"/>
    </row>
    <row r="554" spans="4:8">
      <c r="D554" s="86"/>
      <c r="H554" s="97"/>
    </row>
    <row r="555" spans="4:8">
      <c r="D555" s="86"/>
      <c r="H555" s="97"/>
    </row>
    <row r="556" spans="4:8">
      <c r="D556" s="86"/>
      <c r="H556" s="97"/>
    </row>
    <row r="557" spans="4:8">
      <c r="D557" s="86"/>
      <c r="H557" s="97"/>
    </row>
    <row r="558" spans="4:8">
      <c r="D558" s="86"/>
      <c r="H558" s="97"/>
    </row>
    <row r="559" spans="4:8">
      <c r="D559" s="86"/>
      <c r="H559" s="97"/>
    </row>
    <row r="560" spans="4:8">
      <c r="D560" s="86"/>
      <c r="H560" s="97"/>
    </row>
    <row r="561" spans="4:8">
      <c r="D561" s="86"/>
      <c r="H561" s="97"/>
    </row>
    <row r="562" spans="4:8">
      <c r="D562" s="86"/>
      <c r="H562" s="97"/>
    </row>
    <row r="563" spans="4:8">
      <c r="D563" s="86"/>
      <c r="H563" s="97"/>
    </row>
    <row r="564" spans="4:8">
      <c r="D564" s="86"/>
      <c r="H564" s="97"/>
    </row>
    <row r="565" spans="4:8">
      <c r="D565" s="86"/>
      <c r="H565" s="97"/>
    </row>
    <row r="566" spans="4:8">
      <c r="D566" s="86"/>
      <c r="H566" s="97"/>
    </row>
    <row r="567" spans="4:8">
      <c r="D567" s="86"/>
      <c r="H567" s="97"/>
    </row>
    <row r="568" spans="4:8">
      <c r="D568" s="86"/>
      <c r="H568" s="97"/>
    </row>
    <row r="569" spans="4:8">
      <c r="D569" s="86"/>
      <c r="H569" s="97"/>
    </row>
    <row r="570" spans="4:8">
      <c r="D570" s="86"/>
      <c r="H570" s="97"/>
    </row>
    <row r="571" spans="4:8">
      <c r="D571" s="86"/>
      <c r="H571" s="97"/>
    </row>
    <row r="572" spans="4:8">
      <c r="D572" s="86"/>
      <c r="H572" s="97"/>
    </row>
    <row r="573" spans="4:8">
      <c r="D573" s="86"/>
      <c r="H573" s="97"/>
    </row>
    <row r="574" spans="4:8">
      <c r="D574" s="86"/>
      <c r="H574" s="97"/>
    </row>
    <row r="575" spans="4:8">
      <c r="D575" s="86"/>
      <c r="H575" s="97"/>
    </row>
    <row r="576" spans="4:8">
      <c r="D576" s="86"/>
      <c r="H576" s="97"/>
    </row>
    <row r="577" spans="4:8">
      <c r="D577" s="86"/>
      <c r="H577" s="97"/>
    </row>
    <row r="578" spans="4:8">
      <c r="D578" s="86"/>
      <c r="H578" s="97"/>
    </row>
    <row r="579" spans="4:8">
      <c r="D579" s="86"/>
      <c r="H579" s="97"/>
    </row>
    <row r="580" spans="4:8">
      <c r="D580" s="86"/>
      <c r="H580" s="97"/>
    </row>
    <row r="581" spans="4:8">
      <c r="D581" s="86"/>
      <c r="H581" s="97"/>
    </row>
    <row r="582" spans="4:8">
      <c r="D582" s="86"/>
      <c r="H582" s="97"/>
    </row>
    <row r="583" spans="4:8">
      <c r="D583" s="86"/>
      <c r="H583" s="97"/>
    </row>
    <row r="584" spans="4:8">
      <c r="D584" s="86"/>
      <c r="H584" s="97"/>
    </row>
    <row r="585" spans="4:8">
      <c r="D585" s="86"/>
      <c r="H585" s="97"/>
    </row>
    <row r="586" spans="4:8">
      <c r="D586" s="86"/>
      <c r="H586" s="97"/>
    </row>
    <row r="587" spans="4:8">
      <c r="D587" s="86"/>
      <c r="H587" s="97"/>
    </row>
    <row r="588" spans="4:8">
      <c r="D588" s="86"/>
      <c r="H588" s="97"/>
    </row>
    <row r="589" spans="4:8">
      <c r="D589" s="86"/>
      <c r="H589" s="97"/>
    </row>
    <row r="590" spans="4:8">
      <c r="D590" s="86"/>
      <c r="H590" s="97"/>
    </row>
    <row r="591" spans="4:8">
      <c r="D591" s="86"/>
      <c r="H591" s="97"/>
    </row>
    <row r="592" spans="4:8">
      <c r="D592" s="86"/>
      <c r="H592" s="97"/>
    </row>
    <row r="593" spans="4:8">
      <c r="D593" s="86"/>
      <c r="H593" s="97"/>
    </row>
    <row r="594" spans="4:8">
      <c r="D594" s="86"/>
      <c r="H594" s="97"/>
    </row>
    <row r="595" spans="4:8">
      <c r="D595" s="86"/>
      <c r="H595" s="97"/>
    </row>
    <row r="596" spans="4:8">
      <c r="D596" s="86"/>
      <c r="H596" s="97"/>
    </row>
    <row r="597" spans="4:8">
      <c r="D597" s="86"/>
      <c r="H597" s="97"/>
    </row>
    <row r="598" spans="4:8">
      <c r="D598" s="86"/>
      <c r="H598" s="97"/>
    </row>
    <row r="599" spans="4:8">
      <c r="D599" s="86"/>
      <c r="H599" s="97"/>
    </row>
    <row r="600" spans="4:8">
      <c r="D600" s="86"/>
      <c r="H600" s="97"/>
    </row>
    <row r="601" spans="4:8">
      <c r="D601" s="86"/>
      <c r="H601" s="97"/>
    </row>
    <row r="602" spans="4:8">
      <c r="D602" s="86"/>
      <c r="H602" s="97"/>
    </row>
    <row r="603" spans="4:8">
      <c r="D603" s="86"/>
      <c r="H603" s="97"/>
    </row>
    <row r="604" spans="4:8">
      <c r="D604" s="86"/>
      <c r="H604" s="97"/>
    </row>
    <row r="605" spans="4:8">
      <c r="D605" s="86"/>
      <c r="H605" s="97"/>
    </row>
    <row r="606" spans="4:8">
      <c r="D606" s="86"/>
      <c r="H606" s="97"/>
    </row>
    <row r="607" spans="4:8">
      <c r="D607" s="86"/>
      <c r="H607" s="97"/>
    </row>
    <row r="608" spans="4:8">
      <c r="D608" s="86"/>
      <c r="H608" s="97"/>
    </row>
    <row r="609" spans="4:8">
      <c r="D609" s="86"/>
      <c r="H609" s="97"/>
    </row>
    <row r="610" spans="4:8">
      <c r="D610" s="86"/>
      <c r="H610" s="97"/>
    </row>
    <row r="611" spans="4:8">
      <c r="D611" s="86"/>
      <c r="H611" s="97"/>
    </row>
    <row r="612" spans="4:8">
      <c r="D612" s="86"/>
      <c r="H612" s="97"/>
    </row>
    <row r="613" spans="4:8">
      <c r="D613" s="86"/>
      <c r="H613" s="97"/>
    </row>
    <row r="614" spans="4:8">
      <c r="D614" s="86"/>
      <c r="H614" s="97"/>
    </row>
    <row r="615" spans="4:8">
      <c r="D615" s="86"/>
      <c r="H615" s="97"/>
    </row>
    <row r="616" spans="4:8">
      <c r="D616" s="86"/>
      <c r="H616" s="97"/>
    </row>
    <row r="617" spans="4:8">
      <c r="D617" s="86"/>
      <c r="H617" s="97"/>
    </row>
    <row r="618" spans="4:8">
      <c r="D618" s="86"/>
      <c r="H618" s="97"/>
    </row>
    <row r="619" spans="4:8">
      <c r="D619" s="86"/>
      <c r="H619" s="97"/>
    </row>
    <row r="620" spans="4:8">
      <c r="D620" s="86"/>
      <c r="H620" s="97"/>
    </row>
    <row r="621" spans="4:8">
      <c r="D621" s="86"/>
      <c r="H621" s="97"/>
    </row>
    <row r="622" spans="4:8">
      <c r="D622" s="86"/>
      <c r="H622" s="97"/>
    </row>
    <row r="623" spans="4:8">
      <c r="D623" s="86"/>
      <c r="H623" s="97"/>
    </row>
    <row r="624" spans="4:8">
      <c r="D624" s="86"/>
      <c r="H624" s="97"/>
    </row>
    <row r="625" spans="4:8">
      <c r="D625" s="86"/>
      <c r="H625" s="97"/>
    </row>
    <row r="626" spans="4:8">
      <c r="D626" s="86"/>
      <c r="H626" s="97"/>
    </row>
    <row r="627" spans="4:8">
      <c r="D627" s="86"/>
      <c r="H627" s="97"/>
    </row>
    <row r="628" spans="4:8">
      <c r="D628" s="86"/>
      <c r="H628" s="97"/>
    </row>
    <row r="629" spans="4:8">
      <c r="D629" s="86"/>
      <c r="H629" s="97"/>
    </row>
    <row r="630" spans="4:8">
      <c r="D630" s="86"/>
      <c r="H630" s="97"/>
    </row>
    <row r="631" spans="4:8">
      <c r="D631" s="86"/>
      <c r="H631" s="97"/>
    </row>
    <row r="632" spans="4:8">
      <c r="D632" s="86"/>
      <c r="H632" s="97"/>
    </row>
    <row r="633" spans="4:8">
      <c r="D633" s="86"/>
      <c r="H633" s="97"/>
    </row>
    <row r="634" spans="4:8">
      <c r="D634" s="86"/>
      <c r="H634" s="97"/>
    </row>
    <row r="635" spans="4:8">
      <c r="D635" s="86"/>
      <c r="H635" s="97"/>
    </row>
    <row r="636" spans="4:8">
      <c r="D636" s="86"/>
      <c r="H636" s="97"/>
    </row>
    <row r="637" spans="4:8">
      <c r="D637" s="86"/>
      <c r="H637" s="97"/>
    </row>
    <row r="638" spans="4:8">
      <c r="D638" s="86"/>
      <c r="H638" s="97"/>
    </row>
    <row r="639" spans="4:8">
      <c r="D639" s="86"/>
      <c r="H639" s="97"/>
    </row>
    <row r="640" spans="4:8">
      <c r="D640" s="86"/>
      <c r="H640" s="97"/>
    </row>
    <row r="641" spans="4:8">
      <c r="D641" s="86"/>
      <c r="H641" s="97"/>
    </row>
    <row r="642" spans="4:8">
      <c r="D642" s="86"/>
      <c r="H642" s="97"/>
    </row>
    <row r="643" spans="4:8">
      <c r="D643" s="86"/>
      <c r="H643" s="97"/>
    </row>
    <row r="644" spans="4:8">
      <c r="D644" s="86"/>
      <c r="H644" s="97"/>
    </row>
    <row r="645" spans="4:8">
      <c r="D645" s="86"/>
      <c r="H645" s="97"/>
    </row>
    <row r="646" spans="4:8">
      <c r="D646" s="86"/>
      <c r="H646" s="97"/>
    </row>
    <row r="647" spans="4:8">
      <c r="D647" s="86"/>
      <c r="H647" s="97"/>
    </row>
    <row r="648" spans="4:8">
      <c r="D648" s="86"/>
      <c r="H648" s="97"/>
    </row>
    <row r="649" spans="4:8">
      <c r="D649" s="86"/>
      <c r="H649" s="97"/>
    </row>
    <row r="650" spans="4:8">
      <c r="D650" s="86"/>
      <c r="H650" s="97"/>
    </row>
    <row r="651" spans="4:8">
      <c r="D651" s="86"/>
      <c r="H651" s="97"/>
    </row>
    <row r="652" spans="4:8">
      <c r="D652" s="86"/>
      <c r="H652" s="97"/>
    </row>
    <row r="653" spans="4:8">
      <c r="D653" s="86"/>
      <c r="H653" s="97"/>
    </row>
    <row r="654" spans="4:8">
      <c r="D654" s="86"/>
      <c r="H654" s="97"/>
    </row>
    <row r="655" spans="4:8">
      <c r="D655" s="86"/>
      <c r="H655" s="97"/>
    </row>
    <row r="656" spans="4:8">
      <c r="D656" s="86"/>
      <c r="H656" s="97"/>
    </row>
    <row r="657" spans="4:8">
      <c r="D657" s="86"/>
      <c r="H657" s="97"/>
    </row>
    <row r="658" spans="4:8">
      <c r="D658" s="86"/>
      <c r="H658" s="97"/>
    </row>
    <row r="659" spans="4:8">
      <c r="D659" s="86"/>
      <c r="H659" s="97"/>
    </row>
    <row r="660" spans="4:8">
      <c r="D660" s="86"/>
      <c r="H660" s="97"/>
    </row>
    <row r="661" spans="4:8">
      <c r="D661" s="86"/>
      <c r="H661" s="97"/>
    </row>
    <row r="662" spans="4:8">
      <c r="D662" s="86"/>
      <c r="H662" s="97"/>
    </row>
    <row r="663" spans="4:8">
      <c r="D663" s="86"/>
      <c r="H663" s="97"/>
    </row>
    <row r="664" spans="4:8">
      <c r="D664" s="86"/>
      <c r="H664" s="97"/>
    </row>
    <row r="665" spans="4:8">
      <c r="D665" s="86"/>
      <c r="H665" s="97"/>
    </row>
    <row r="666" spans="4:8">
      <c r="D666" s="86"/>
      <c r="H666" s="97"/>
    </row>
    <row r="667" spans="4:8">
      <c r="D667" s="86"/>
      <c r="H667" s="97"/>
    </row>
    <row r="668" spans="4:8">
      <c r="D668" s="86"/>
      <c r="H668" s="97"/>
    </row>
    <row r="669" spans="4:8">
      <c r="D669" s="86"/>
      <c r="H669" s="97"/>
    </row>
    <row r="670" spans="4:8">
      <c r="D670" s="86"/>
      <c r="H670" s="97"/>
    </row>
    <row r="671" spans="4:8">
      <c r="D671" s="86"/>
      <c r="H671" s="97"/>
    </row>
    <row r="672" spans="4:8">
      <c r="D672" s="86"/>
      <c r="H672" s="97"/>
    </row>
    <row r="673" spans="4:8">
      <c r="D673" s="86"/>
      <c r="H673" s="97"/>
    </row>
    <row r="674" spans="4:8">
      <c r="D674" s="86"/>
      <c r="H674" s="97"/>
    </row>
    <row r="675" spans="4:8">
      <c r="D675" s="86"/>
      <c r="H675" s="97"/>
    </row>
    <row r="676" spans="4:8">
      <c r="D676" s="86"/>
      <c r="H676" s="97"/>
    </row>
    <row r="677" spans="4:8">
      <c r="D677" s="86"/>
      <c r="H677" s="97"/>
    </row>
    <row r="678" spans="4:8">
      <c r="D678" s="86"/>
      <c r="H678" s="97"/>
    </row>
    <row r="679" spans="4:8">
      <c r="D679" s="86"/>
      <c r="H679" s="97"/>
    </row>
    <row r="680" spans="4:8">
      <c r="D680" s="86"/>
      <c r="H680" s="97"/>
    </row>
    <row r="681" spans="4:8">
      <c r="D681" s="86"/>
      <c r="H681" s="97"/>
    </row>
    <row r="682" spans="4:8">
      <c r="D682" s="86"/>
      <c r="H682" s="97"/>
    </row>
    <row r="683" spans="4:8">
      <c r="D683" s="86"/>
      <c r="H683" s="97"/>
    </row>
    <row r="684" spans="4:8">
      <c r="D684" s="86"/>
      <c r="H684" s="97"/>
    </row>
    <row r="685" spans="4:8">
      <c r="D685" s="86"/>
      <c r="H685" s="97"/>
    </row>
    <row r="686" spans="4:8">
      <c r="D686" s="86"/>
      <c r="H686" s="97"/>
    </row>
    <row r="687" spans="4:8">
      <c r="D687" s="86"/>
      <c r="H687" s="97"/>
    </row>
    <row r="688" spans="4:8">
      <c r="D688" s="86"/>
      <c r="H688" s="97"/>
    </row>
    <row r="689" spans="4:8">
      <c r="D689" s="86"/>
      <c r="H689" s="97"/>
    </row>
    <row r="690" spans="4:8">
      <c r="D690" s="86"/>
      <c r="H690" s="97"/>
    </row>
    <row r="691" spans="4:8">
      <c r="D691" s="86"/>
      <c r="H691" s="97"/>
    </row>
    <row r="692" spans="4:8">
      <c r="D692" s="86"/>
      <c r="H692" s="97"/>
    </row>
    <row r="693" spans="4:8">
      <c r="D693" s="86"/>
      <c r="H693" s="97"/>
    </row>
    <row r="694" spans="4:8">
      <c r="D694" s="86"/>
      <c r="H694" s="97"/>
    </row>
    <row r="695" spans="4:8">
      <c r="D695" s="86"/>
      <c r="H695" s="97"/>
    </row>
    <row r="696" spans="4:8">
      <c r="D696" s="86"/>
      <c r="H696" s="97"/>
    </row>
    <row r="697" spans="4:8">
      <c r="D697" s="86"/>
      <c r="H697" s="97"/>
    </row>
    <row r="698" spans="4:8">
      <c r="D698" s="86"/>
      <c r="H698" s="97"/>
    </row>
    <row r="699" spans="4:8">
      <c r="D699" s="86"/>
      <c r="H699" s="97"/>
    </row>
    <row r="700" spans="4:8">
      <c r="D700" s="86"/>
      <c r="H700" s="97"/>
    </row>
    <row r="701" spans="4:8">
      <c r="D701" s="86"/>
      <c r="H701" s="97"/>
    </row>
    <row r="702" spans="4:8">
      <c r="D702" s="86"/>
      <c r="H702" s="97"/>
    </row>
    <row r="703" spans="4:8">
      <c r="D703" s="86"/>
      <c r="H703" s="97"/>
    </row>
    <row r="704" spans="4:8">
      <c r="D704" s="86"/>
      <c r="H704" s="97"/>
    </row>
    <row r="705" spans="4:8">
      <c r="D705" s="86"/>
      <c r="H705" s="97"/>
    </row>
    <row r="706" spans="4:8">
      <c r="D706" s="86"/>
      <c r="H706" s="97"/>
    </row>
    <row r="707" spans="4:8">
      <c r="D707" s="86"/>
      <c r="H707" s="97"/>
    </row>
    <row r="708" spans="4:8">
      <c r="D708" s="86"/>
      <c r="H708" s="97"/>
    </row>
    <row r="709" spans="4:8">
      <c r="D709" s="86"/>
      <c r="H709" s="97"/>
    </row>
    <row r="710" spans="4:8">
      <c r="D710" s="86"/>
      <c r="H710" s="97"/>
    </row>
    <row r="711" spans="4:8">
      <c r="D711" s="86"/>
      <c r="H711" s="97"/>
    </row>
    <row r="712" spans="4:8">
      <c r="D712" s="86"/>
      <c r="H712" s="97"/>
    </row>
    <row r="713" spans="4:8">
      <c r="D713" s="86"/>
      <c r="H713" s="97"/>
    </row>
    <row r="714" spans="4:8">
      <c r="D714" s="86"/>
      <c r="H714" s="97"/>
    </row>
    <row r="715" spans="4:8">
      <c r="D715" s="86"/>
      <c r="H715" s="97"/>
    </row>
    <row r="716" spans="4:8">
      <c r="D716" s="86"/>
      <c r="H716" s="97"/>
    </row>
    <row r="717" spans="4:8">
      <c r="D717" s="86"/>
      <c r="H717" s="97"/>
    </row>
    <row r="718" spans="4:8">
      <c r="D718" s="86"/>
      <c r="H718" s="97"/>
    </row>
    <row r="719" spans="4:8">
      <c r="D719" s="86"/>
      <c r="H719" s="97"/>
    </row>
    <row r="720" spans="4:8">
      <c r="D720" s="86"/>
      <c r="H720" s="97"/>
    </row>
    <row r="721" spans="4:8">
      <c r="D721" s="86"/>
      <c r="H721" s="97"/>
    </row>
    <row r="722" spans="4:8">
      <c r="D722" s="86"/>
      <c r="H722" s="97"/>
    </row>
    <row r="723" spans="4:8">
      <c r="D723" s="86"/>
      <c r="H723" s="97"/>
    </row>
    <row r="724" spans="4:8">
      <c r="D724" s="86"/>
      <c r="H724" s="97"/>
    </row>
    <row r="725" spans="4:8">
      <c r="D725" s="86"/>
      <c r="H725" s="97"/>
    </row>
    <row r="726" spans="4:8">
      <c r="D726" s="86"/>
      <c r="H726" s="97"/>
    </row>
    <row r="727" spans="4:8">
      <c r="D727" s="86"/>
      <c r="H727" s="97"/>
    </row>
    <row r="728" spans="4:8">
      <c r="D728" s="86"/>
      <c r="H728" s="97"/>
    </row>
    <row r="729" spans="4:8">
      <c r="D729" s="86"/>
      <c r="H729" s="97"/>
    </row>
    <row r="730" spans="4:8">
      <c r="D730" s="86"/>
      <c r="H730" s="97"/>
    </row>
    <row r="731" spans="4:8">
      <c r="D731" s="86"/>
      <c r="H731" s="97"/>
    </row>
    <row r="732" spans="4:8">
      <c r="D732" s="86"/>
      <c r="H732" s="97"/>
    </row>
    <row r="733" spans="4:8">
      <c r="D733" s="86"/>
      <c r="H733" s="97"/>
    </row>
    <row r="734" spans="4:8">
      <c r="D734" s="86"/>
      <c r="H734" s="97"/>
    </row>
    <row r="735" spans="4:8">
      <c r="D735" s="86"/>
      <c r="H735" s="97"/>
    </row>
    <row r="736" spans="4:8">
      <c r="D736" s="86"/>
      <c r="H736" s="97"/>
    </row>
    <row r="737" spans="4:8">
      <c r="D737" s="86"/>
      <c r="H737" s="97"/>
    </row>
    <row r="738" spans="4:8">
      <c r="D738" s="86"/>
      <c r="H738" s="97"/>
    </row>
    <row r="739" spans="4:8">
      <c r="D739" s="86"/>
      <c r="H739" s="97"/>
    </row>
    <row r="740" spans="4:8">
      <c r="D740" s="86"/>
      <c r="H740" s="97"/>
    </row>
    <row r="741" spans="4:8">
      <c r="D741" s="86"/>
      <c r="H741" s="97"/>
    </row>
    <row r="742" spans="4:8">
      <c r="D742" s="86"/>
      <c r="H742" s="97"/>
    </row>
    <row r="743" spans="4:8">
      <c r="D743" s="86"/>
      <c r="H743" s="97"/>
    </row>
    <row r="744" spans="4:8">
      <c r="D744" s="86"/>
      <c r="H744" s="97"/>
    </row>
    <row r="745" spans="4:8">
      <c r="D745" s="86"/>
      <c r="H745" s="97"/>
    </row>
    <row r="746" spans="4:8">
      <c r="D746" s="86"/>
      <c r="H746" s="97"/>
    </row>
    <row r="747" spans="4:8">
      <c r="D747" s="86"/>
      <c r="H747" s="97"/>
    </row>
    <row r="748" spans="4:8">
      <c r="D748" s="86"/>
      <c r="H748" s="97"/>
    </row>
    <row r="749" spans="4:8">
      <c r="D749" s="86"/>
      <c r="H749" s="97"/>
    </row>
    <row r="750" spans="4:8">
      <c r="D750" s="86"/>
      <c r="H750" s="97"/>
    </row>
    <row r="751" spans="4:8">
      <c r="D751" s="86"/>
      <c r="H751" s="97"/>
    </row>
    <row r="752" spans="4:8">
      <c r="D752" s="86"/>
      <c r="H752" s="97"/>
    </row>
    <row r="753" spans="4:8">
      <c r="D753" s="86"/>
      <c r="H753" s="97"/>
    </row>
    <row r="754" spans="4:8">
      <c r="D754" s="86"/>
      <c r="H754" s="97"/>
    </row>
    <row r="755" spans="4:8">
      <c r="D755" s="86"/>
      <c r="H755" s="97"/>
    </row>
    <row r="756" spans="4:8">
      <c r="D756" s="86"/>
      <c r="H756" s="97"/>
    </row>
    <row r="757" spans="4:8">
      <c r="D757" s="86"/>
      <c r="H757" s="97"/>
    </row>
    <row r="758" spans="4:8">
      <c r="D758" s="86"/>
      <c r="H758" s="97"/>
    </row>
    <row r="759" spans="4:8">
      <c r="D759" s="86"/>
      <c r="H759" s="97"/>
    </row>
    <row r="760" spans="4:8">
      <c r="D760" s="86"/>
      <c r="H760" s="97"/>
    </row>
    <row r="761" spans="4:8">
      <c r="D761" s="86"/>
      <c r="H761" s="97"/>
    </row>
    <row r="762" spans="4:8">
      <c r="D762" s="86"/>
      <c r="H762" s="97"/>
    </row>
    <row r="763" spans="4:8">
      <c r="D763" s="86"/>
      <c r="H763" s="97"/>
    </row>
    <row r="764" spans="4:8">
      <c r="D764" s="86"/>
      <c r="H764" s="97"/>
    </row>
    <row r="765" spans="4:8">
      <c r="D765" s="86"/>
      <c r="H765" s="97"/>
    </row>
    <row r="766" spans="4:8">
      <c r="D766" s="86"/>
      <c r="H766" s="97"/>
    </row>
    <row r="767" spans="4:8">
      <c r="D767" s="86"/>
      <c r="H767" s="97"/>
    </row>
    <row r="768" spans="4:8">
      <c r="D768" s="86"/>
      <c r="H768" s="97"/>
    </row>
    <row r="769" spans="4:8">
      <c r="D769" s="86"/>
      <c r="H769" s="97"/>
    </row>
    <row r="770" spans="4:8">
      <c r="D770" s="86"/>
      <c r="H770" s="97"/>
    </row>
    <row r="771" spans="4:8">
      <c r="D771" s="86"/>
      <c r="H771" s="97"/>
    </row>
    <row r="772" spans="4:8">
      <c r="D772" s="86"/>
      <c r="H772" s="97"/>
    </row>
    <row r="773" spans="4:8">
      <c r="D773" s="86"/>
      <c r="H773" s="97"/>
    </row>
    <row r="774" spans="4:8">
      <c r="D774" s="86"/>
      <c r="H774" s="97"/>
    </row>
    <row r="775" spans="4:8">
      <c r="D775" s="86"/>
      <c r="H775" s="97"/>
    </row>
    <row r="776" spans="4:8">
      <c r="D776" s="86"/>
      <c r="H776" s="97"/>
    </row>
    <row r="777" spans="4:8">
      <c r="D777" s="86"/>
      <c r="H777" s="97"/>
    </row>
    <row r="778" spans="4:8">
      <c r="D778" s="86"/>
      <c r="H778" s="97"/>
    </row>
    <row r="779" spans="4:8">
      <c r="D779" s="86"/>
      <c r="H779" s="97"/>
    </row>
    <row r="780" spans="4:8">
      <c r="D780" s="86"/>
      <c r="H780" s="97"/>
    </row>
    <row r="781" spans="4:8">
      <c r="D781" s="86"/>
      <c r="H781" s="97"/>
    </row>
    <row r="782" spans="4:8">
      <c r="D782" s="86"/>
      <c r="H782" s="97"/>
    </row>
    <row r="783" spans="4:8">
      <c r="D783" s="86"/>
      <c r="H783" s="97"/>
    </row>
    <row r="784" spans="4:8">
      <c r="D784" s="86"/>
      <c r="H784" s="97"/>
    </row>
    <row r="785" spans="4:8">
      <c r="D785" s="86"/>
      <c r="H785" s="97"/>
    </row>
    <row r="786" spans="4:8">
      <c r="D786" s="86"/>
      <c r="H786" s="97"/>
    </row>
    <row r="787" spans="4:8">
      <c r="D787" s="86"/>
      <c r="H787" s="97"/>
    </row>
    <row r="788" spans="4:8">
      <c r="D788" s="86"/>
      <c r="H788" s="97"/>
    </row>
    <row r="789" spans="4:8">
      <c r="D789" s="86"/>
      <c r="H789" s="97"/>
    </row>
    <row r="790" spans="4:8">
      <c r="D790" s="86"/>
      <c r="H790" s="97"/>
    </row>
    <row r="791" spans="4:8">
      <c r="D791" s="86"/>
      <c r="H791" s="97"/>
    </row>
    <row r="792" spans="4:8">
      <c r="D792" s="86"/>
      <c r="H792" s="97"/>
    </row>
    <row r="793" spans="4:8">
      <c r="D793" s="86"/>
      <c r="H793" s="97"/>
    </row>
    <row r="794" spans="4:8">
      <c r="D794" s="86"/>
      <c r="H794" s="97"/>
    </row>
    <row r="795" spans="4:8">
      <c r="D795" s="86"/>
      <c r="H795" s="97"/>
    </row>
    <row r="796" spans="4:8">
      <c r="D796" s="86"/>
      <c r="H796" s="97"/>
    </row>
    <row r="797" spans="4:8">
      <c r="D797" s="86"/>
      <c r="H797" s="97"/>
    </row>
    <row r="798" spans="4:8">
      <c r="D798" s="86"/>
      <c r="H798" s="97"/>
    </row>
    <row r="799" spans="4:8">
      <c r="D799" s="86"/>
      <c r="H799" s="97"/>
    </row>
    <row r="800" spans="4:8">
      <c r="D800" s="86"/>
      <c r="H800" s="97"/>
    </row>
    <row r="801" spans="4:8">
      <c r="D801" s="86"/>
      <c r="H801" s="97"/>
    </row>
    <row r="802" spans="4:8">
      <c r="D802" s="86"/>
      <c r="H802" s="97"/>
    </row>
    <row r="803" spans="4:8">
      <c r="D803" s="86"/>
      <c r="H803" s="97"/>
    </row>
    <row r="804" spans="4:8">
      <c r="D804" s="86"/>
      <c r="H804" s="97"/>
    </row>
    <row r="805" spans="4:8">
      <c r="D805" s="86"/>
      <c r="H805" s="97"/>
    </row>
    <row r="806" spans="4:8">
      <c r="D806" s="86"/>
      <c r="H806" s="97"/>
    </row>
    <row r="807" spans="4:8">
      <c r="D807" s="86"/>
      <c r="H807" s="97"/>
    </row>
    <row r="808" spans="4:8">
      <c r="D808" s="86"/>
      <c r="H808" s="97"/>
    </row>
    <row r="809" spans="4:8">
      <c r="D809" s="86"/>
      <c r="H809" s="97"/>
    </row>
    <row r="810" spans="4:8">
      <c r="D810" s="86"/>
      <c r="H810" s="97"/>
    </row>
    <row r="811" spans="4:8">
      <c r="D811" s="86"/>
      <c r="H811" s="97"/>
    </row>
    <row r="812" spans="4:8">
      <c r="D812" s="86"/>
      <c r="H812" s="97"/>
    </row>
    <row r="813" spans="4:8">
      <c r="D813" s="86"/>
      <c r="H813" s="97"/>
    </row>
    <row r="814" spans="4:8">
      <c r="D814" s="86"/>
      <c r="H814" s="97"/>
    </row>
    <row r="815" spans="4:8">
      <c r="D815" s="86"/>
      <c r="H815" s="97"/>
    </row>
    <row r="816" spans="4:8">
      <c r="D816" s="86"/>
      <c r="H816" s="97"/>
    </row>
    <row r="817" spans="4:8">
      <c r="D817" s="86"/>
      <c r="H817" s="97"/>
    </row>
    <row r="818" spans="4:8">
      <c r="D818" s="86"/>
      <c r="H818" s="97"/>
    </row>
    <row r="819" spans="4:8">
      <c r="D819" s="86"/>
      <c r="H819" s="97"/>
    </row>
    <row r="820" spans="4:8">
      <c r="D820" s="86"/>
      <c r="H820" s="97"/>
    </row>
    <row r="821" spans="4:8">
      <c r="D821" s="86"/>
      <c r="H821" s="97"/>
    </row>
    <row r="822" spans="4:8">
      <c r="D822" s="86"/>
      <c r="H822" s="97"/>
    </row>
    <row r="823" spans="4:8">
      <c r="D823" s="86"/>
      <c r="H823" s="97"/>
    </row>
    <row r="824" spans="4:8">
      <c r="D824" s="86"/>
      <c r="H824" s="97"/>
    </row>
    <row r="825" spans="4:8">
      <c r="D825" s="86"/>
      <c r="H825" s="97"/>
    </row>
    <row r="826" spans="4:8">
      <c r="D826" s="86"/>
      <c r="H826" s="97"/>
    </row>
    <row r="827" spans="4:8">
      <c r="D827" s="86"/>
      <c r="H827" s="97"/>
    </row>
    <row r="828" spans="4:8">
      <c r="D828" s="86"/>
      <c r="H828" s="97"/>
    </row>
    <row r="829" spans="4:8">
      <c r="D829" s="86"/>
      <c r="H829" s="97"/>
    </row>
    <row r="830" spans="4:8">
      <c r="D830" s="86"/>
      <c r="H830" s="97"/>
    </row>
    <row r="831" spans="4:8">
      <c r="D831" s="86"/>
      <c r="H831" s="97"/>
    </row>
    <row r="832" spans="4:8">
      <c r="D832" s="86"/>
      <c r="H832" s="97"/>
    </row>
    <row r="833" spans="4:8">
      <c r="D833" s="86"/>
      <c r="H833" s="97"/>
    </row>
    <row r="834" spans="4:8">
      <c r="D834" s="86"/>
      <c r="H834" s="97"/>
    </row>
    <row r="835" spans="4:8">
      <c r="D835" s="86"/>
      <c r="H835" s="97"/>
    </row>
    <row r="836" spans="4:8">
      <c r="D836" s="86"/>
      <c r="H836" s="97"/>
    </row>
    <row r="837" spans="4:8">
      <c r="D837" s="86"/>
      <c r="H837" s="97"/>
    </row>
    <row r="838" spans="4:8">
      <c r="D838" s="86"/>
      <c r="H838" s="97"/>
    </row>
    <row r="839" spans="4:8">
      <c r="D839" s="86"/>
      <c r="H839" s="97"/>
    </row>
    <row r="840" spans="4:8">
      <c r="D840" s="86"/>
      <c r="H840" s="97"/>
    </row>
    <row r="841" spans="4:8">
      <c r="D841" s="86"/>
      <c r="H841" s="97"/>
    </row>
    <row r="842" spans="4:8">
      <c r="D842" s="86"/>
      <c r="H842" s="97"/>
    </row>
    <row r="843" spans="4:8">
      <c r="D843" s="86"/>
      <c r="H843" s="97"/>
    </row>
    <row r="844" spans="4:8">
      <c r="D844" s="86"/>
      <c r="H844" s="97"/>
    </row>
    <row r="845" spans="4:8">
      <c r="D845" s="86"/>
      <c r="H845" s="97"/>
    </row>
    <row r="846" spans="4:8">
      <c r="D846" s="86"/>
      <c r="H846" s="97"/>
    </row>
    <row r="847" spans="4:8">
      <c r="D847" s="86"/>
      <c r="H847" s="97"/>
    </row>
    <row r="848" spans="4:8">
      <c r="D848" s="86"/>
      <c r="H848" s="97"/>
    </row>
    <row r="849" spans="4:8">
      <c r="D849" s="86"/>
      <c r="H849" s="97"/>
    </row>
    <row r="850" spans="4:8">
      <c r="D850" s="86"/>
      <c r="H850" s="97"/>
    </row>
    <row r="851" spans="4:8">
      <c r="D851" s="86"/>
      <c r="H851" s="97"/>
    </row>
    <row r="852" spans="4:8">
      <c r="D852" s="86"/>
      <c r="H852" s="97"/>
    </row>
    <row r="853" spans="4:8">
      <c r="D853" s="86"/>
      <c r="H853" s="97"/>
    </row>
    <row r="854" spans="4:8">
      <c r="D854" s="86"/>
      <c r="H854" s="97"/>
    </row>
    <row r="855" spans="4:8">
      <c r="D855" s="86"/>
      <c r="H855" s="97"/>
    </row>
    <row r="856" spans="4:8">
      <c r="D856" s="86"/>
      <c r="H856" s="97"/>
    </row>
    <row r="857" spans="4:8">
      <c r="D857" s="86"/>
      <c r="H857" s="97"/>
    </row>
    <row r="858" spans="4:8">
      <c r="D858" s="86"/>
      <c r="H858" s="97"/>
    </row>
    <row r="859" spans="4:8">
      <c r="D859" s="86"/>
      <c r="H859" s="97"/>
    </row>
    <row r="860" spans="4:8">
      <c r="D860" s="86"/>
      <c r="H860" s="97"/>
    </row>
    <row r="861" spans="4:8">
      <c r="D861" s="86"/>
      <c r="H861" s="97"/>
    </row>
    <row r="862" spans="4:8">
      <c r="D862" s="86"/>
      <c r="H862" s="97"/>
    </row>
    <row r="863" spans="4:8">
      <c r="D863" s="86"/>
      <c r="H863" s="97"/>
    </row>
    <row r="864" spans="4:8">
      <c r="D864" s="86"/>
      <c r="H864" s="97"/>
    </row>
    <row r="865" spans="4:8">
      <c r="D865" s="86"/>
      <c r="H865" s="97"/>
    </row>
    <row r="866" spans="4:8">
      <c r="D866" s="86"/>
      <c r="H866" s="97"/>
    </row>
    <row r="867" spans="4:8">
      <c r="D867" s="86"/>
      <c r="H867" s="97"/>
    </row>
    <row r="868" spans="4:8">
      <c r="D868" s="86"/>
      <c r="H868" s="97"/>
    </row>
    <row r="869" spans="4:8">
      <c r="D869" s="86"/>
      <c r="H869" s="97"/>
    </row>
    <row r="870" spans="4:8">
      <c r="D870" s="86"/>
      <c r="H870" s="97"/>
    </row>
    <row r="871" spans="4:8">
      <c r="D871" s="86"/>
      <c r="H871" s="97"/>
    </row>
    <row r="872" spans="4:8">
      <c r="D872" s="86"/>
      <c r="H872" s="97"/>
    </row>
    <row r="873" spans="4:8">
      <c r="D873" s="86"/>
      <c r="H873" s="97"/>
    </row>
    <row r="874" spans="4:8">
      <c r="D874" s="86"/>
      <c r="H874" s="97"/>
    </row>
    <row r="875" spans="4:8">
      <c r="D875" s="86"/>
      <c r="H875" s="97"/>
    </row>
    <row r="876" spans="4:8">
      <c r="D876" s="86"/>
      <c r="H876" s="97"/>
    </row>
    <row r="877" spans="4:8">
      <c r="D877" s="86"/>
      <c r="H877" s="97"/>
    </row>
    <row r="878" spans="4:8">
      <c r="D878" s="86"/>
      <c r="H878" s="97"/>
    </row>
    <row r="879" spans="4:8">
      <c r="D879" s="86"/>
      <c r="H879" s="97"/>
    </row>
    <row r="880" spans="4:8">
      <c r="D880" s="86"/>
      <c r="H880" s="97"/>
    </row>
    <row r="881" spans="4:8">
      <c r="D881" s="86"/>
      <c r="H881" s="97"/>
    </row>
    <row r="882" spans="4:8">
      <c r="D882" s="86"/>
      <c r="H882" s="97"/>
    </row>
    <row r="883" spans="4:8">
      <c r="D883" s="86"/>
      <c r="H883" s="97"/>
    </row>
    <row r="884" spans="4:8">
      <c r="D884" s="86"/>
      <c r="H884" s="97"/>
    </row>
    <row r="885" spans="4:8">
      <c r="D885" s="86"/>
      <c r="H885" s="97"/>
    </row>
    <row r="886" spans="4:8">
      <c r="D886" s="86"/>
      <c r="H886" s="97"/>
    </row>
    <row r="887" spans="4:8">
      <c r="D887" s="86"/>
      <c r="H887" s="97"/>
    </row>
    <row r="888" spans="4:8">
      <c r="D888" s="86"/>
      <c r="H888" s="97"/>
    </row>
    <row r="889" spans="4:8">
      <c r="D889" s="86"/>
      <c r="H889" s="97"/>
    </row>
    <row r="890" spans="4:8">
      <c r="D890" s="86"/>
      <c r="H890" s="97"/>
    </row>
    <row r="891" spans="4:8">
      <c r="D891" s="86"/>
      <c r="H891" s="97"/>
    </row>
    <row r="892" spans="4:8">
      <c r="D892" s="86"/>
      <c r="H892" s="97"/>
    </row>
    <row r="893" spans="4:8">
      <c r="D893" s="86"/>
      <c r="H893" s="97"/>
    </row>
    <row r="894" spans="4:8">
      <c r="D894" s="86"/>
      <c r="H894" s="97"/>
    </row>
    <row r="895" spans="4:8">
      <c r="D895" s="86"/>
      <c r="H895" s="97"/>
    </row>
    <row r="896" spans="4:8">
      <c r="D896" s="86"/>
      <c r="H896" s="97"/>
    </row>
    <row r="897" spans="4:8">
      <c r="D897" s="86"/>
      <c r="H897" s="97"/>
    </row>
    <row r="898" spans="4:8">
      <c r="D898" s="86"/>
      <c r="H898" s="97"/>
    </row>
    <row r="899" spans="4:8">
      <c r="D899" s="86"/>
      <c r="H899" s="97"/>
    </row>
    <row r="900" spans="4:8">
      <c r="D900" s="86"/>
      <c r="H900" s="97"/>
    </row>
    <row r="901" spans="4:8">
      <c r="D901" s="86"/>
      <c r="H901" s="97"/>
    </row>
    <row r="902" spans="4:8">
      <c r="D902" s="86"/>
      <c r="H902" s="97"/>
    </row>
    <row r="903" spans="4:8">
      <c r="D903" s="86"/>
      <c r="H903" s="97"/>
    </row>
    <row r="904" spans="4:8">
      <c r="D904" s="86"/>
      <c r="H904" s="97"/>
    </row>
    <row r="905" spans="4:8">
      <c r="D905" s="86"/>
      <c r="H905" s="97"/>
    </row>
    <row r="906" spans="4:8">
      <c r="D906" s="86"/>
      <c r="H906" s="97"/>
    </row>
    <row r="907" spans="4:8">
      <c r="D907" s="86"/>
      <c r="H907" s="97"/>
    </row>
    <row r="908" spans="4:8">
      <c r="D908" s="86"/>
      <c r="H908" s="97"/>
    </row>
    <row r="909" spans="4:8">
      <c r="D909" s="86"/>
      <c r="H909" s="97"/>
    </row>
    <row r="910" spans="4:8">
      <c r="D910" s="86"/>
      <c r="H910" s="97"/>
    </row>
    <row r="911" spans="4:8">
      <c r="D911" s="86"/>
      <c r="H911" s="97"/>
    </row>
    <row r="912" spans="4:8">
      <c r="D912" s="86"/>
      <c r="H912" s="97"/>
    </row>
    <row r="913" spans="4:8">
      <c r="D913" s="86"/>
      <c r="H913" s="97"/>
    </row>
    <row r="914" spans="4:8">
      <c r="D914" s="86"/>
      <c r="H914" s="97"/>
    </row>
    <row r="915" spans="4:8">
      <c r="D915" s="86"/>
      <c r="H915" s="97"/>
    </row>
    <row r="916" spans="4:8">
      <c r="D916" s="86"/>
      <c r="H916" s="97"/>
    </row>
    <row r="917" spans="4:8">
      <c r="D917" s="86"/>
      <c r="H917" s="97"/>
    </row>
    <row r="918" spans="4:8">
      <c r="D918" s="86"/>
      <c r="H918" s="97"/>
    </row>
    <row r="919" spans="4:8">
      <c r="D919" s="86"/>
      <c r="H919" s="97"/>
    </row>
    <row r="920" spans="4:8">
      <c r="D920" s="86"/>
      <c r="H920" s="97"/>
    </row>
    <row r="921" spans="4:8">
      <c r="D921" s="86"/>
      <c r="H921" s="97"/>
    </row>
    <row r="922" spans="4:8">
      <c r="D922" s="86"/>
      <c r="H922" s="97"/>
    </row>
    <row r="923" spans="4:8">
      <c r="D923" s="86"/>
      <c r="H923" s="97"/>
    </row>
    <row r="924" spans="4:8">
      <c r="D924" s="86"/>
      <c r="H924" s="97"/>
    </row>
    <row r="925" spans="4:8">
      <c r="D925" s="86"/>
      <c r="H925" s="97"/>
    </row>
    <row r="926" spans="4:8">
      <c r="D926" s="86"/>
      <c r="H926" s="97"/>
    </row>
    <row r="927" spans="4:8">
      <c r="D927" s="86"/>
      <c r="H927" s="97"/>
    </row>
    <row r="928" spans="4:8">
      <c r="D928" s="86"/>
      <c r="H928" s="97"/>
    </row>
    <row r="929" spans="4:8">
      <c r="D929" s="86"/>
      <c r="H929" s="97"/>
    </row>
    <row r="930" spans="4:8">
      <c r="D930" s="86"/>
      <c r="H930" s="97"/>
    </row>
    <row r="931" spans="4:8">
      <c r="D931" s="86"/>
      <c r="H931" s="97"/>
    </row>
    <row r="932" spans="4:8">
      <c r="D932" s="86"/>
      <c r="H932" s="97"/>
    </row>
    <row r="933" spans="4:8">
      <c r="D933" s="86"/>
      <c r="H933" s="97"/>
    </row>
    <row r="934" spans="4:8">
      <c r="D934" s="86"/>
      <c r="H934" s="97"/>
    </row>
    <row r="935" spans="4:8">
      <c r="D935" s="86"/>
      <c r="H935" s="97"/>
    </row>
    <row r="936" spans="4:8">
      <c r="D936" s="86"/>
      <c r="H936" s="97"/>
    </row>
    <row r="937" spans="4:8">
      <c r="D937" s="86"/>
      <c r="H937" s="97"/>
    </row>
    <row r="938" spans="4:8">
      <c r="D938" s="86"/>
      <c r="H938" s="97"/>
    </row>
    <row r="939" spans="4:8">
      <c r="D939" s="86"/>
      <c r="H939" s="97"/>
    </row>
    <row r="940" spans="4:8">
      <c r="D940" s="86"/>
      <c r="H940" s="97"/>
    </row>
    <row r="941" spans="4:8">
      <c r="D941" s="86"/>
      <c r="H941" s="97"/>
    </row>
    <row r="942" spans="4:8">
      <c r="D942" s="86"/>
      <c r="H942" s="97"/>
    </row>
    <row r="943" spans="4:8">
      <c r="D943" s="86"/>
      <c r="H943" s="97"/>
    </row>
    <row r="944" spans="4:8">
      <c r="D944" s="86"/>
      <c r="H944" s="97"/>
    </row>
    <row r="945" spans="4:8">
      <c r="D945" s="86"/>
      <c r="H945" s="97"/>
    </row>
    <row r="946" spans="4:8">
      <c r="D946" s="86"/>
      <c r="H946" s="97"/>
    </row>
    <row r="947" spans="4:8">
      <c r="D947" s="86"/>
      <c r="H947" s="97"/>
    </row>
    <row r="948" spans="4:8">
      <c r="D948" s="86"/>
      <c r="H948" s="97"/>
    </row>
    <row r="949" spans="4:8">
      <c r="D949" s="86"/>
      <c r="H949" s="97"/>
    </row>
    <row r="950" spans="4:8">
      <c r="D950" s="86"/>
      <c r="H950" s="97"/>
    </row>
    <row r="951" spans="4:8">
      <c r="D951" s="86"/>
      <c r="H951" s="97"/>
    </row>
    <row r="952" spans="4:8">
      <c r="D952" s="86"/>
      <c r="H952" s="97"/>
    </row>
    <row r="953" spans="4:8">
      <c r="D953" s="86"/>
      <c r="H953" s="97"/>
    </row>
    <row r="954" spans="4:8">
      <c r="D954" s="86"/>
      <c r="H954" s="97"/>
    </row>
    <row r="955" spans="4:8">
      <c r="D955" s="86"/>
      <c r="H955" s="97"/>
    </row>
    <row r="956" spans="4:8">
      <c r="D956" s="86"/>
      <c r="H956" s="97"/>
    </row>
    <row r="957" spans="4:8">
      <c r="D957" s="86"/>
      <c r="H957" s="97"/>
    </row>
    <row r="958" spans="4:8">
      <c r="D958" s="86"/>
      <c r="H958" s="97"/>
    </row>
    <row r="959" spans="4:8">
      <c r="D959" s="86"/>
      <c r="H959" s="97"/>
    </row>
    <row r="960" spans="4:8">
      <c r="D960" s="86"/>
      <c r="H960" s="97"/>
    </row>
    <row r="961" spans="4:8">
      <c r="D961" s="86"/>
      <c r="H961" s="97"/>
    </row>
    <row r="962" spans="4:8">
      <c r="D962" s="86"/>
      <c r="H962" s="97"/>
    </row>
    <row r="963" spans="4:8">
      <c r="D963" s="86"/>
      <c r="H963" s="97"/>
    </row>
    <row r="964" spans="4:8">
      <c r="D964" s="86"/>
      <c r="H964" s="97"/>
    </row>
    <row r="965" spans="4:8">
      <c r="D965" s="86"/>
      <c r="H965" s="97"/>
    </row>
    <row r="966" spans="4:8">
      <c r="D966" s="86"/>
      <c r="H966" s="97"/>
    </row>
    <row r="967" spans="4:8">
      <c r="D967" s="86"/>
      <c r="H967" s="97"/>
    </row>
    <row r="968" spans="4:8">
      <c r="D968" s="86"/>
      <c r="H968" s="97"/>
    </row>
    <row r="969" spans="4:8">
      <c r="D969" s="86"/>
      <c r="H969" s="97"/>
    </row>
    <row r="970" spans="4:8">
      <c r="D970" s="86"/>
      <c r="H970" s="97"/>
    </row>
    <row r="971" spans="4:8">
      <c r="D971" s="86"/>
      <c r="H971" s="97"/>
    </row>
    <row r="972" spans="4:8">
      <c r="D972" s="86"/>
      <c r="H972" s="97"/>
    </row>
    <row r="973" spans="4:8">
      <c r="D973" s="86"/>
      <c r="H973" s="97"/>
    </row>
    <row r="974" spans="4:8">
      <c r="D974" s="86"/>
      <c r="H974" s="97"/>
    </row>
    <row r="975" spans="4:8">
      <c r="D975" s="86"/>
      <c r="H975" s="97"/>
    </row>
    <row r="976" spans="4:8">
      <c r="D976" s="86"/>
      <c r="H976" s="97"/>
    </row>
    <row r="977" spans="4:8">
      <c r="D977" s="86"/>
      <c r="H977" s="97"/>
    </row>
    <row r="978" spans="4:8">
      <c r="D978" s="86"/>
      <c r="H978" s="97"/>
    </row>
    <row r="979" spans="4:8">
      <c r="D979" s="86"/>
      <c r="H979" s="97"/>
    </row>
    <row r="980" spans="4:8">
      <c r="D980" s="86"/>
      <c r="H980" s="97"/>
    </row>
    <row r="981" spans="4:8">
      <c r="D981" s="86"/>
      <c r="H981" s="97"/>
    </row>
    <row r="982" spans="4:8">
      <c r="D982" s="86"/>
      <c r="H982" s="97"/>
    </row>
    <row r="983" spans="4:8">
      <c r="D983" s="86"/>
      <c r="H983" s="97"/>
    </row>
    <row r="984" spans="4:8">
      <c r="D984" s="86"/>
      <c r="H984" s="97"/>
    </row>
    <row r="985" spans="4:8">
      <c r="D985" s="86"/>
      <c r="H985" s="97"/>
    </row>
    <row r="986" spans="4:8">
      <c r="D986" s="86"/>
      <c r="H986" s="97"/>
    </row>
    <row r="987" spans="4:8">
      <c r="D987" s="86"/>
      <c r="H987" s="97"/>
    </row>
    <row r="988" spans="4:8">
      <c r="D988" s="86"/>
      <c r="H988" s="97"/>
    </row>
    <row r="989" spans="4:8">
      <c r="D989" s="86"/>
      <c r="H989" s="97"/>
    </row>
    <row r="990" spans="4:8">
      <c r="D990" s="86"/>
      <c r="H990" s="97"/>
    </row>
    <row r="991" spans="4:8">
      <c r="D991" s="86"/>
      <c r="H991" s="97"/>
    </row>
    <row r="992" spans="4:8">
      <c r="D992" s="86"/>
      <c r="H992" s="97"/>
    </row>
    <row r="993" spans="4:8">
      <c r="D993" s="86"/>
      <c r="H993" s="97"/>
    </row>
    <row r="994" spans="4:8">
      <c r="D994" s="86"/>
      <c r="H994" s="97"/>
    </row>
    <row r="995" spans="4:8">
      <c r="D995" s="86"/>
      <c r="H995" s="97"/>
    </row>
    <row r="996" spans="4:8">
      <c r="D996" s="86"/>
      <c r="H996" s="97"/>
    </row>
    <row r="997" spans="4:8">
      <c r="D997" s="86"/>
      <c r="H997" s="97"/>
    </row>
    <row r="998" spans="4:8">
      <c r="D998" s="86"/>
      <c r="H998" s="97"/>
    </row>
    <row r="999" spans="4:8">
      <c r="D999" s="86"/>
      <c r="H999" s="97"/>
    </row>
    <row r="1000" spans="4:8">
      <c r="D1000" s="86"/>
      <c r="H1000" s="97"/>
    </row>
    <row r="1001" spans="4:8">
      <c r="D1001" s="86"/>
      <c r="H1001" s="97"/>
    </row>
    <row r="1002" spans="4:8">
      <c r="D1002" s="86"/>
      <c r="H1002" s="97"/>
    </row>
    <row r="1003" spans="4:8">
      <c r="D1003" s="86"/>
      <c r="H1003" s="97"/>
    </row>
    <row r="1004" spans="4:8">
      <c r="D1004" s="86"/>
      <c r="H1004" s="97"/>
    </row>
    <row r="1005" spans="4:8">
      <c r="D1005" s="86"/>
      <c r="H1005" s="97"/>
    </row>
    <row r="1006" spans="4:8">
      <c r="D1006" s="86"/>
      <c r="H1006" s="97"/>
    </row>
    <row r="1007" spans="4:8">
      <c r="D1007" s="86"/>
      <c r="H1007" s="97"/>
    </row>
    <row r="1008" spans="4:8">
      <c r="D1008" s="86"/>
      <c r="H1008" s="97"/>
    </row>
    <row r="1009" spans="4:8">
      <c r="D1009" s="86"/>
      <c r="H1009" s="97"/>
    </row>
    <row r="1010" spans="4:8">
      <c r="D1010" s="86"/>
      <c r="H1010" s="97"/>
    </row>
    <row r="1011" spans="4:8">
      <c r="D1011" s="86"/>
      <c r="H1011" s="97"/>
    </row>
    <row r="1012" spans="4:8">
      <c r="D1012" s="86"/>
      <c r="H1012" s="97"/>
    </row>
    <row r="1013" spans="4:8">
      <c r="D1013" s="86"/>
      <c r="H1013" s="97"/>
    </row>
    <row r="1014" spans="4:8">
      <c r="D1014" s="86"/>
      <c r="H1014" s="97"/>
    </row>
    <row r="1015" spans="4:8">
      <c r="D1015" s="86"/>
      <c r="H1015" s="97"/>
    </row>
    <row r="1016" spans="4:8">
      <c r="D1016" s="86"/>
      <c r="H1016" s="97"/>
    </row>
    <row r="1017" spans="4:8">
      <c r="D1017" s="86"/>
      <c r="H1017" s="97"/>
    </row>
    <row r="1018" spans="4:8">
      <c r="D1018" s="86"/>
      <c r="H1018" s="97"/>
    </row>
    <row r="1019" spans="4:8">
      <c r="D1019" s="86"/>
      <c r="H1019" s="97"/>
    </row>
    <row r="1020" spans="4:8">
      <c r="D1020" s="86"/>
      <c r="H1020" s="97"/>
    </row>
    <row r="1021" spans="4:8">
      <c r="D1021" s="86"/>
      <c r="H1021" s="97"/>
    </row>
    <row r="1022" spans="4:8">
      <c r="D1022" s="86"/>
      <c r="H1022" s="97"/>
    </row>
    <row r="1023" spans="4:8">
      <c r="D1023" s="86"/>
      <c r="H1023" s="97"/>
    </row>
    <row r="1024" spans="4:8">
      <c r="D1024" s="86"/>
      <c r="H1024" s="97"/>
    </row>
    <row r="1025" spans="4:8">
      <c r="D1025" s="86"/>
      <c r="H1025" s="97"/>
    </row>
    <row r="1026" spans="4:8">
      <c r="D1026" s="86"/>
      <c r="H1026" s="97"/>
    </row>
    <row r="1027" spans="4:8">
      <c r="D1027" s="86"/>
      <c r="H1027" s="97"/>
    </row>
    <row r="1028" spans="4:8">
      <c r="D1028" s="86"/>
      <c r="H1028" s="97"/>
    </row>
    <row r="1029" spans="4:8">
      <c r="D1029" s="86"/>
      <c r="H1029" s="97"/>
    </row>
    <row r="1030" spans="4:8">
      <c r="D1030" s="86"/>
      <c r="H1030" s="97"/>
    </row>
    <row r="1031" spans="4:8">
      <c r="D1031" s="86"/>
      <c r="H1031" s="97"/>
    </row>
    <row r="1032" spans="4:8">
      <c r="D1032" s="86"/>
      <c r="H1032" s="97"/>
    </row>
    <row r="1033" spans="4:8">
      <c r="D1033" s="86"/>
      <c r="H1033" s="97"/>
    </row>
    <row r="1034" spans="4:8">
      <c r="D1034" s="86"/>
      <c r="H1034" s="97"/>
    </row>
    <row r="1035" spans="4:8">
      <c r="D1035" s="86"/>
      <c r="H1035" s="97"/>
    </row>
    <row r="1036" spans="4:8">
      <c r="D1036" s="86"/>
      <c r="H1036" s="97"/>
    </row>
    <row r="1037" spans="4:8">
      <c r="D1037" s="86"/>
      <c r="H1037" s="97"/>
    </row>
    <row r="1038" spans="4:8">
      <c r="D1038" s="86"/>
      <c r="H1038" s="97"/>
    </row>
    <row r="1039" spans="4:8">
      <c r="D1039" s="86"/>
      <c r="H1039" s="97"/>
    </row>
    <row r="1040" spans="4:8">
      <c r="D1040" s="86"/>
      <c r="H1040" s="97"/>
    </row>
    <row r="1041" spans="4:8">
      <c r="D1041" s="86"/>
      <c r="H1041" s="97"/>
    </row>
    <row r="1042" spans="4:8">
      <c r="D1042" s="86"/>
      <c r="H1042" s="97"/>
    </row>
    <row r="1043" spans="4:8">
      <c r="D1043" s="86"/>
      <c r="H1043" s="97"/>
    </row>
    <row r="1044" spans="4:8">
      <c r="D1044" s="86"/>
      <c r="H1044" s="97"/>
    </row>
    <row r="1045" spans="4:8">
      <c r="D1045" s="86"/>
      <c r="H1045" s="97"/>
    </row>
    <row r="1046" spans="4:8">
      <c r="D1046" s="86"/>
      <c r="H1046" s="97"/>
    </row>
    <row r="1047" spans="4:8">
      <c r="D1047" s="86"/>
      <c r="H1047" s="97"/>
    </row>
    <row r="1048" spans="4:8">
      <c r="D1048" s="86"/>
      <c r="H1048" s="97"/>
    </row>
    <row r="1049" spans="4:8">
      <c r="D1049" s="86"/>
      <c r="H1049" s="97"/>
    </row>
    <row r="1050" spans="4:8">
      <c r="D1050" s="86"/>
      <c r="H1050" s="97"/>
    </row>
    <row r="1051" spans="4:8">
      <c r="D1051" s="86"/>
      <c r="H1051" s="97"/>
    </row>
    <row r="1052" spans="4:8">
      <c r="D1052" s="86"/>
      <c r="H1052" s="97"/>
    </row>
    <row r="1053" spans="4:8">
      <c r="D1053" s="86"/>
      <c r="H1053" s="97"/>
    </row>
    <row r="1054" spans="4:8">
      <c r="D1054" s="86"/>
      <c r="H1054" s="97"/>
    </row>
    <row r="1055" spans="4:8">
      <c r="D1055" s="86"/>
      <c r="H1055" s="97"/>
    </row>
    <row r="1056" spans="4:8">
      <c r="D1056" s="86"/>
      <c r="H1056" s="97"/>
    </row>
    <row r="1057" spans="4:8">
      <c r="D1057" s="86"/>
      <c r="H1057" s="97"/>
    </row>
    <row r="1058" spans="4:8">
      <c r="D1058" s="86"/>
      <c r="H1058" s="97"/>
    </row>
    <row r="1059" spans="4:8">
      <c r="D1059" s="86"/>
      <c r="H1059" s="97"/>
    </row>
    <row r="1060" spans="4:8">
      <c r="D1060" s="86"/>
      <c r="H1060" s="97"/>
    </row>
    <row r="1061" spans="4:8">
      <c r="D1061" s="86"/>
      <c r="H1061" s="97"/>
    </row>
    <row r="1062" spans="4:8">
      <c r="D1062" s="86"/>
      <c r="H1062" s="97"/>
    </row>
    <row r="1063" spans="4:8">
      <c r="D1063" s="86"/>
      <c r="H1063" s="97"/>
    </row>
    <row r="1064" spans="4:8">
      <c r="D1064" s="86"/>
      <c r="H1064" s="97"/>
    </row>
    <row r="1065" spans="4:8">
      <c r="D1065" s="86"/>
      <c r="H1065" s="97"/>
    </row>
    <row r="1066" spans="4:8">
      <c r="D1066" s="86"/>
      <c r="H1066" s="97"/>
    </row>
    <row r="1067" spans="4:8">
      <c r="D1067" s="86"/>
      <c r="H1067" s="97"/>
    </row>
    <row r="1068" spans="4:8">
      <c r="D1068" s="86"/>
      <c r="H1068" s="97"/>
    </row>
    <row r="1069" spans="4:8">
      <c r="D1069" s="86"/>
      <c r="H1069" s="97"/>
    </row>
    <row r="1070" spans="4:8">
      <c r="D1070" s="86"/>
      <c r="H1070" s="97"/>
    </row>
    <row r="1071" spans="4:8">
      <c r="D1071" s="86"/>
      <c r="H1071" s="97"/>
    </row>
    <row r="1072" spans="4:8">
      <c r="D1072" s="86"/>
      <c r="H1072" s="97"/>
    </row>
    <row r="1073" spans="4:8">
      <c r="D1073" s="86"/>
      <c r="H1073" s="97"/>
    </row>
    <row r="1074" spans="4:8">
      <c r="D1074" s="86"/>
      <c r="H1074" s="97"/>
    </row>
    <row r="1075" spans="4:8">
      <c r="D1075" s="86"/>
      <c r="H1075" s="97"/>
    </row>
    <row r="1076" spans="4:8">
      <c r="D1076" s="86"/>
      <c r="H1076" s="97"/>
    </row>
    <row r="1077" spans="4:8">
      <c r="D1077" s="86"/>
      <c r="H1077" s="97"/>
    </row>
    <row r="1078" spans="4:8">
      <c r="D1078" s="86"/>
      <c r="H1078" s="97"/>
    </row>
    <row r="1079" spans="4:8">
      <c r="D1079" s="86"/>
      <c r="H1079" s="97"/>
    </row>
    <row r="1080" spans="4:8">
      <c r="D1080" s="86"/>
      <c r="H1080" s="97"/>
    </row>
    <row r="1081" spans="4:8">
      <c r="D1081" s="86"/>
      <c r="H1081" s="97"/>
    </row>
    <row r="1082" spans="4:8">
      <c r="D1082" s="86"/>
      <c r="H1082" s="97"/>
    </row>
    <row r="1083" spans="4:8">
      <c r="D1083" s="86"/>
      <c r="H1083" s="97"/>
    </row>
    <row r="1084" spans="4:8">
      <c r="D1084" s="86"/>
      <c r="H1084" s="97"/>
    </row>
    <row r="1085" spans="4:8">
      <c r="D1085" s="86"/>
      <c r="H1085" s="97"/>
    </row>
    <row r="1086" spans="4:8">
      <c r="D1086" s="86"/>
      <c r="H1086" s="97"/>
    </row>
    <row r="1087" spans="4:8">
      <c r="D1087" s="86"/>
      <c r="H1087" s="97"/>
    </row>
    <row r="1088" spans="4:8">
      <c r="D1088" s="86"/>
      <c r="H1088" s="97"/>
    </row>
    <row r="1089" spans="4:8">
      <c r="D1089" s="86"/>
      <c r="H1089" s="97"/>
    </row>
    <row r="1090" spans="4:8">
      <c r="D1090" s="86"/>
      <c r="H1090" s="97"/>
    </row>
    <row r="1091" spans="4:8">
      <c r="D1091" s="86"/>
      <c r="H1091" s="97"/>
    </row>
    <row r="1092" spans="4:8">
      <c r="D1092" s="86"/>
      <c r="H1092" s="97"/>
    </row>
    <row r="1093" spans="4:8">
      <c r="D1093" s="86"/>
      <c r="H1093" s="97"/>
    </row>
    <row r="1094" spans="4:8">
      <c r="D1094" s="86"/>
      <c r="H1094" s="97"/>
    </row>
    <row r="1095" spans="4:8">
      <c r="D1095" s="86"/>
      <c r="H1095" s="97"/>
    </row>
    <row r="1096" spans="4:8">
      <c r="D1096" s="86"/>
      <c r="H1096" s="97"/>
    </row>
    <row r="1097" spans="4:8">
      <c r="D1097" s="86"/>
      <c r="H1097" s="97"/>
    </row>
    <row r="1098" spans="4:8">
      <c r="D1098" s="86"/>
      <c r="H1098" s="97"/>
    </row>
    <row r="1099" spans="4:8">
      <c r="D1099" s="86"/>
      <c r="H1099" s="97"/>
    </row>
    <row r="1100" spans="4:8">
      <c r="D1100" s="86"/>
      <c r="H1100" s="97"/>
    </row>
    <row r="1101" spans="4:8">
      <c r="D1101" s="86"/>
      <c r="H1101" s="97"/>
    </row>
    <row r="1102" spans="4:8">
      <c r="D1102" s="86"/>
      <c r="H1102" s="97"/>
    </row>
    <row r="1103" spans="4:8">
      <c r="D1103" s="86"/>
      <c r="H1103" s="97"/>
    </row>
    <row r="1104" spans="4:8">
      <c r="D1104" s="86"/>
      <c r="H1104" s="97"/>
    </row>
    <row r="1105" spans="4:8">
      <c r="D1105" s="86"/>
      <c r="H1105" s="97"/>
    </row>
    <row r="1106" spans="4:8">
      <c r="D1106" s="86"/>
      <c r="H1106" s="97"/>
    </row>
    <row r="1107" spans="4:8">
      <c r="D1107" s="86"/>
      <c r="H1107" s="97"/>
    </row>
    <row r="1108" spans="4:8">
      <c r="D1108" s="86"/>
      <c r="H1108" s="97"/>
    </row>
    <row r="1109" spans="4:8">
      <c r="D1109" s="86"/>
      <c r="H1109" s="97"/>
    </row>
    <row r="1110" spans="4:8">
      <c r="D1110" s="86"/>
      <c r="H1110" s="97"/>
    </row>
    <row r="1111" spans="4:8">
      <c r="D1111" s="86"/>
      <c r="H1111" s="97"/>
    </row>
    <row r="1112" spans="4:8">
      <c r="D1112" s="86"/>
      <c r="H1112" s="97"/>
    </row>
    <row r="1113" spans="4:8">
      <c r="D1113" s="86"/>
      <c r="H1113" s="97"/>
    </row>
    <row r="1114" spans="4:8">
      <c r="D1114" s="86"/>
      <c r="H1114" s="97"/>
    </row>
    <row r="1115" spans="4:8">
      <c r="D1115" s="86"/>
      <c r="H1115" s="97"/>
    </row>
    <row r="1116" spans="4:8">
      <c r="D1116" s="86"/>
      <c r="H1116" s="97"/>
    </row>
    <row r="1117" spans="4:8">
      <c r="D1117" s="86"/>
      <c r="H1117" s="97"/>
    </row>
    <row r="1118" spans="4:8">
      <c r="D1118" s="86"/>
      <c r="H1118" s="97"/>
    </row>
    <row r="1119" spans="4:8">
      <c r="D1119" s="86"/>
      <c r="H1119" s="97"/>
    </row>
    <row r="1120" spans="4:8">
      <c r="D1120" s="86"/>
      <c r="H1120" s="97"/>
    </row>
    <row r="1121" spans="4:8">
      <c r="D1121" s="86"/>
      <c r="H1121" s="97"/>
    </row>
    <row r="1122" spans="4:8">
      <c r="D1122" s="86"/>
      <c r="H1122" s="97"/>
    </row>
    <row r="1123" spans="4:8">
      <c r="D1123" s="86"/>
      <c r="H1123" s="97"/>
    </row>
    <row r="1124" spans="4:8">
      <c r="D1124" s="86"/>
      <c r="H1124" s="97"/>
    </row>
    <row r="1125" spans="4:8">
      <c r="D1125" s="86"/>
      <c r="H1125" s="97"/>
    </row>
    <row r="1126" spans="4:8">
      <c r="D1126" s="86"/>
      <c r="H1126" s="97"/>
    </row>
    <row r="1127" spans="4:8">
      <c r="D1127" s="86"/>
      <c r="H1127" s="97"/>
    </row>
    <row r="1128" spans="4:8">
      <c r="D1128" s="86"/>
      <c r="H1128" s="97"/>
    </row>
    <row r="1129" spans="4:8">
      <c r="D1129" s="86"/>
      <c r="H1129" s="97"/>
    </row>
    <row r="1130" spans="4:8">
      <c r="D1130" s="86"/>
      <c r="H1130" s="97"/>
    </row>
    <row r="1131" spans="4:8">
      <c r="D1131" s="86"/>
      <c r="H1131" s="97"/>
    </row>
    <row r="1132" spans="4:8">
      <c r="D1132" s="86"/>
      <c r="H1132" s="97"/>
    </row>
    <row r="1133" spans="4:8">
      <c r="D1133" s="86"/>
      <c r="H1133" s="97"/>
    </row>
    <row r="1134" spans="4:8">
      <c r="D1134" s="86"/>
      <c r="H1134" s="97"/>
    </row>
    <row r="1135" spans="4:8">
      <c r="D1135" s="86"/>
      <c r="H1135" s="97"/>
    </row>
    <row r="1136" spans="4:8">
      <c r="D1136" s="86"/>
      <c r="H1136" s="97"/>
    </row>
    <row r="1137" spans="4:8">
      <c r="D1137" s="86"/>
      <c r="H1137" s="97"/>
    </row>
    <row r="1138" spans="4:8">
      <c r="D1138" s="86"/>
      <c r="H1138" s="97"/>
    </row>
    <row r="1139" spans="4:8">
      <c r="D1139" s="86"/>
      <c r="H1139" s="97"/>
    </row>
    <row r="1140" spans="4:8">
      <c r="D1140" s="86"/>
      <c r="H1140" s="97"/>
    </row>
    <row r="1141" spans="4:8">
      <c r="D1141" s="86"/>
      <c r="H1141" s="97"/>
    </row>
    <row r="1142" spans="4:8">
      <c r="D1142" s="86"/>
      <c r="H1142" s="97"/>
    </row>
    <row r="1143" spans="4:8">
      <c r="D1143" s="86"/>
      <c r="H1143" s="97"/>
    </row>
    <row r="1144" spans="4:8">
      <c r="D1144" s="86"/>
      <c r="H1144" s="97"/>
    </row>
    <row r="1145" spans="4:8">
      <c r="D1145" s="86"/>
      <c r="H1145" s="97"/>
    </row>
    <row r="1146" spans="4:8">
      <c r="D1146" s="86"/>
      <c r="H1146" s="97"/>
    </row>
    <row r="1147" spans="4:8">
      <c r="D1147" s="86"/>
      <c r="H1147" s="97"/>
    </row>
    <row r="1148" spans="4:8">
      <c r="D1148" s="86"/>
      <c r="H1148" s="97"/>
    </row>
    <row r="1149" spans="4:8">
      <c r="D1149" s="86"/>
      <c r="H1149" s="97"/>
    </row>
    <row r="1150" spans="4:8">
      <c r="D1150" s="86"/>
      <c r="H1150" s="97"/>
    </row>
    <row r="1151" spans="4:8">
      <c r="D1151" s="86"/>
      <c r="H1151" s="97"/>
    </row>
    <row r="1152" spans="4:8">
      <c r="D1152" s="86"/>
      <c r="H1152" s="97"/>
    </row>
    <row r="1153" spans="4:8">
      <c r="D1153" s="86"/>
      <c r="H1153" s="97"/>
    </row>
    <row r="1154" spans="4:8">
      <c r="D1154" s="86"/>
      <c r="H1154" s="97"/>
    </row>
    <row r="1155" spans="4:8">
      <c r="D1155" s="86"/>
      <c r="H1155" s="97"/>
    </row>
    <row r="1156" spans="4:8">
      <c r="D1156" s="86"/>
      <c r="H1156" s="97"/>
    </row>
    <row r="1157" spans="4:8">
      <c r="D1157" s="86"/>
      <c r="H1157" s="97"/>
    </row>
    <row r="1158" spans="4:8">
      <c r="D1158" s="86"/>
      <c r="H1158" s="97"/>
    </row>
    <row r="1159" spans="4:8">
      <c r="D1159" s="86"/>
      <c r="H1159" s="97"/>
    </row>
    <row r="1160" spans="4:8">
      <c r="D1160" s="86"/>
      <c r="H1160" s="97"/>
    </row>
    <row r="1161" spans="4:8">
      <c r="D1161" s="86"/>
      <c r="H1161" s="97"/>
    </row>
    <row r="1162" spans="4:8">
      <c r="D1162" s="86"/>
      <c r="H1162" s="97"/>
    </row>
    <row r="1163" spans="4:8">
      <c r="D1163" s="86"/>
      <c r="H1163" s="97"/>
    </row>
    <row r="1164" spans="4:8">
      <c r="D1164" s="86"/>
      <c r="H1164" s="97"/>
    </row>
    <row r="1165" spans="4:8">
      <c r="D1165" s="86"/>
      <c r="H1165" s="97"/>
    </row>
    <row r="1166" spans="4:8">
      <c r="D1166" s="86"/>
    </row>
    <row r="1167" spans="4:8">
      <c r="D1167" s="86"/>
    </row>
    <row r="1168" spans="4:8">
      <c r="D1168" s="86"/>
    </row>
    <row r="1169" spans="4:4">
      <c r="D1169" s="86"/>
    </row>
    <row r="1170" spans="4:4">
      <c r="D1170" s="86"/>
    </row>
    <row r="1171" spans="4:4">
      <c r="D1171" s="86"/>
    </row>
    <row r="1172" spans="4:4">
      <c r="D1172" s="86"/>
    </row>
    <row r="1173" spans="4:4">
      <c r="D1173" s="86"/>
    </row>
    <row r="1174" spans="4:4">
      <c r="D1174" s="86"/>
    </row>
    <row r="1175" spans="4:4">
      <c r="D1175" s="86"/>
    </row>
    <row r="1176" spans="4:4">
      <c r="D1176" s="86"/>
    </row>
    <row r="1177" spans="4:4">
      <c r="D1177" s="86"/>
    </row>
    <row r="1178" spans="4:4">
      <c r="D1178" s="86"/>
    </row>
    <row r="1179" spans="4:4">
      <c r="D1179" s="86"/>
    </row>
    <row r="1180" spans="4:4">
      <c r="D1180" s="86"/>
    </row>
    <row r="1181" spans="4:4">
      <c r="D1181" s="86"/>
    </row>
    <row r="1182" spans="4:4">
      <c r="D1182" s="86"/>
    </row>
    <row r="1183" spans="4:4">
      <c r="D1183" s="86"/>
    </row>
    <row r="1184" spans="4:4">
      <c r="D1184" s="86"/>
    </row>
    <row r="1185" spans="4:4">
      <c r="D1185" s="86"/>
    </row>
    <row r="1186" spans="4:4">
      <c r="D1186" s="86"/>
    </row>
    <row r="1187" spans="4:4">
      <c r="D1187" s="86"/>
    </row>
    <row r="1188" spans="4:4">
      <c r="D1188" s="86"/>
    </row>
    <row r="1189" spans="4:4">
      <c r="D1189" s="86"/>
    </row>
    <row r="1190" spans="4:4">
      <c r="D1190" s="86"/>
    </row>
    <row r="1191" spans="4:4">
      <c r="D1191" s="86"/>
    </row>
    <row r="1192" spans="4:4">
      <c r="D1192" s="86"/>
    </row>
    <row r="1193" spans="4:4">
      <c r="D1193" s="86"/>
    </row>
    <row r="1194" spans="4:4">
      <c r="D1194" s="86"/>
    </row>
    <row r="1195" spans="4:4">
      <c r="D1195" s="86"/>
    </row>
    <row r="1196" spans="4:4">
      <c r="D1196" s="86"/>
    </row>
    <row r="1197" spans="4:4">
      <c r="D1197" s="86"/>
    </row>
    <row r="1198" spans="4:4">
      <c r="D1198" s="86"/>
    </row>
    <row r="1199" spans="4:4">
      <c r="D1199" s="86"/>
    </row>
    <row r="1200" spans="4:4">
      <c r="D1200" s="86"/>
    </row>
    <row r="1201" spans="4:4">
      <c r="D1201" s="86"/>
    </row>
    <row r="1202" spans="4:4">
      <c r="D1202" s="86"/>
    </row>
    <row r="1203" spans="4:4">
      <c r="D1203" s="86"/>
    </row>
    <row r="1204" spans="4:4">
      <c r="D1204" s="86"/>
    </row>
    <row r="1205" spans="4:4">
      <c r="D1205" s="86"/>
    </row>
    <row r="1206" spans="4:4">
      <c r="D1206" s="86"/>
    </row>
    <row r="1207" spans="4:4">
      <c r="D1207" s="86"/>
    </row>
    <row r="1208" spans="4:4">
      <c r="D1208" s="86"/>
    </row>
    <row r="1209" spans="4:4">
      <c r="D1209" s="86"/>
    </row>
    <row r="1210" spans="4:4">
      <c r="D1210" s="86"/>
    </row>
    <row r="1211" spans="4:4">
      <c r="D1211" s="86"/>
    </row>
    <row r="1212" spans="4:4">
      <c r="D1212" s="86"/>
    </row>
    <row r="1213" spans="4:4">
      <c r="D1213" s="86"/>
    </row>
    <row r="1214" spans="4:4">
      <c r="D1214" s="86"/>
    </row>
    <row r="1215" spans="4:4">
      <c r="D1215" s="86"/>
    </row>
    <row r="1216" spans="4:4">
      <c r="D1216" s="86"/>
    </row>
    <row r="1217" spans="4:4">
      <c r="D1217" s="86"/>
    </row>
    <row r="1218" spans="4:4">
      <c r="D1218" s="86"/>
    </row>
    <row r="1219" spans="4:4">
      <c r="D1219" s="86"/>
    </row>
    <row r="1220" spans="4:4">
      <c r="D1220" s="86"/>
    </row>
    <row r="1221" spans="4:4">
      <c r="D1221" s="86"/>
    </row>
    <row r="1222" spans="4:4">
      <c r="D1222" s="86"/>
    </row>
    <row r="1223" spans="4:4">
      <c r="D1223" s="86"/>
    </row>
    <row r="1224" spans="4:4">
      <c r="D1224" s="86"/>
    </row>
    <row r="1225" spans="4:4">
      <c r="D1225" s="86"/>
    </row>
    <row r="1226" spans="4:4">
      <c r="D1226" s="86"/>
    </row>
    <row r="1227" spans="4:4">
      <c r="D1227" s="86"/>
    </row>
    <row r="1228" spans="4:4">
      <c r="D1228" s="86"/>
    </row>
    <row r="1229" spans="4:4">
      <c r="D1229" s="86"/>
    </row>
    <row r="1230" spans="4:4">
      <c r="D1230" s="86"/>
    </row>
    <row r="1231" spans="4:4">
      <c r="D1231" s="86"/>
    </row>
    <row r="1232" spans="4:4">
      <c r="D1232" s="86"/>
    </row>
    <row r="1233" spans="4:4">
      <c r="D1233" s="86"/>
    </row>
    <row r="1234" spans="4:4">
      <c r="D1234" s="86"/>
    </row>
    <row r="1235" spans="4:4">
      <c r="D1235" s="86"/>
    </row>
    <row r="1236" spans="4:4">
      <c r="D1236" s="86"/>
    </row>
    <row r="1237" spans="4:4">
      <c r="D1237" s="86"/>
    </row>
    <row r="1238" spans="4:4">
      <c r="D1238" s="86"/>
    </row>
    <row r="1239" spans="4:4">
      <c r="D1239" s="86"/>
    </row>
    <row r="1240" spans="4:4">
      <c r="D1240" s="86"/>
    </row>
    <row r="1241" spans="4:4">
      <c r="D1241" s="86"/>
    </row>
    <row r="1242" spans="4:4">
      <c r="D1242" s="86"/>
    </row>
    <row r="1243" spans="4:4">
      <c r="D1243" s="86"/>
    </row>
    <row r="1244" spans="4:4">
      <c r="D1244" s="86"/>
    </row>
    <row r="1245" spans="4:4">
      <c r="D1245" s="86"/>
    </row>
    <row r="1246" spans="4:4">
      <c r="D1246" s="86"/>
    </row>
    <row r="1247" spans="4:4">
      <c r="D1247" s="86"/>
    </row>
    <row r="1248" spans="4:4">
      <c r="D1248" s="86"/>
    </row>
    <row r="1249" spans="4:4">
      <c r="D1249" s="86"/>
    </row>
    <row r="1250" spans="4:4">
      <c r="D1250" s="86"/>
    </row>
    <row r="1251" spans="4:4">
      <c r="D1251" s="86"/>
    </row>
    <row r="1252" spans="4:4">
      <c r="D1252" s="86"/>
    </row>
    <row r="1253" spans="4:4">
      <c r="D1253" s="86"/>
    </row>
    <row r="1254" spans="4:4">
      <c r="D1254" s="86"/>
    </row>
    <row r="1255" spans="4:4">
      <c r="D1255" s="86"/>
    </row>
    <row r="1256" spans="4:4">
      <c r="D1256" s="86"/>
    </row>
    <row r="1257" spans="4:4">
      <c r="D1257" s="86"/>
    </row>
    <row r="1258" spans="4:4">
      <c r="D1258" s="86"/>
    </row>
    <row r="1259" spans="4:4">
      <c r="D1259" s="86"/>
    </row>
    <row r="1260" spans="4:4">
      <c r="D1260" s="86"/>
    </row>
    <row r="1261" spans="4:4">
      <c r="D1261" s="86"/>
    </row>
    <row r="1262" spans="4:4">
      <c r="D1262" s="86"/>
    </row>
    <row r="1263" spans="4:4">
      <c r="D1263" s="86"/>
    </row>
    <row r="1264" spans="4:4">
      <c r="D1264" s="86"/>
    </row>
    <row r="1265" spans="4:4">
      <c r="D1265" s="86"/>
    </row>
    <row r="1266" spans="4:4">
      <c r="D1266" s="86"/>
    </row>
    <row r="1267" spans="4:4">
      <c r="D1267" s="86"/>
    </row>
    <row r="1268" spans="4:4">
      <c r="D1268" s="86"/>
    </row>
    <row r="1269" spans="4:4">
      <c r="D1269" s="86"/>
    </row>
    <row r="1270" spans="4:4">
      <c r="D1270" s="86"/>
    </row>
    <row r="1271" spans="4:4">
      <c r="D1271" s="86"/>
    </row>
    <row r="1272" spans="4:4">
      <c r="D1272" s="86"/>
    </row>
    <row r="1273" spans="4:4">
      <c r="D1273" s="86"/>
    </row>
    <row r="1274" spans="4:4">
      <c r="D1274" s="86"/>
    </row>
    <row r="1275" spans="4:4">
      <c r="D1275" s="86"/>
    </row>
    <row r="1276" spans="4:4">
      <c r="D1276" s="86"/>
    </row>
    <row r="1277" spans="4:4">
      <c r="D1277" s="86"/>
    </row>
    <row r="1278" spans="4:4">
      <c r="D1278" s="86"/>
    </row>
    <row r="1279" spans="4:4">
      <c r="D1279" s="86"/>
    </row>
    <row r="1280" spans="4:4">
      <c r="D1280" s="86"/>
    </row>
    <row r="1281" spans="4:4">
      <c r="D1281" s="86"/>
    </row>
    <row r="1282" spans="4:4">
      <c r="D1282" s="86"/>
    </row>
    <row r="1283" spans="4:4">
      <c r="D1283" s="86"/>
    </row>
    <row r="1284" spans="4:4">
      <c r="D1284" s="86"/>
    </row>
    <row r="1285" spans="4:4">
      <c r="D1285" s="86"/>
    </row>
    <row r="1286" spans="4:4">
      <c r="D1286" s="86"/>
    </row>
    <row r="1287" spans="4:4">
      <c r="D1287" s="86"/>
    </row>
    <row r="1288" spans="4:4">
      <c r="D1288" s="86"/>
    </row>
    <row r="1289" spans="4:4">
      <c r="D1289" s="86"/>
    </row>
    <row r="1290" spans="4:4">
      <c r="D1290" s="86"/>
    </row>
    <row r="1291" spans="4:4">
      <c r="D1291" s="86"/>
    </row>
    <row r="1292" spans="4:4">
      <c r="D1292" s="86"/>
    </row>
    <row r="1293" spans="4:4">
      <c r="D1293" s="86"/>
    </row>
    <row r="1294" spans="4:4">
      <c r="D1294" s="86"/>
    </row>
    <row r="1295" spans="4:4">
      <c r="D1295" s="86"/>
    </row>
    <row r="1296" spans="4:4">
      <c r="D1296" s="86"/>
    </row>
    <row r="1297" spans="4:4">
      <c r="D1297" s="86"/>
    </row>
    <row r="1298" spans="4:4">
      <c r="D1298" s="86"/>
    </row>
    <row r="1299" spans="4:4">
      <c r="D1299" s="86"/>
    </row>
    <row r="1300" spans="4:4">
      <c r="D1300" s="86"/>
    </row>
    <row r="1301" spans="4:4">
      <c r="D1301" s="86"/>
    </row>
    <row r="1302" spans="4:4">
      <c r="D1302" s="86"/>
    </row>
    <row r="1303" spans="4:4">
      <c r="D1303" s="86"/>
    </row>
    <row r="1304" spans="4:4">
      <c r="D1304" s="86"/>
    </row>
    <row r="1305" spans="4:4">
      <c r="D1305" s="86"/>
    </row>
    <row r="1306" spans="4:4">
      <c r="D1306" s="86"/>
    </row>
    <row r="1307" spans="4:4">
      <c r="D1307" s="86"/>
    </row>
    <row r="1308" spans="4:4">
      <c r="D1308" s="86"/>
    </row>
    <row r="1309" spans="4:4">
      <c r="D1309" s="86"/>
    </row>
    <row r="1310" spans="4:4">
      <c r="D1310" s="86"/>
    </row>
    <row r="1311" spans="4:4">
      <c r="D1311" s="86"/>
    </row>
    <row r="1312" spans="4:4">
      <c r="D1312" s="86"/>
    </row>
    <row r="1313" spans="4:4">
      <c r="D1313" s="86"/>
    </row>
    <row r="1314" spans="4:4">
      <c r="D1314" s="86"/>
    </row>
    <row r="1315" spans="4:4">
      <c r="D1315" s="86"/>
    </row>
    <row r="1316" spans="4:4">
      <c r="D1316" s="86"/>
    </row>
    <row r="1317" spans="4:4">
      <c r="D1317" s="86"/>
    </row>
    <row r="1318" spans="4:4">
      <c r="D1318" s="86"/>
    </row>
    <row r="1319" spans="4:4">
      <c r="D1319" s="86"/>
    </row>
    <row r="1320" spans="4:4">
      <c r="D1320" s="86"/>
    </row>
    <row r="1321" spans="4:4">
      <c r="D1321" s="86"/>
    </row>
    <row r="1322" spans="4:4">
      <c r="D1322" s="86"/>
    </row>
    <row r="1323" spans="4:4">
      <c r="D1323" s="86"/>
    </row>
    <row r="1324" spans="4:4">
      <c r="D1324" s="86"/>
    </row>
    <row r="1325" spans="4:4">
      <c r="D1325" s="86"/>
    </row>
    <row r="1326" spans="4:4">
      <c r="D1326" s="86"/>
    </row>
    <row r="1327" spans="4:4">
      <c r="D1327" s="86"/>
    </row>
    <row r="1328" spans="4:4">
      <c r="D1328" s="86"/>
    </row>
    <row r="1329" spans="4:4">
      <c r="D1329" s="86"/>
    </row>
    <row r="1330" spans="4:4">
      <c r="D1330" s="86"/>
    </row>
    <row r="1331" spans="4:4">
      <c r="D1331" s="86"/>
    </row>
    <row r="1332" spans="4:4">
      <c r="D1332" s="86"/>
    </row>
    <row r="1333" spans="4:4">
      <c r="D1333" s="86"/>
    </row>
    <row r="1334" spans="4:4">
      <c r="D1334" s="86"/>
    </row>
    <row r="1335" spans="4:4">
      <c r="D1335" s="86"/>
    </row>
    <row r="1336" spans="4:4">
      <c r="D1336" s="86"/>
    </row>
    <row r="1337" spans="4:4">
      <c r="D1337" s="86"/>
    </row>
    <row r="1338" spans="4:4">
      <c r="D1338" s="86"/>
    </row>
    <row r="1339" spans="4:4">
      <c r="D1339" s="86"/>
    </row>
    <row r="1340" spans="4:4">
      <c r="D1340" s="86"/>
    </row>
    <row r="1341" spans="4:4">
      <c r="D1341" s="86"/>
    </row>
    <row r="1342" spans="4:4">
      <c r="D1342" s="86"/>
    </row>
    <row r="1343" spans="4:4">
      <c r="D1343" s="86"/>
    </row>
    <row r="1344" spans="4:4">
      <c r="D1344" s="86"/>
    </row>
    <row r="1345" spans="4:4">
      <c r="D1345" s="86"/>
    </row>
    <row r="1346" spans="4:4">
      <c r="D1346" s="86"/>
    </row>
    <row r="1347" spans="4:4">
      <c r="D1347" s="86"/>
    </row>
    <row r="1348" spans="4:4">
      <c r="D1348" s="86"/>
    </row>
    <row r="1349" spans="4:4">
      <c r="D1349" s="86"/>
    </row>
    <row r="1350" spans="4:4">
      <c r="D1350" s="86"/>
    </row>
    <row r="1351" spans="4:4">
      <c r="D1351" s="86"/>
    </row>
    <row r="1352" spans="4:4">
      <c r="D1352" s="86"/>
    </row>
    <row r="1353" spans="4:4">
      <c r="D1353" s="86"/>
    </row>
    <row r="1354" spans="4:4">
      <c r="D1354" s="86"/>
    </row>
    <row r="1355" spans="4:4">
      <c r="D1355" s="86"/>
    </row>
    <row r="1356" spans="4:4">
      <c r="D1356" s="86"/>
    </row>
    <row r="1357" spans="4:4">
      <c r="D1357" s="86"/>
    </row>
    <row r="1358" spans="4:4">
      <c r="D1358" s="86"/>
    </row>
    <row r="1359" spans="4:4">
      <c r="D1359" s="86"/>
    </row>
    <row r="1360" spans="4:4">
      <c r="D1360" s="86"/>
    </row>
    <row r="1361" spans="4:4">
      <c r="D1361" s="86"/>
    </row>
    <row r="1362" spans="4:4">
      <c r="D1362" s="86"/>
    </row>
    <row r="1363" spans="4:4">
      <c r="D1363" s="86"/>
    </row>
    <row r="1364" spans="4:4">
      <c r="D1364" s="86"/>
    </row>
    <row r="1365" spans="4:4">
      <c r="D1365" s="86"/>
    </row>
    <row r="1366" spans="4:4">
      <c r="D1366" s="86"/>
    </row>
    <row r="1367" spans="4:4">
      <c r="D1367" s="86"/>
    </row>
    <row r="1368" spans="4:4">
      <c r="D1368" s="86"/>
    </row>
    <row r="1369" spans="4:4">
      <c r="D1369" s="86"/>
    </row>
    <row r="1370" spans="4:4">
      <c r="D1370" s="86"/>
    </row>
    <row r="1371" spans="4:4">
      <c r="D1371" s="86"/>
    </row>
    <row r="1372" spans="4:4">
      <c r="D1372" s="86"/>
    </row>
    <row r="1373" spans="4:4">
      <c r="D1373" s="86"/>
    </row>
    <row r="1374" spans="4:4">
      <c r="D1374" s="86"/>
    </row>
    <row r="1375" spans="4:4">
      <c r="D1375" s="86"/>
    </row>
    <row r="1376" spans="4:4">
      <c r="D1376" s="86"/>
    </row>
    <row r="1377" spans="4:4">
      <c r="D1377" s="86"/>
    </row>
    <row r="1378" spans="4:4">
      <c r="D1378" s="86"/>
    </row>
    <row r="1379" spans="4:4">
      <c r="D1379" s="86"/>
    </row>
    <row r="1380" spans="4:4">
      <c r="D1380" s="86"/>
    </row>
    <row r="1381" spans="4:4">
      <c r="D1381" s="86"/>
    </row>
    <row r="1382" spans="4:4">
      <c r="D1382" s="86"/>
    </row>
    <row r="1383" spans="4:4">
      <c r="D1383" s="86"/>
    </row>
    <row r="1384" spans="4:4">
      <c r="D1384" s="86"/>
    </row>
    <row r="1385" spans="4:4">
      <c r="D1385" s="86"/>
    </row>
    <row r="1386" spans="4:4">
      <c r="D1386" s="86"/>
    </row>
    <row r="1387" spans="4:4">
      <c r="D1387" s="86"/>
    </row>
    <row r="1388" spans="4:4">
      <c r="D1388" s="86"/>
    </row>
    <row r="1389" spans="4:4">
      <c r="D1389" s="86"/>
    </row>
    <row r="1390" spans="4:4">
      <c r="D1390" s="86"/>
    </row>
    <row r="1391" spans="4:4">
      <c r="D1391" s="86"/>
    </row>
    <row r="1392" spans="4:4">
      <c r="D1392" s="86"/>
    </row>
    <row r="1393" spans="4:4">
      <c r="D1393" s="86"/>
    </row>
    <row r="1394" spans="4:4">
      <c r="D1394" s="86"/>
    </row>
    <row r="1395" spans="4:4">
      <c r="D1395" s="86"/>
    </row>
    <row r="1396" spans="4:4">
      <c r="D1396" s="86"/>
    </row>
    <row r="1397" spans="4:4">
      <c r="D1397" s="86"/>
    </row>
    <row r="1398" spans="4:4">
      <c r="D1398" s="86"/>
    </row>
    <row r="1399" spans="4:4">
      <c r="D1399" s="86"/>
    </row>
    <row r="1400" spans="4:4">
      <c r="D1400" s="86"/>
    </row>
    <row r="1401" spans="4:4">
      <c r="D1401" s="86"/>
    </row>
    <row r="1402" spans="4:4">
      <c r="D1402" s="86"/>
    </row>
    <row r="1403" spans="4:4">
      <c r="D1403" s="86"/>
    </row>
    <row r="1404" spans="4:4">
      <c r="D1404" s="86"/>
    </row>
    <row r="1405" spans="4:4">
      <c r="D1405" s="86"/>
    </row>
    <row r="1406" spans="4:4">
      <c r="D1406" s="86"/>
    </row>
    <row r="1407" spans="4:4">
      <c r="D1407" s="86"/>
    </row>
    <row r="1408" spans="4:4">
      <c r="D1408" s="86"/>
    </row>
    <row r="1409" spans="4:4">
      <c r="D1409" s="86"/>
    </row>
    <row r="1410" spans="4:4">
      <c r="D1410" s="86"/>
    </row>
    <row r="1411" spans="4:4">
      <c r="D1411" s="86"/>
    </row>
    <row r="1412" spans="4:4">
      <c r="D1412" s="86"/>
    </row>
    <row r="1413" spans="4:4">
      <c r="D1413" s="86"/>
    </row>
    <row r="1414" spans="4:4">
      <c r="D1414" s="86"/>
    </row>
    <row r="1415" spans="4:4">
      <c r="D1415" s="86"/>
    </row>
    <row r="1416" spans="4:4">
      <c r="D1416" s="86"/>
    </row>
    <row r="1417" spans="4:4">
      <c r="D1417" s="86"/>
    </row>
    <row r="1418" spans="4:4">
      <c r="D1418" s="86"/>
    </row>
    <row r="1419" spans="4:4">
      <c r="D1419" s="86"/>
    </row>
    <row r="1420" spans="4:4">
      <c r="D1420" s="86"/>
    </row>
    <row r="1421" spans="4:4">
      <c r="D1421" s="86"/>
    </row>
    <row r="1422" spans="4:4">
      <c r="D1422" s="86"/>
    </row>
    <row r="1423" spans="4:4">
      <c r="D1423" s="86"/>
    </row>
    <row r="1424" spans="4:4">
      <c r="D1424" s="86"/>
    </row>
    <row r="1425" spans="4:4">
      <c r="D1425" s="86"/>
    </row>
    <row r="1426" spans="4:4">
      <c r="D1426" s="86"/>
    </row>
    <row r="1427" spans="4:4">
      <c r="D1427" s="86"/>
    </row>
    <row r="1428" spans="4:4">
      <c r="D1428" s="86"/>
    </row>
    <row r="1429" spans="4:4">
      <c r="D1429" s="86"/>
    </row>
    <row r="1430" spans="4:4">
      <c r="D1430" s="86"/>
    </row>
    <row r="1431" spans="4:4">
      <c r="D1431" s="86"/>
    </row>
    <row r="1432" spans="4:4">
      <c r="D1432" s="86"/>
    </row>
    <row r="1433" spans="4:4">
      <c r="D1433" s="86"/>
    </row>
    <row r="1434" spans="4:4">
      <c r="D1434" s="86"/>
    </row>
    <row r="1435" spans="4:4">
      <c r="D1435" s="86"/>
    </row>
    <row r="1436" spans="4:4">
      <c r="D1436" s="86"/>
    </row>
    <row r="1437" spans="4:4">
      <c r="D1437" s="86"/>
    </row>
    <row r="1438" spans="4:4">
      <c r="D1438" s="86"/>
    </row>
    <row r="1439" spans="4:4">
      <c r="D1439" s="86"/>
    </row>
    <row r="1440" spans="4:4">
      <c r="D1440" s="86"/>
    </row>
    <row r="1441" spans="4:4">
      <c r="D1441" s="86"/>
    </row>
    <row r="1442" spans="4:4">
      <c r="D1442" s="86"/>
    </row>
    <row r="1443" spans="4:4">
      <c r="D1443" s="86"/>
    </row>
    <row r="1444" spans="4:4">
      <c r="D1444" s="86"/>
    </row>
    <row r="1445" spans="4:4">
      <c r="D1445" s="86"/>
    </row>
    <row r="1446" spans="4:4">
      <c r="D1446" s="86"/>
    </row>
    <row r="1447" spans="4:4">
      <c r="D1447" s="86"/>
    </row>
    <row r="1448" spans="4:4">
      <c r="D1448" s="86"/>
    </row>
    <row r="1449" spans="4:4">
      <c r="D1449" s="86"/>
    </row>
    <row r="1450" spans="4:4">
      <c r="D1450" s="86"/>
    </row>
    <row r="1451" spans="4:4">
      <c r="D1451" s="86"/>
    </row>
    <row r="1452" spans="4:4">
      <c r="D1452" s="86"/>
    </row>
    <row r="1453" spans="4:4">
      <c r="D1453" s="86"/>
    </row>
    <row r="1454" spans="4:4">
      <c r="D1454" s="86"/>
    </row>
    <row r="1455" spans="4:4">
      <c r="D1455" s="86"/>
    </row>
    <row r="1456" spans="4:4">
      <c r="D1456" s="86"/>
    </row>
    <row r="1457" spans="4:4">
      <c r="D1457" s="86"/>
    </row>
    <row r="1458" spans="4:4">
      <c r="D1458" s="86"/>
    </row>
    <row r="1459" spans="4:4">
      <c r="D1459" s="86"/>
    </row>
    <row r="1460" spans="4:4">
      <c r="D1460" s="86"/>
    </row>
    <row r="1461" spans="4:4">
      <c r="D1461" s="86"/>
    </row>
    <row r="1462" spans="4:4">
      <c r="D1462" s="86"/>
    </row>
    <row r="1463" spans="4:4">
      <c r="D1463" s="86"/>
    </row>
    <row r="1464" spans="4:4">
      <c r="D1464" s="86"/>
    </row>
    <row r="1465" spans="4:4">
      <c r="D1465" s="86"/>
    </row>
    <row r="1466" spans="4:4">
      <c r="D1466" s="86"/>
    </row>
    <row r="1467" spans="4:4">
      <c r="D1467" s="86"/>
    </row>
    <row r="1468" spans="4:4">
      <c r="D1468" s="86"/>
    </row>
    <row r="1469" spans="4:4">
      <c r="D1469" s="86"/>
    </row>
    <row r="1470" spans="4:4">
      <c r="D1470" s="86"/>
    </row>
    <row r="1471" spans="4:4">
      <c r="D1471" s="86"/>
    </row>
    <row r="1472" spans="4:4">
      <c r="D1472" s="86"/>
    </row>
    <row r="1473" spans="4:4">
      <c r="D1473" s="86"/>
    </row>
    <row r="1474" spans="4:4">
      <c r="D1474" s="86"/>
    </row>
    <row r="1475" spans="4:4">
      <c r="D1475" s="86"/>
    </row>
    <row r="1476" spans="4:4">
      <c r="D1476" s="86"/>
    </row>
    <row r="1477" spans="4:4">
      <c r="D1477" s="86"/>
    </row>
    <row r="1478" spans="4:4">
      <c r="D1478" s="86"/>
    </row>
    <row r="1479" spans="4:4">
      <c r="D1479" s="86"/>
    </row>
    <row r="1480" spans="4:4">
      <c r="D1480" s="86"/>
    </row>
    <row r="1481" spans="4:4">
      <c r="D1481" s="86"/>
    </row>
    <row r="1482" spans="4:4">
      <c r="D1482" s="86"/>
    </row>
    <row r="1483" spans="4:4">
      <c r="D1483" s="86"/>
    </row>
    <row r="1484" spans="4:4">
      <c r="D1484" s="86"/>
    </row>
    <row r="1485" spans="4:4">
      <c r="D1485" s="86"/>
    </row>
    <row r="1486" spans="4:4">
      <c r="D1486" s="86"/>
    </row>
    <row r="1487" spans="4:4">
      <c r="D1487" s="86"/>
    </row>
    <row r="1488" spans="4:4">
      <c r="D1488" s="86"/>
    </row>
    <row r="1489" spans="4:4">
      <c r="D1489" s="86"/>
    </row>
    <row r="1490" spans="4:4">
      <c r="D1490" s="86"/>
    </row>
    <row r="1491" spans="4:4">
      <c r="D1491" s="86"/>
    </row>
    <row r="1492" spans="4:4">
      <c r="D1492" s="86"/>
    </row>
    <row r="1493" spans="4:4">
      <c r="D1493" s="86"/>
    </row>
    <row r="1494" spans="4:4">
      <c r="D1494" s="86"/>
    </row>
    <row r="1495" spans="4:4">
      <c r="D1495" s="86"/>
    </row>
    <row r="1496" spans="4:4">
      <c r="D1496" s="86"/>
    </row>
    <row r="1497" spans="4:4">
      <c r="D1497" s="86"/>
    </row>
    <row r="1498" spans="4:4">
      <c r="D1498" s="86"/>
    </row>
    <row r="1499" spans="4:4">
      <c r="D1499" s="86"/>
    </row>
    <row r="1500" spans="4:4">
      <c r="D1500" s="86"/>
    </row>
    <row r="1501" spans="4:4">
      <c r="D1501" s="86"/>
    </row>
    <row r="1502" spans="4:4">
      <c r="D1502" s="86"/>
    </row>
    <row r="1503" spans="4:4">
      <c r="D1503" s="86"/>
    </row>
    <row r="1504" spans="4:4">
      <c r="D1504" s="86"/>
    </row>
    <row r="1505" spans="4:4">
      <c r="D1505" s="86"/>
    </row>
    <row r="1506" spans="4:4">
      <c r="D1506" s="86"/>
    </row>
    <row r="1507" spans="4:4">
      <c r="D1507" s="86"/>
    </row>
    <row r="1508" spans="4:4">
      <c r="D1508" s="86"/>
    </row>
    <row r="1509" spans="4:4">
      <c r="D1509" s="86"/>
    </row>
    <row r="1510" spans="4:4">
      <c r="D1510" s="86"/>
    </row>
    <row r="1511" spans="4:4">
      <c r="D1511" s="86"/>
    </row>
    <row r="1512" spans="4:4">
      <c r="D1512" s="86"/>
    </row>
    <row r="1513" spans="4:4">
      <c r="D1513" s="86"/>
    </row>
    <row r="1514" spans="4:4">
      <c r="D1514" s="86"/>
    </row>
    <row r="1515" spans="4:4">
      <c r="D1515" s="86"/>
    </row>
    <row r="1516" spans="4:4">
      <c r="D1516" s="86"/>
    </row>
    <row r="1517" spans="4:4">
      <c r="D1517" s="86"/>
    </row>
    <row r="1518" spans="4:4">
      <c r="D1518" s="86"/>
    </row>
    <row r="1519" spans="4:4">
      <c r="D1519" s="86"/>
    </row>
    <row r="1520" spans="4:4">
      <c r="D1520" s="86"/>
    </row>
    <row r="1521" spans="4:4">
      <c r="D1521" s="86"/>
    </row>
    <row r="1522" spans="4:4">
      <c r="D1522" s="86"/>
    </row>
    <row r="1523" spans="4:4">
      <c r="D1523" s="86"/>
    </row>
    <row r="1524" spans="4:4">
      <c r="D1524" s="86"/>
    </row>
    <row r="1525" spans="4:4">
      <c r="D1525" s="86"/>
    </row>
    <row r="1526" spans="4:4">
      <c r="D1526" s="86"/>
    </row>
    <row r="1527" spans="4:4">
      <c r="D1527" s="86"/>
    </row>
    <row r="1528" spans="4:4">
      <c r="D1528" s="86"/>
    </row>
    <row r="1529" spans="4:4">
      <c r="D1529" s="86"/>
    </row>
    <row r="1530" spans="4:4">
      <c r="D1530" s="86"/>
    </row>
    <row r="1531" spans="4:4">
      <c r="D1531" s="86"/>
    </row>
    <row r="1532" spans="4:4">
      <c r="D1532" s="86"/>
    </row>
    <row r="1533" spans="4:4">
      <c r="D1533" s="86"/>
    </row>
    <row r="1534" spans="4:4">
      <c r="D1534" s="86"/>
    </row>
    <row r="1535" spans="4:4">
      <c r="D1535" s="86"/>
    </row>
    <row r="1536" spans="4:4">
      <c r="D1536" s="86"/>
    </row>
    <row r="1537" spans="4:4">
      <c r="D1537" s="86"/>
    </row>
    <row r="1538" spans="4:4">
      <c r="D1538" s="86"/>
    </row>
    <row r="1539" spans="4:4">
      <c r="D1539" s="86"/>
    </row>
    <row r="1540" spans="4:4">
      <c r="D1540" s="86"/>
    </row>
    <row r="1541" spans="4:4">
      <c r="D1541" s="86"/>
    </row>
    <row r="1542" spans="4:4">
      <c r="D1542" s="86"/>
    </row>
    <row r="1543" spans="4:4">
      <c r="D1543" s="86"/>
    </row>
    <row r="1544" spans="4:4">
      <c r="D1544" s="86"/>
    </row>
    <row r="1545" spans="4:4">
      <c r="D1545" s="86"/>
    </row>
    <row r="1546" spans="4:4">
      <c r="D1546" s="86"/>
    </row>
    <row r="1547" spans="4:4">
      <c r="D1547" s="86"/>
    </row>
    <row r="1548" spans="4:4">
      <c r="D1548" s="86"/>
    </row>
    <row r="1549" spans="4:4">
      <c r="D1549" s="86"/>
    </row>
    <row r="1550" spans="4:4">
      <c r="D1550" s="86"/>
    </row>
    <row r="1551" spans="4:4">
      <c r="D1551" s="86"/>
    </row>
    <row r="1552" spans="4:4">
      <c r="D1552" s="86"/>
    </row>
    <row r="1553" spans="4:4">
      <c r="D1553" s="86"/>
    </row>
    <row r="1554" spans="4:4">
      <c r="D1554" s="86"/>
    </row>
    <row r="1555" spans="4:4">
      <c r="D1555" s="86"/>
    </row>
    <row r="1556" spans="4:4">
      <c r="D1556" s="86"/>
    </row>
    <row r="1557" spans="4:4">
      <c r="D1557" s="86"/>
    </row>
    <row r="1558" spans="4:4">
      <c r="D1558" s="86"/>
    </row>
    <row r="1559" spans="4:4">
      <c r="D1559" s="86"/>
    </row>
    <row r="1560" spans="4:4">
      <c r="D1560" s="86"/>
    </row>
    <row r="1561" spans="4:4">
      <c r="D1561" s="86"/>
    </row>
    <row r="1562" spans="4:4">
      <c r="D1562" s="86"/>
    </row>
    <row r="1563" spans="4:4">
      <c r="D1563" s="86"/>
    </row>
    <row r="1564" spans="4:4">
      <c r="D1564" s="86"/>
    </row>
    <row r="1565" spans="4:4">
      <c r="D1565" s="86"/>
    </row>
    <row r="1566" spans="4:4">
      <c r="D1566" s="86"/>
    </row>
    <row r="1567" spans="4:4">
      <c r="D1567" s="86"/>
    </row>
    <row r="1568" spans="4:4">
      <c r="D1568" s="86"/>
    </row>
    <row r="1569" spans="4:4">
      <c r="D1569" s="86"/>
    </row>
    <row r="1570" spans="4:4">
      <c r="D1570" s="86"/>
    </row>
    <row r="1571" spans="4:4">
      <c r="D1571" s="86"/>
    </row>
    <row r="1572" spans="4:4">
      <c r="D1572" s="86"/>
    </row>
    <row r="1573" spans="4:4">
      <c r="D1573" s="86"/>
    </row>
    <row r="1574" spans="4:4">
      <c r="D1574" s="86"/>
    </row>
    <row r="1575" spans="4:4">
      <c r="D1575" s="86"/>
    </row>
    <row r="1576" spans="4:4">
      <c r="D1576" s="86"/>
    </row>
    <row r="1577" spans="4:4">
      <c r="D1577" s="86"/>
    </row>
    <row r="1578" spans="4:4">
      <c r="D1578" s="86"/>
    </row>
    <row r="1579" spans="4:4">
      <c r="D1579" s="86"/>
    </row>
    <row r="1580" spans="4:4">
      <c r="D1580" s="86"/>
    </row>
    <row r="1581" spans="4:4">
      <c r="D1581" s="86"/>
    </row>
    <row r="1582" spans="4:4">
      <c r="D1582" s="86"/>
    </row>
    <row r="1583" spans="4:4">
      <c r="D1583" s="86"/>
    </row>
    <row r="1584" spans="4:4">
      <c r="D1584" s="86"/>
    </row>
    <row r="1585" spans="4:4">
      <c r="D1585" s="86"/>
    </row>
    <row r="1586" spans="4:4">
      <c r="D1586" s="86"/>
    </row>
    <row r="1587" spans="4:4">
      <c r="D1587" s="86"/>
    </row>
    <row r="1588" spans="4:4">
      <c r="D1588" s="86"/>
    </row>
    <row r="1589" spans="4:4">
      <c r="D1589" s="86"/>
    </row>
    <row r="1590" spans="4:4">
      <c r="D1590" s="86"/>
    </row>
    <row r="1591" spans="4:4">
      <c r="D1591" s="86"/>
    </row>
    <row r="1592" spans="4:4">
      <c r="D1592" s="86"/>
    </row>
    <row r="1593" spans="4:4">
      <c r="D1593" s="86"/>
    </row>
    <row r="1594" spans="4:4">
      <c r="D1594" s="86"/>
    </row>
    <row r="1595" spans="4:4">
      <c r="D1595" s="86"/>
    </row>
    <row r="1596" spans="4:4">
      <c r="D1596" s="86"/>
    </row>
    <row r="1597" spans="4:4">
      <c r="D1597" s="86"/>
    </row>
    <row r="1598" spans="4:4">
      <c r="D1598" s="86"/>
    </row>
    <row r="1599" spans="4:4">
      <c r="D1599" s="86"/>
    </row>
    <row r="1600" spans="4:4">
      <c r="D1600" s="86"/>
    </row>
    <row r="1601" spans="4:4">
      <c r="D1601" s="86"/>
    </row>
    <row r="1602" spans="4:4">
      <c r="D1602" s="86"/>
    </row>
    <row r="1603" spans="4:4">
      <c r="D1603" s="86"/>
    </row>
    <row r="1604" spans="4:4">
      <c r="D1604" s="86"/>
    </row>
    <row r="1605" spans="4:4">
      <c r="D1605" s="86"/>
    </row>
    <row r="1606" spans="4:4">
      <c r="D1606" s="86"/>
    </row>
    <row r="1607" spans="4:4">
      <c r="D1607" s="86"/>
    </row>
    <row r="1608" spans="4:4">
      <c r="D1608" s="86"/>
    </row>
    <row r="1609" spans="4:4">
      <c r="D1609" s="86"/>
    </row>
    <row r="1610" spans="4:4">
      <c r="D1610" s="86"/>
    </row>
    <row r="1611" spans="4:4">
      <c r="D1611" s="86"/>
    </row>
    <row r="1612" spans="4:4">
      <c r="D1612" s="86"/>
    </row>
    <row r="1613" spans="4:4">
      <c r="D1613" s="86"/>
    </row>
    <row r="1614" spans="4:4">
      <c r="D1614" s="86"/>
    </row>
    <row r="1615" spans="4:4">
      <c r="D1615" s="86"/>
    </row>
    <row r="1616" spans="4:4">
      <c r="D1616" s="86"/>
    </row>
    <row r="1617" spans="4:4">
      <c r="D1617" s="86"/>
    </row>
    <row r="1618" spans="4:4">
      <c r="D1618" s="86"/>
    </row>
    <row r="1619" spans="4:4">
      <c r="D1619" s="86"/>
    </row>
    <row r="1620" spans="4:4">
      <c r="D1620" s="86"/>
    </row>
    <row r="1621" spans="4:4">
      <c r="D1621" s="86"/>
    </row>
    <row r="1622" spans="4:4">
      <c r="D1622" s="86"/>
    </row>
    <row r="1623" spans="4:4">
      <c r="D1623" s="86"/>
    </row>
    <row r="1624" spans="4:4">
      <c r="D1624" s="86"/>
    </row>
    <row r="1625" spans="4:4">
      <c r="D1625" s="86"/>
    </row>
    <row r="1626" spans="4:4">
      <c r="D1626" s="86"/>
    </row>
    <row r="1627" spans="4:4">
      <c r="D1627" s="86"/>
    </row>
    <row r="1628" spans="4:4">
      <c r="D1628" s="86"/>
    </row>
    <row r="1629" spans="4:4">
      <c r="D1629" s="86"/>
    </row>
    <row r="1630" spans="4:4">
      <c r="D1630" s="86"/>
    </row>
    <row r="1631" spans="4:4">
      <c r="D1631" s="86"/>
    </row>
    <row r="1632" spans="4:4">
      <c r="D1632" s="86"/>
    </row>
    <row r="1633" spans="4:4">
      <c r="D1633" s="86"/>
    </row>
    <row r="1634" spans="4:4">
      <c r="D1634" s="86"/>
    </row>
    <row r="1635" spans="4:4">
      <c r="D1635" s="86"/>
    </row>
    <row r="1636" spans="4:4">
      <c r="D1636" s="86"/>
    </row>
    <row r="1637" spans="4:4">
      <c r="D1637" s="86"/>
    </row>
    <row r="1638" spans="4:4">
      <c r="D1638" s="86"/>
    </row>
    <row r="1639" spans="4:4">
      <c r="D1639" s="86"/>
    </row>
    <row r="1640" spans="4:4">
      <c r="D1640" s="86"/>
    </row>
    <row r="1641" spans="4:4">
      <c r="D1641" s="86"/>
    </row>
    <row r="1642" spans="4:4">
      <c r="D1642" s="86"/>
    </row>
    <row r="1643" spans="4:4">
      <c r="D1643" s="86"/>
    </row>
    <row r="1644" spans="4:4">
      <c r="D1644" s="86"/>
    </row>
    <row r="1645" spans="4:4">
      <c r="D1645" s="86"/>
    </row>
    <row r="1646" spans="4:4">
      <c r="D1646" s="86"/>
    </row>
    <row r="1647" spans="4:4">
      <c r="D1647" s="86"/>
    </row>
    <row r="1648" spans="4:4">
      <c r="D1648" s="86"/>
    </row>
    <row r="1649" spans="4:4">
      <c r="D1649" s="86"/>
    </row>
    <row r="1650" spans="4:4">
      <c r="D1650" s="86"/>
    </row>
    <row r="1651" spans="4:4">
      <c r="D1651" s="86"/>
    </row>
    <row r="1652" spans="4:4">
      <c r="D1652" s="86"/>
    </row>
    <row r="1653" spans="4:4">
      <c r="D1653" s="86"/>
    </row>
    <row r="1654" spans="4:4">
      <c r="D1654" s="86"/>
    </row>
    <row r="1655" spans="4:4">
      <c r="D1655" s="86"/>
    </row>
    <row r="1656" spans="4:4">
      <c r="D1656" s="86"/>
    </row>
    <row r="1657" spans="4:4">
      <c r="D1657" s="86"/>
    </row>
    <row r="1658" spans="4:4">
      <c r="D1658" s="86"/>
    </row>
    <row r="1659" spans="4:4">
      <c r="D1659" s="86"/>
    </row>
    <row r="1660" spans="4:4">
      <c r="D1660" s="86"/>
    </row>
    <row r="1661" spans="4:4">
      <c r="D1661" s="86"/>
    </row>
    <row r="1662" spans="4:4">
      <c r="D1662" s="86"/>
    </row>
    <row r="1663" spans="4:4">
      <c r="D1663" s="86"/>
    </row>
    <row r="1664" spans="4:4">
      <c r="D1664" s="86"/>
    </row>
    <row r="1665" spans="4:4">
      <c r="D1665" s="86"/>
    </row>
    <row r="1666" spans="4:4">
      <c r="D1666" s="86"/>
    </row>
    <row r="1667" spans="4:4">
      <c r="D1667" s="86"/>
    </row>
    <row r="1668" spans="4:4">
      <c r="D1668" s="86"/>
    </row>
    <row r="1669" spans="4:4">
      <c r="D1669" s="86"/>
    </row>
    <row r="1670" spans="4:4">
      <c r="D1670" s="86"/>
    </row>
    <row r="1671" spans="4:4">
      <c r="D1671" s="86"/>
    </row>
    <row r="1672" spans="4:4">
      <c r="D1672" s="86"/>
    </row>
    <row r="1673" spans="4:4">
      <c r="D1673" s="86"/>
    </row>
    <row r="1674" spans="4:4">
      <c r="D1674" s="86"/>
    </row>
    <row r="1675" spans="4:4">
      <c r="D1675" s="86"/>
    </row>
    <row r="1676" spans="4:4">
      <c r="D1676" s="86"/>
    </row>
    <row r="1677" spans="4:4">
      <c r="D1677" s="86"/>
    </row>
    <row r="1678" spans="4:4">
      <c r="D1678" s="86"/>
    </row>
    <row r="1679" spans="4:4">
      <c r="D1679" s="86"/>
    </row>
    <row r="1680" spans="4:4">
      <c r="D1680" s="86"/>
    </row>
    <row r="1681" spans="4:4">
      <c r="D1681" s="86"/>
    </row>
    <row r="1682" spans="4:4">
      <c r="D1682" s="86"/>
    </row>
    <row r="1683" spans="4:4">
      <c r="D1683" s="86"/>
    </row>
    <row r="1684" spans="4:4">
      <c r="D1684" s="86"/>
    </row>
    <row r="1685" spans="4:4">
      <c r="D1685" s="86"/>
    </row>
    <row r="1686" spans="4:4">
      <c r="D1686" s="86"/>
    </row>
    <row r="1687" spans="4:4">
      <c r="D1687" s="86"/>
    </row>
    <row r="1688" spans="4:4">
      <c r="D1688" s="86"/>
    </row>
    <row r="1689" spans="4:4">
      <c r="D1689" s="86"/>
    </row>
    <row r="1690" spans="4:4">
      <c r="D1690" s="86"/>
    </row>
    <row r="1691" spans="4:4">
      <c r="D1691" s="86"/>
    </row>
    <row r="1692" spans="4:4">
      <c r="D1692" s="86"/>
    </row>
    <row r="1693" spans="4:4">
      <c r="D1693" s="86"/>
    </row>
    <row r="1694" spans="4:4">
      <c r="D1694" s="86"/>
    </row>
    <row r="1695" spans="4:4">
      <c r="D1695" s="86"/>
    </row>
    <row r="1696" spans="4:4">
      <c r="D1696" s="86"/>
    </row>
    <row r="1697" spans="4:4">
      <c r="D1697" s="86"/>
    </row>
    <row r="1698" spans="4:4">
      <c r="D1698" s="86"/>
    </row>
    <row r="1699" spans="4:4">
      <c r="D1699" s="86"/>
    </row>
    <row r="1700" spans="4:4">
      <c r="D1700" s="86"/>
    </row>
    <row r="1701" spans="4:4">
      <c r="D1701" s="86"/>
    </row>
    <row r="1702" spans="4:4">
      <c r="D1702" s="86"/>
    </row>
    <row r="1703" spans="4:4">
      <c r="D1703" s="86"/>
    </row>
    <row r="1704" spans="4:4">
      <c r="D1704" s="86"/>
    </row>
    <row r="1705" spans="4:4">
      <c r="D1705" s="86"/>
    </row>
    <row r="1706" spans="4:4">
      <c r="D1706" s="86"/>
    </row>
    <row r="1707" spans="4:4">
      <c r="D1707" s="86"/>
    </row>
    <row r="1708" spans="4:4">
      <c r="D1708" s="86"/>
    </row>
    <row r="1709" spans="4:4">
      <c r="D1709" s="86"/>
    </row>
    <row r="1710" spans="4:4">
      <c r="D1710" s="86"/>
    </row>
    <row r="1711" spans="4:4">
      <c r="D1711" s="86"/>
    </row>
    <row r="1712" spans="4:4">
      <c r="D1712" s="86"/>
    </row>
    <row r="1713" spans="4:4">
      <c r="D1713" s="86"/>
    </row>
    <row r="1714" spans="4:4">
      <c r="D1714" s="86"/>
    </row>
    <row r="1715" spans="4:4">
      <c r="D1715" s="86"/>
    </row>
    <row r="1716" spans="4:4">
      <c r="D1716" s="86"/>
    </row>
    <row r="1717" spans="4:4">
      <c r="D1717" s="86"/>
    </row>
    <row r="1718" spans="4:4">
      <c r="D1718" s="86"/>
    </row>
    <row r="1719" spans="4:4">
      <c r="D1719" s="86"/>
    </row>
    <row r="1720" spans="4:4">
      <c r="D1720" s="86"/>
    </row>
    <row r="1721" spans="4:4">
      <c r="D1721" s="86"/>
    </row>
    <row r="1722" spans="4:4">
      <c r="D1722" s="86"/>
    </row>
    <row r="1723" spans="4:4">
      <c r="D1723" s="86"/>
    </row>
    <row r="1724" spans="4:4">
      <c r="D1724" s="86"/>
    </row>
    <row r="1725" spans="4:4">
      <c r="D1725" s="86"/>
    </row>
    <row r="1726" spans="4:4">
      <c r="D1726" s="86"/>
    </row>
    <row r="1727" spans="4:4">
      <c r="D1727" s="86"/>
    </row>
    <row r="1728" spans="4:4">
      <c r="D1728" s="86"/>
    </row>
    <row r="1729" spans="4:4">
      <c r="D1729" s="86"/>
    </row>
    <row r="1730" spans="4:4">
      <c r="D1730" s="86"/>
    </row>
    <row r="1731" spans="4:4">
      <c r="D1731" s="86"/>
    </row>
    <row r="1732" spans="4:4">
      <c r="D1732" s="86"/>
    </row>
    <row r="1733" spans="4:4">
      <c r="D1733" s="86"/>
    </row>
    <row r="1734" spans="4:4">
      <c r="D1734" s="86"/>
    </row>
    <row r="1735" spans="4:4">
      <c r="D1735" s="86"/>
    </row>
    <row r="1736" spans="4:4">
      <c r="D1736" s="86"/>
    </row>
    <row r="1737" spans="4:4">
      <c r="D1737" s="86"/>
    </row>
    <row r="1738" spans="4:4">
      <c r="D1738" s="86"/>
    </row>
    <row r="1739" spans="4:4">
      <c r="D1739" s="86"/>
    </row>
    <row r="1740" spans="4:4">
      <c r="D1740" s="86"/>
    </row>
    <row r="1741" spans="4:4">
      <c r="D1741" s="86"/>
    </row>
    <row r="1742" spans="4:4">
      <c r="D1742" s="86"/>
    </row>
    <row r="1743" spans="4:4">
      <c r="D1743" s="86"/>
    </row>
    <row r="1744" spans="4:4">
      <c r="D1744" s="86"/>
    </row>
    <row r="1745" spans="4:4">
      <c r="D1745" s="86"/>
    </row>
    <row r="1746" spans="4:4">
      <c r="D1746" s="86"/>
    </row>
    <row r="1747" spans="4:4">
      <c r="D1747" s="86"/>
    </row>
    <row r="1748" spans="4:4">
      <c r="D1748" s="86"/>
    </row>
    <row r="1749" spans="4:4">
      <c r="D1749" s="86"/>
    </row>
    <row r="1750" spans="4:4">
      <c r="D1750" s="86"/>
    </row>
    <row r="1751" spans="4:4">
      <c r="D1751" s="86"/>
    </row>
    <row r="1752" spans="4:4">
      <c r="D1752" s="86"/>
    </row>
    <row r="1753" spans="4:4">
      <c r="D1753" s="86"/>
    </row>
    <row r="1754" spans="4:4">
      <c r="D1754" s="86"/>
    </row>
    <row r="1755" spans="4:4">
      <c r="D1755" s="86"/>
    </row>
    <row r="1756" spans="4:4">
      <c r="D1756" s="86"/>
    </row>
    <row r="1757" spans="4:4">
      <c r="D1757" s="86"/>
    </row>
    <row r="1758" spans="4:4">
      <c r="D1758" s="86"/>
    </row>
    <row r="1759" spans="4:4">
      <c r="D1759" s="86"/>
    </row>
    <row r="1760" spans="4:4">
      <c r="D1760" s="86"/>
    </row>
    <row r="1761" spans="4:4">
      <c r="D1761" s="86"/>
    </row>
    <row r="1762" spans="4:4">
      <c r="D1762" s="86"/>
    </row>
    <row r="1763" spans="4:4">
      <c r="D1763" s="86"/>
    </row>
    <row r="1764" spans="4:4">
      <c r="D1764" s="86"/>
    </row>
    <row r="1765" spans="4:4">
      <c r="D1765" s="86"/>
    </row>
    <row r="1766" spans="4:4">
      <c r="D1766" s="86"/>
    </row>
    <row r="1767" spans="4:4">
      <c r="D1767" s="86"/>
    </row>
    <row r="1768" spans="4:4">
      <c r="D1768" s="86"/>
    </row>
    <row r="1769" spans="4:4">
      <c r="D1769" s="86"/>
    </row>
    <row r="1770" spans="4:4">
      <c r="D1770" s="86"/>
    </row>
    <row r="1771" spans="4:4">
      <c r="D1771" s="86"/>
    </row>
    <row r="1772" spans="4:4">
      <c r="D1772" s="86"/>
    </row>
    <row r="1773" spans="4:4">
      <c r="D1773" s="86"/>
    </row>
    <row r="1774" spans="4:4">
      <c r="D1774" s="86"/>
    </row>
    <row r="1775" spans="4:4">
      <c r="D1775" s="86"/>
    </row>
    <row r="1776" spans="4:4">
      <c r="D1776" s="86"/>
    </row>
    <row r="1777" spans="4:4">
      <c r="D1777" s="86"/>
    </row>
    <row r="1778" spans="4:4">
      <c r="D1778" s="86"/>
    </row>
    <row r="1779" spans="4:4">
      <c r="D1779" s="86"/>
    </row>
    <row r="1780" spans="4:4">
      <c r="D1780" s="86"/>
    </row>
    <row r="1781" spans="4:4">
      <c r="D1781" s="86"/>
    </row>
    <row r="1782" spans="4:4">
      <c r="D1782" s="86"/>
    </row>
    <row r="1783" spans="4:4">
      <c r="D1783" s="86"/>
    </row>
    <row r="1784" spans="4:4">
      <c r="D1784" s="86"/>
    </row>
    <row r="1785" spans="4:4">
      <c r="D1785" s="86"/>
    </row>
    <row r="1786" spans="4:4">
      <c r="D1786" s="86"/>
    </row>
    <row r="1787" spans="4:4">
      <c r="D1787" s="86"/>
    </row>
    <row r="1788" spans="4:4">
      <c r="D1788" s="86"/>
    </row>
    <row r="1789" spans="4:4">
      <c r="D1789" s="86"/>
    </row>
    <row r="1790" spans="4:4">
      <c r="D1790" s="86"/>
    </row>
    <row r="1791" spans="4:4">
      <c r="D1791" s="86"/>
    </row>
    <row r="1792" spans="4:4">
      <c r="D1792" s="86"/>
    </row>
    <row r="1793" spans="4:4">
      <c r="D1793" s="86"/>
    </row>
    <row r="1794" spans="4:4">
      <c r="D1794" s="86"/>
    </row>
    <row r="1795" spans="4:4">
      <c r="D1795" s="86"/>
    </row>
    <row r="1796" spans="4:4">
      <c r="D1796" s="86"/>
    </row>
    <row r="1797" spans="4:4">
      <c r="D1797" s="86"/>
    </row>
    <row r="1798" spans="4:4">
      <c r="D1798" s="86"/>
    </row>
    <row r="1799" spans="4:4">
      <c r="D1799" s="86"/>
    </row>
    <row r="1800" spans="4:4">
      <c r="D1800" s="86"/>
    </row>
    <row r="1801" spans="4:4">
      <c r="D1801" s="86"/>
    </row>
    <row r="1802" spans="4:4">
      <c r="D1802" s="86"/>
    </row>
    <row r="1803" spans="4:4">
      <c r="D1803" s="86"/>
    </row>
    <row r="1804" spans="4:4">
      <c r="D1804" s="86"/>
    </row>
    <row r="1805" spans="4:4">
      <c r="D1805" s="86"/>
    </row>
    <row r="1806" spans="4:4">
      <c r="D1806" s="86"/>
    </row>
    <row r="1807" spans="4:4">
      <c r="D1807" s="86"/>
    </row>
    <row r="1808" spans="4:4">
      <c r="D1808" s="86"/>
    </row>
    <row r="1809" spans="4:4">
      <c r="D1809" s="86"/>
    </row>
    <row r="1810" spans="4:4">
      <c r="D1810" s="86"/>
    </row>
    <row r="1811" spans="4:4">
      <c r="D1811" s="86"/>
    </row>
    <row r="1812" spans="4:4">
      <c r="D1812" s="86"/>
    </row>
    <row r="1813" spans="4:4">
      <c r="D1813" s="86"/>
    </row>
    <row r="1814" spans="4:4">
      <c r="D1814" s="86"/>
    </row>
    <row r="1815" spans="4:4">
      <c r="D1815" s="86"/>
    </row>
    <row r="1816" spans="4:4">
      <c r="D1816" s="86"/>
    </row>
    <row r="1817" spans="4:4">
      <c r="D1817" s="86"/>
    </row>
    <row r="1818" spans="4:4">
      <c r="D1818" s="86"/>
    </row>
    <row r="1819" spans="4:4">
      <c r="D1819" s="86"/>
    </row>
    <row r="1820" spans="4:4">
      <c r="D1820" s="86"/>
    </row>
    <row r="1821" spans="4:4">
      <c r="D1821" s="86"/>
    </row>
    <row r="1822" spans="4:4">
      <c r="D1822" s="86"/>
    </row>
    <row r="1823" spans="4:4">
      <c r="D1823" s="86"/>
    </row>
    <row r="1824" spans="4:4">
      <c r="D1824" s="86"/>
    </row>
    <row r="1825" spans="4:4">
      <c r="D1825" s="86"/>
    </row>
    <row r="1826" spans="4:4">
      <c r="D1826" s="86"/>
    </row>
    <row r="1827" spans="4:4">
      <c r="D1827" s="86"/>
    </row>
    <row r="1828" spans="4:4">
      <c r="D1828" s="86"/>
    </row>
    <row r="1829" spans="4:4">
      <c r="D1829" s="86"/>
    </row>
    <row r="1830" spans="4:4">
      <c r="D1830" s="86"/>
    </row>
    <row r="1831" spans="4:4">
      <c r="D1831" s="86"/>
    </row>
    <row r="1832" spans="4:4">
      <c r="D1832" s="86"/>
    </row>
    <row r="1833" spans="4:4">
      <c r="D1833" s="86"/>
    </row>
    <row r="1834" spans="4:4">
      <c r="D1834" s="86"/>
    </row>
    <row r="1835" spans="4:4">
      <c r="D1835" s="86"/>
    </row>
    <row r="1836" spans="4:4">
      <c r="D1836" s="86"/>
    </row>
    <row r="1837" spans="4:4">
      <c r="D1837" s="86"/>
    </row>
    <row r="1838" spans="4:4">
      <c r="D1838" s="86"/>
    </row>
    <row r="1839" spans="4:4">
      <c r="D1839" s="86"/>
    </row>
    <row r="1840" spans="4:4">
      <c r="D1840" s="86"/>
    </row>
    <row r="1841" spans="4:4">
      <c r="D1841" s="86"/>
    </row>
    <row r="1842" spans="4:4">
      <c r="D1842" s="86"/>
    </row>
    <row r="1843" spans="4:4">
      <c r="D1843" s="86"/>
    </row>
    <row r="1844" spans="4:4">
      <c r="D1844" s="86"/>
    </row>
    <row r="1845" spans="4:4">
      <c r="D1845" s="86"/>
    </row>
    <row r="1846" spans="4:4">
      <c r="D1846" s="86"/>
    </row>
    <row r="1847" spans="4:4">
      <c r="D1847" s="86"/>
    </row>
    <row r="1848" spans="4:4">
      <c r="D1848" s="86"/>
    </row>
    <row r="1849" spans="4:4">
      <c r="D1849" s="86"/>
    </row>
    <row r="1850" spans="4:4">
      <c r="D1850" s="86"/>
    </row>
    <row r="1851" spans="4:4">
      <c r="D1851" s="86"/>
    </row>
    <row r="1852" spans="4:4">
      <c r="D1852" s="86"/>
    </row>
    <row r="1853" spans="4:4">
      <c r="D1853" s="86"/>
    </row>
    <row r="1854" spans="4:4">
      <c r="D1854" s="86"/>
    </row>
    <row r="1855" spans="4:4">
      <c r="D1855" s="86"/>
    </row>
    <row r="1856" spans="4:4">
      <c r="D1856" s="86"/>
    </row>
    <row r="1857" spans="4:4">
      <c r="D1857" s="86"/>
    </row>
    <row r="1858" spans="4:4">
      <c r="D1858" s="86"/>
    </row>
    <row r="1859" spans="4:4">
      <c r="D1859" s="86"/>
    </row>
    <row r="1860" spans="4:4">
      <c r="D1860" s="86"/>
    </row>
    <row r="1861" spans="4:4">
      <c r="D1861" s="86"/>
    </row>
    <row r="1862" spans="4:4">
      <c r="D1862" s="86"/>
    </row>
    <row r="1863" spans="4:4">
      <c r="D1863" s="86"/>
    </row>
    <row r="1864" spans="4:4">
      <c r="D1864" s="86"/>
    </row>
    <row r="1865" spans="4:4">
      <c r="D1865" s="86"/>
    </row>
    <row r="1866" spans="4:4">
      <c r="D1866" s="86"/>
    </row>
    <row r="1867" spans="4:4">
      <c r="D1867" s="86"/>
    </row>
    <row r="1868" spans="4:4">
      <c r="D1868" s="86"/>
    </row>
    <row r="1869" spans="4:4">
      <c r="D1869" s="86"/>
    </row>
    <row r="1870" spans="4:4">
      <c r="D1870" s="86"/>
    </row>
    <row r="1871" spans="4:4">
      <c r="D1871" s="86"/>
    </row>
    <row r="1872" spans="4:4">
      <c r="D1872" s="86"/>
    </row>
    <row r="1873" spans="4:4">
      <c r="D1873" s="86"/>
    </row>
    <row r="1874" spans="4:4">
      <c r="D1874" s="86"/>
    </row>
    <row r="1875" spans="4:4">
      <c r="D1875" s="86"/>
    </row>
    <row r="1876" spans="4:4">
      <c r="D1876" s="86"/>
    </row>
    <row r="1877" spans="4:4">
      <c r="D1877" s="86"/>
    </row>
    <row r="1878" spans="4:4">
      <c r="D1878" s="86"/>
    </row>
    <row r="1879" spans="4:4">
      <c r="D1879" s="86"/>
    </row>
    <row r="1880" spans="4:4">
      <c r="D1880" s="86"/>
    </row>
    <row r="1881" spans="4:4">
      <c r="D1881" s="86"/>
    </row>
    <row r="1882" spans="4:4">
      <c r="D1882" s="86"/>
    </row>
    <row r="1883" spans="4:4">
      <c r="D1883" s="86"/>
    </row>
    <row r="1884" spans="4:4">
      <c r="D1884" s="86"/>
    </row>
    <row r="1885" spans="4:4">
      <c r="D1885" s="86"/>
    </row>
    <row r="1886" spans="4:4">
      <c r="D1886" s="86"/>
    </row>
    <row r="1887" spans="4:4">
      <c r="D1887" s="86"/>
    </row>
    <row r="1888" spans="4:4">
      <c r="D1888" s="86"/>
    </row>
    <row r="1889" spans="4:4">
      <c r="D1889" s="86"/>
    </row>
    <row r="1890" spans="4:4">
      <c r="D1890" s="86"/>
    </row>
    <row r="1891" spans="4:4">
      <c r="D1891" s="86"/>
    </row>
    <row r="1892" spans="4:4">
      <c r="D1892" s="86"/>
    </row>
    <row r="1893" spans="4:4">
      <c r="D1893" s="86"/>
    </row>
    <row r="1894" spans="4:4">
      <c r="D1894" s="86"/>
    </row>
    <row r="1895" spans="4:4">
      <c r="D1895" s="86"/>
    </row>
    <row r="1896" spans="4:4">
      <c r="D1896" s="86"/>
    </row>
    <row r="1897" spans="4:4">
      <c r="D1897" s="86"/>
    </row>
    <row r="1898" spans="4:4">
      <c r="D1898" s="86"/>
    </row>
    <row r="1899" spans="4:4">
      <c r="D1899" s="86"/>
    </row>
    <row r="1900" spans="4:4">
      <c r="D1900" s="86"/>
    </row>
    <row r="1901" spans="4:4">
      <c r="D1901" s="86"/>
    </row>
    <row r="1902" spans="4:4">
      <c r="D1902" s="86"/>
    </row>
    <row r="1903" spans="4:4">
      <c r="D1903" s="86"/>
    </row>
    <row r="1904" spans="4:4">
      <c r="D1904" s="86"/>
    </row>
    <row r="1905" spans="4:4">
      <c r="D1905" s="86"/>
    </row>
    <row r="1906" spans="4:4">
      <c r="D1906" s="86"/>
    </row>
    <row r="1907" spans="4:4">
      <c r="D1907" s="86"/>
    </row>
    <row r="1908" spans="4:4">
      <c r="D1908" s="86"/>
    </row>
    <row r="1909" spans="4:4">
      <c r="D1909" s="86"/>
    </row>
    <row r="1910" spans="4:4">
      <c r="D1910" s="86"/>
    </row>
    <row r="1911" spans="4:4">
      <c r="D1911" s="86"/>
    </row>
    <row r="1912" spans="4:4">
      <c r="D1912" s="86"/>
    </row>
    <row r="1913" spans="4:4">
      <c r="D1913" s="86"/>
    </row>
    <row r="1914" spans="4:4">
      <c r="D1914" s="86"/>
    </row>
    <row r="1915" spans="4:4">
      <c r="D1915" s="86"/>
    </row>
    <row r="1916" spans="4:4">
      <c r="D1916" s="86"/>
    </row>
    <row r="1917" spans="4:4">
      <c r="D1917" s="86"/>
    </row>
    <row r="1918" spans="4:4">
      <c r="D1918" s="86"/>
    </row>
    <row r="1919" spans="4:4">
      <c r="D1919" s="86"/>
    </row>
    <row r="1920" spans="4:4">
      <c r="D1920" s="86"/>
    </row>
    <row r="1921" spans="4:4">
      <c r="D1921" s="86"/>
    </row>
    <row r="1922" spans="4:4">
      <c r="D1922" s="86"/>
    </row>
    <row r="1923" spans="4:4">
      <c r="D1923" s="86"/>
    </row>
    <row r="1924" spans="4:4">
      <c r="D1924" s="86"/>
    </row>
    <row r="1925" spans="4:4">
      <c r="D1925" s="86"/>
    </row>
    <row r="1926" spans="4:4">
      <c r="D1926" s="86"/>
    </row>
    <row r="1927" spans="4:4">
      <c r="D1927" s="86"/>
    </row>
    <row r="1928" spans="4:4">
      <c r="D1928" s="86"/>
    </row>
    <row r="1929" spans="4:4">
      <c r="D1929" s="86"/>
    </row>
    <row r="1930" spans="4:4">
      <c r="D1930" s="86"/>
    </row>
    <row r="1931" spans="4:4">
      <c r="D1931" s="86"/>
    </row>
    <row r="1932" spans="4:4">
      <c r="D1932" s="86"/>
    </row>
    <row r="1933" spans="4:4">
      <c r="D1933" s="86"/>
    </row>
    <row r="1934" spans="4:4">
      <c r="D1934" s="86"/>
    </row>
    <row r="1935" spans="4:4">
      <c r="D1935" s="86"/>
    </row>
    <row r="1936" spans="4:4">
      <c r="D1936" s="86"/>
    </row>
    <row r="1937" spans="4:4">
      <c r="D1937" s="86"/>
    </row>
    <row r="1938" spans="4:4">
      <c r="D1938" s="86"/>
    </row>
    <row r="1939" spans="4:4">
      <c r="D1939" s="86"/>
    </row>
    <row r="1940" spans="4:4">
      <c r="D1940" s="86"/>
    </row>
    <row r="1941" spans="4:4">
      <c r="D1941" s="86"/>
    </row>
    <row r="1942" spans="4:4">
      <c r="D1942" s="86"/>
    </row>
    <row r="1943" spans="4:4">
      <c r="D1943" s="86"/>
    </row>
    <row r="1944" spans="4:4">
      <c r="D1944" s="86"/>
    </row>
    <row r="1945" spans="4:4">
      <c r="D1945" s="86"/>
    </row>
    <row r="1946" spans="4:4">
      <c r="D1946" s="86"/>
    </row>
    <row r="1947" spans="4:4">
      <c r="D1947" s="86"/>
    </row>
    <row r="1948" spans="4:4">
      <c r="D1948" s="86"/>
    </row>
    <row r="1949" spans="4:4">
      <c r="D1949" s="86"/>
    </row>
    <row r="1950" spans="4:4">
      <c r="D1950" s="86"/>
    </row>
    <row r="1951" spans="4:4">
      <c r="D1951" s="86"/>
    </row>
    <row r="1952" spans="4:4">
      <c r="D1952" s="86"/>
    </row>
    <row r="1953" spans="4:4">
      <c r="D1953" s="86"/>
    </row>
    <row r="1954" spans="4:4">
      <c r="D1954" s="86"/>
    </row>
    <row r="1955" spans="4:4">
      <c r="D1955" s="86"/>
    </row>
    <row r="1956" spans="4:4">
      <c r="D1956" s="86"/>
    </row>
    <row r="1957" spans="4:4">
      <c r="D1957" s="86"/>
    </row>
    <row r="1958" spans="4:4">
      <c r="D1958" s="86"/>
    </row>
    <row r="1959" spans="4:4">
      <c r="D1959" s="86"/>
    </row>
    <row r="1960" spans="4:4">
      <c r="D1960" s="86"/>
    </row>
    <row r="1961" spans="4:4">
      <c r="D1961" s="86"/>
    </row>
    <row r="1962" spans="4:4">
      <c r="D1962" s="86"/>
    </row>
    <row r="1963" spans="4:4">
      <c r="D1963" s="86"/>
    </row>
    <row r="1964" spans="4:4">
      <c r="D1964" s="86"/>
    </row>
    <row r="1965" spans="4:4">
      <c r="D1965" s="86"/>
    </row>
    <row r="1966" spans="4:4">
      <c r="D1966" s="86"/>
    </row>
    <row r="1967" spans="4:4">
      <c r="D1967" s="86"/>
    </row>
    <row r="1968" spans="4:4">
      <c r="D1968" s="86"/>
    </row>
    <row r="1969" spans="4:4">
      <c r="D1969" s="86"/>
    </row>
    <row r="1970" spans="4:4">
      <c r="D1970" s="86"/>
    </row>
    <row r="1971" spans="4:4">
      <c r="D1971" s="86"/>
    </row>
    <row r="1972" spans="4:4">
      <c r="D1972" s="86"/>
    </row>
    <row r="1973" spans="4:4">
      <c r="D1973" s="86"/>
    </row>
    <row r="1974" spans="4:4">
      <c r="D1974" s="86"/>
    </row>
    <row r="1975" spans="4:4">
      <c r="D1975" s="86"/>
    </row>
    <row r="1976" spans="4:4">
      <c r="D1976" s="86"/>
    </row>
    <row r="1977" spans="4:4">
      <c r="D1977" s="86"/>
    </row>
    <row r="1978" spans="4:4">
      <c r="D1978" s="86"/>
    </row>
    <row r="1979" spans="4:4">
      <c r="D1979" s="86"/>
    </row>
    <row r="1980" spans="4:4">
      <c r="D1980" s="86"/>
    </row>
    <row r="1981" spans="4:4">
      <c r="D1981" s="86"/>
    </row>
    <row r="1982" spans="4:4">
      <c r="D1982" s="86"/>
    </row>
    <row r="1983" spans="4:4">
      <c r="D1983" s="86"/>
    </row>
    <row r="1984" spans="4:4">
      <c r="D1984" s="86"/>
    </row>
    <row r="1985" spans="4:4">
      <c r="D1985" s="86"/>
    </row>
    <row r="1986" spans="4:4">
      <c r="D1986" s="86"/>
    </row>
    <row r="1987" spans="4:4">
      <c r="D1987" s="86"/>
    </row>
    <row r="1988" spans="4:4">
      <c r="D1988" s="86"/>
    </row>
    <row r="1989" spans="4:4">
      <c r="D1989" s="86"/>
    </row>
    <row r="1990" spans="4:4">
      <c r="D1990" s="86"/>
    </row>
    <row r="1991" spans="4:4">
      <c r="D1991" s="86"/>
    </row>
    <row r="1992" spans="4:4">
      <c r="D1992" s="86"/>
    </row>
    <row r="1993" spans="4:4">
      <c r="D1993" s="86"/>
    </row>
    <row r="1994" spans="4:4">
      <c r="D1994" s="86"/>
    </row>
    <row r="1995" spans="4:4">
      <c r="D1995" s="86"/>
    </row>
    <row r="1996" spans="4:4">
      <c r="D1996" s="86"/>
    </row>
    <row r="1997" spans="4:4">
      <c r="D1997" s="86"/>
    </row>
    <row r="1998" spans="4:4">
      <c r="D1998" s="86"/>
    </row>
    <row r="1999" spans="4:4">
      <c r="D1999" s="86"/>
    </row>
    <row r="2000" spans="4:4">
      <c r="D2000" s="86"/>
    </row>
    <row r="2001" spans="4:4">
      <c r="D2001" s="86"/>
    </row>
    <row r="2002" spans="4:4">
      <c r="D2002" s="86"/>
    </row>
    <row r="2003" spans="4:4">
      <c r="D2003" s="86"/>
    </row>
    <row r="2004" spans="4:4">
      <c r="D2004" s="86"/>
    </row>
    <row r="2005" spans="4:4">
      <c r="D2005" s="86"/>
    </row>
    <row r="2006" spans="4:4">
      <c r="D2006" s="86"/>
    </row>
    <row r="2007" spans="4:4">
      <c r="D2007" s="86"/>
    </row>
    <row r="2008" spans="4:4">
      <c r="D2008" s="86"/>
    </row>
    <row r="2009" spans="4:4">
      <c r="D2009" s="86"/>
    </row>
    <row r="2010" spans="4:4">
      <c r="D2010" s="86"/>
    </row>
    <row r="2011" spans="4:4">
      <c r="D2011" s="86"/>
    </row>
    <row r="2012" spans="4:4">
      <c r="D2012" s="86"/>
    </row>
    <row r="2013" spans="4:4">
      <c r="D2013" s="86"/>
    </row>
    <row r="2014" spans="4:4">
      <c r="D2014" s="86"/>
    </row>
    <row r="2015" spans="4:4">
      <c r="D2015" s="86"/>
    </row>
    <row r="2016" spans="4:4">
      <c r="D2016" s="86"/>
    </row>
    <row r="2017" spans="4:4">
      <c r="D2017" s="86"/>
    </row>
    <row r="2018" spans="4:4">
      <c r="D2018" s="86"/>
    </row>
    <row r="2019" spans="4:4">
      <c r="D2019" s="86"/>
    </row>
    <row r="2020" spans="4:4">
      <c r="D2020" s="86"/>
    </row>
    <row r="2021" spans="4:4">
      <c r="D2021" s="86"/>
    </row>
    <row r="2022" spans="4:4">
      <c r="D2022" s="86"/>
    </row>
    <row r="2023" spans="4:4">
      <c r="D2023" s="86"/>
    </row>
    <row r="2024" spans="4:4">
      <c r="D2024" s="86"/>
    </row>
    <row r="2025" spans="4:4">
      <c r="D2025" s="86"/>
    </row>
    <row r="2026" spans="4:4">
      <c r="D2026" s="86"/>
    </row>
    <row r="2027" spans="4:4">
      <c r="D2027" s="86"/>
    </row>
    <row r="2028" spans="4:4">
      <c r="D2028" s="86"/>
    </row>
    <row r="2029" spans="4:4">
      <c r="D2029" s="86"/>
    </row>
    <row r="2030" spans="4:4">
      <c r="D2030" s="86"/>
    </row>
    <row r="2031" spans="4:4">
      <c r="D2031" s="86"/>
    </row>
    <row r="2032" spans="4:4">
      <c r="D2032" s="86"/>
    </row>
    <row r="2033" spans="4:4">
      <c r="D2033" s="86"/>
    </row>
    <row r="2034" spans="4:4">
      <c r="D2034" s="86"/>
    </row>
    <row r="2035" spans="4:4">
      <c r="D2035" s="86"/>
    </row>
    <row r="2036" spans="4:4">
      <c r="D2036" s="86"/>
    </row>
    <row r="2037" spans="4:4">
      <c r="D2037" s="86"/>
    </row>
    <row r="2038" spans="4:4">
      <c r="D2038" s="86"/>
    </row>
    <row r="2039" spans="4:4">
      <c r="D2039" s="86"/>
    </row>
    <row r="2040" spans="4:4">
      <c r="D2040" s="86"/>
    </row>
    <row r="2041" spans="4:4">
      <c r="D2041" s="86"/>
    </row>
    <row r="2042" spans="4:4">
      <c r="D2042" s="86"/>
    </row>
    <row r="2043" spans="4:4">
      <c r="D2043" s="86"/>
    </row>
    <row r="2044" spans="4:4">
      <c r="D2044" s="86"/>
    </row>
    <row r="2045" spans="4:4">
      <c r="D2045" s="86"/>
    </row>
    <row r="2046" spans="4:4">
      <c r="D2046" s="86"/>
    </row>
    <row r="2047" spans="4:4">
      <c r="D2047" s="86"/>
    </row>
    <row r="2048" spans="4:4">
      <c r="D2048" s="86"/>
    </row>
    <row r="2049" spans="4:4">
      <c r="D2049" s="86"/>
    </row>
    <row r="2050" spans="4:4">
      <c r="D2050" s="86"/>
    </row>
    <row r="2051" spans="4:4">
      <c r="D2051" s="86"/>
    </row>
    <row r="2052" spans="4:4">
      <c r="D2052" s="86"/>
    </row>
    <row r="2053" spans="4:4">
      <c r="D2053" s="86"/>
    </row>
    <row r="2054" spans="4:4">
      <c r="D2054" s="86"/>
    </row>
    <row r="2055" spans="4:4">
      <c r="D2055" s="86"/>
    </row>
    <row r="2056" spans="4:4">
      <c r="D2056" s="86"/>
    </row>
    <row r="2057" spans="4:4">
      <c r="D2057" s="86"/>
    </row>
    <row r="2058" spans="4:4">
      <c r="D2058" s="86"/>
    </row>
    <row r="2059" spans="4:4">
      <c r="D2059" s="86"/>
    </row>
    <row r="2060" spans="4:4">
      <c r="D2060" s="86"/>
    </row>
    <row r="2061" spans="4:4">
      <c r="D2061" s="86"/>
    </row>
    <row r="2062" spans="4:4">
      <c r="D2062" s="86"/>
    </row>
    <row r="2063" spans="4:4">
      <c r="D2063" s="86"/>
    </row>
    <row r="2064" spans="4:4">
      <c r="D2064" s="86"/>
    </row>
    <row r="2065" spans="4:4">
      <c r="D2065" s="86"/>
    </row>
    <row r="2066" spans="4:4">
      <c r="D2066" s="86"/>
    </row>
    <row r="2067" spans="4:4">
      <c r="D2067" s="86"/>
    </row>
    <row r="2068" spans="4:4">
      <c r="D2068" s="86"/>
    </row>
    <row r="2069" spans="4:4">
      <c r="D2069" s="86"/>
    </row>
    <row r="2070" spans="4:4">
      <c r="D2070" s="86"/>
    </row>
    <row r="2071" spans="4:4">
      <c r="D2071" s="86"/>
    </row>
    <row r="2072" spans="4:4">
      <c r="D2072" s="86"/>
    </row>
    <row r="2073" spans="4:4">
      <c r="D2073" s="86"/>
    </row>
    <row r="2074" spans="4:4">
      <c r="D2074" s="86"/>
    </row>
    <row r="2075" spans="4:4">
      <c r="D2075" s="86"/>
    </row>
    <row r="2076" spans="4:4">
      <c r="D2076" s="86"/>
    </row>
    <row r="2077" spans="4:4">
      <c r="D2077" s="86"/>
    </row>
    <row r="2078" spans="4:4">
      <c r="D2078" s="86"/>
    </row>
    <row r="2079" spans="4:4">
      <c r="D2079" s="86"/>
    </row>
    <row r="2080" spans="4:4">
      <c r="D2080" s="86"/>
    </row>
    <row r="2081" spans="4:4">
      <c r="D2081" s="86"/>
    </row>
    <row r="2082" spans="4:4">
      <c r="D2082" s="86"/>
    </row>
    <row r="2083" spans="4:4">
      <c r="D2083" s="86"/>
    </row>
    <row r="2084" spans="4:4">
      <c r="D2084" s="86"/>
    </row>
    <row r="2085" spans="4:4">
      <c r="D2085" s="86"/>
    </row>
    <row r="2086" spans="4:4">
      <c r="D2086" s="86"/>
    </row>
    <row r="2087" spans="4:4">
      <c r="D2087" s="86"/>
    </row>
    <row r="2088" spans="4:4">
      <c r="D2088" s="86"/>
    </row>
    <row r="2089" spans="4:4">
      <c r="D2089" s="86"/>
    </row>
    <row r="2090" spans="4:4">
      <c r="D2090" s="86"/>
    </row>
    <row r="2091" spans="4:4">
      <c r="D2091" s="86"/>
    </row>
    <row r="2092" spans="4:4">
      <c r="D2092" s="86"/>
    </row>
    <row r="2093" spans="4:4">
      <c r="D2093" s="86"/>
    </row>
    <row r="2094" spans="4:4">
      <c r="D2094" s="86"/>
    </row>
    <row r="2095" spans="4:4">
      <c r="D2095" s="86"/>
    </row>
    <row r="2096" spans="4:4">
      <c r="D2096" s="86"/>
    </row>
    <row r="2097" spans="4:4">
      <c r="D2097" s="86"/>
    </row>
    <row r="2098" spans="4:4">
      <c r="D2098" s="86"/>
    </row>
    <row r="2099" spans="4:4">
      <c r="D2099" s="86"/>
    </row>
    <row r="2100" spans="4:4">
      <c r="D2100" s="86"/>
    </row>
    <row r="2101" spans="4:4">
      <c r="D2101" s="86"/>
    </row>
    <row r="2102" spans="4:4">
      <c r="D2102" s="86"/>
    </row>
    <row r="2103" spans="4:4">
      <c r="D2103" s="86"/>
    </row>
    <row r="2104" spans="4:4">
      <c r="D2104" s="86"/>
    </row>
    <row r="2105" spans="4:4">
      <c r="D2105" s="86"/>
    </row>
    <row r="2106" spans="4:4">
      <c r="D2106" s="86"/>
    </row>
    <row r="2107" spans="4:4">
      <c r="D2107" s="86"/>
    </row>
    <row r="2108" spans="4:4">
      <c r="D2108" s="86"/>
    </row>
    <row r="2109" spans="4:4">
      <c r="D2109" s="86"/>
    </row>
    <row r="2110" spans="4:4">
      <c r="D2110" s="86"/>
    </row>
    <row r="2111" spans="4:4">
      <c r="D2111" s="86"/>
    </row>
    <row r="2112" spans="4:4">
      <c r="D2112" s="86"/>
    </row>
    <row r="2113" spans="4:4">
      <c r="D2113" s="86"/>
    </row>
    <row r="2114" spans="4:4">
      <c r="D2114" s="86"/>
    </row>
    <row r="2115" spans="4:4">
      <c r="D2115" s="86"/>
    </row>
    <row r="2116" spans="4:4">
      <c r="D2116" s="86"/>
    </row>
    <row r="2117" spans="4:4">
      <c r="D2117" s="86"/>
    </row>
    <row r="2118" spans="4:4">
      <c r="D2118" s="86"/>
    </row>
    <row r="2119" spans="4:4">
      <c r="D2119" s="86"/>
    </row>
    <row r="2120" spans="4:4">
      <c r="D2120" s="86"/>
    </row>
    <row r="2121" spans="4:4">
      <c r="D2121" s="86"/>
    </row>
    <row r="2122" spans="4:4">
      <c r="D2122" s="86"/>
    </row>
    <row r="2123" spans="4:4">
      <c r="D2123" s="86"/>
    </row>
    <row r="2124" spans="4:4">
      <c r="D2124" s="86"/>
    </row>
    <row r="2125" spans="4:4">
      <c r="D2125" s="86"/>
    </row>
    <row r="2126" spans="4:4">
      <c r="D2126" s="86"/>
    </row>
    <row r="2127" spans="4:4">
      <c r="D2127" s="86"/>
    </row>
    <row r="2128" spans="4:4">
      <c r="D2128" s="86"/>
    </row>
    <row r="2129" spans="4:4">
      <c r="D2129" s="86"/>
    </row>
    <row r="2130" spans="4:4">
      <c r="D2130" s="86"/>
    </row>
    <row r="2131" spans="4:4">
      <c r="D2131" s="86"/>
    </row>
    <row r="2132" spans="4:4">
      <c r="D2132" s="86"/>
    </row>
    <row r="2133" spans="4:4">
      <c r="D2133" s="86"/>
    </row>
    <row r="2134" spans="4:4">
      <c r="D2134" s="86"/>
    </row>
    <row r="2135" spans="4:4">
      <c r="D2135" s="86"/>
    </row>
    <row r="2136" spans="4:4">
      <c r="D2136" s="86"/>
    </row>
    <row r="2137" spans="4:4">
      <c r="D2137" s="86"/>
    </row>
    <row r="2138" spans="4:4">
      <c r="D2138" s="86"/>
    </row>
    <row r="2139" spans="4:4">
      <c r="D2139" s="86"/>
    </row>
    <row r="2140" spans="4:4">
      <c r="D2140" s="86"/>
    </row>
    <row r="2141" spans="4:4">
      <c r="D2141" s="86"/>
    </row>
    <row r="2142" spans="4:4">
      <c r="D2142" s="86"/>
    </row>
    <row r="2143" spans="4:4">
      <c r="D2143" s="86"/>
    </row>
    <row r="2144" spans="4:4">
      <c r="D2144" s="86"/>
    </row>
    <row r="2145" spans="4:4">
      <c r="D2145" s="86"/>
    </row>
    <row r="2146" spans="4:4">
      <c r="D2146" s="86"/>
    </row>
    <row r="2147" spans="4:4">
      <c r="D2147" s="86"/>
    </row>
    <row r="2148" spans="4:4">
      <c r="D2148" s="86"/>
    </row>
    <row r="2149" spans="4:4">
      <c r="D2149" s="86"/>
    </row>
    <row r="2150" spans="4:4">
      <c r="D2150" s="86"/>
    </row>
    <row r="2151" spans="4:4">
      <c r="D2151" s="86"/>
    </row>
    <row r="2152" spans="4:4">
      <c r="D2152" s="86"/>
    </row>
    <row r="2153" spans="4:4">
      <c r="D2153" s="86"/>
    </row>
    <row r="2154" spans="4:4">
      <c r="D2154" s="86"/>
    </row>
    <row r="2155" spans="4:4">
      <c r="D2155" s="86"/>
    </row>
    <row r="2156" spans="4:4">
      <c r="D2156" s="86"/>
    </row>
    <row r="2157" spans="4:4">
      <c r="D2157" s="86"/>
    </row>
    <row r="2158" spans="4:4">
      <c r="D2158" s="86"/>
    </row>
    <row r="2159" spans="4:4">
      <c r="D2159" s="86"/>
    </row>
    <row r="2160" spans="4:4">
      <c r="D2160" s="86"/>
    </row>
    <row r="2161" spans="4:4">
      <c r="D2161" s="86"/>
    </row>
    <row r="2162" spans="4:4">
      <c r="D2162" s="86"/>
    </row>
    <row r="2163" spans="4:4">
      <c r="D2163" s="86"/>
    </row>
    <row r="2164" spans="4:4">
      <c r="D2164" s="86"/>
    </row>
    <row r="2165" spans="4:4">
      <c r="D2165" s="86"/>
    </row>
    <row r="2166" spans="4:4">
      <c r="D2166" s="86"/>
    </row>
    <row r="2167" spans="4:4">
      <c r="D2167" s="86"/>
    </row>
    <row r="2168" spans="4:4">
      <c r="D2168" s="86"/>
    </row>
    <row r="2169" spans="4:4">
      <c r="D2169" s="86"/>
    </row>
    <row r="2170" spans="4:4">
      <c r="D2170" s="86"/>
    </row>
    <row r="2171" spans="4:4">
      <c r="D2171" s="86"/>
    </row>
    <row r="2172" spans="4:4">
      <c r="D2172" s="86"/>
    </row>
    <row r="2173" spans="4:4">
      <c r="D2173" s="86"/>
    </row>
    <row r="2174" spans="4:4">
      <c r="D2174" s="86"/>
    </row>
    <row r="2175" spans="4:4">
      <c r="D2175" s="86"/>
    </row>
    <row r="2176" spans="4:4">
      <c r="D2176" s="86"/>
    </row>
    <row r="2177" spans="4:4">
      <c r="D2177" s="86"/>
    </row>
    <row r="2178" spans="4:4">
      <c r="D2178" s="86"/>
    </row>
    <row r="2179" spans="4:4">
      <c r="D2179" s="86"/>
    </row>
    <row r="2180" spans="4:4">
      <c r="D2180" s="86"/>
    </row>
    <row r="2181" spans="4:4">
      <c r="D2181" s="86"/>
    </row>
    <row r="2182" spans="4:4">
      <c r="D2182" s="86"/>
    </row>
    <row r="2183" spans="4:4">
      <c r="D2183" s="86"/>
    </row>
    <row r="2184" spans="4:4">
      <c r="D2184" s="86"/>
    </row>
    <row r="2185" spans="4:4">
      <c r="D2185" s="86"/>
    </row>
    <row r="2186" spans="4:4">
      <c r="D2186" s="86"/>
    </row>
    <row r="2187" spans="4:4">
      <c r="D2187" s="86"/>
    </row>
    <row r="2188" spans="4:4">
      <c r="D2188" s="86"/>
    </row>
    <row r="2189" spans="4:4">
      <c r="D2189" s="86"/>
    </row>
    <row r="2190" spans="4:4">
      <c r="D2190" s="86"/>
    </row>
    <row r="2191" spans="4:4">
      <c r="D2191" s="86"/>
    </row>
    <row r="2192" spans="4:4">
      <c r="D2192" s="86"/>
    </row>
    <row r="2193" spans="4:4">
      <c r="D2193" s="86"/>
    </row>
    <row r="2194" spans="4:4">
      <c r="D2194" s="86"/>
    </row>
    <row r="2195" spans="4:4">
      <c r="D2195" s="86"/>
    </row>
    <row r="2196" spans="4:4">
      <c r="D2196" s="86"/>
    </row>
    <row r="2197" spans="4:4">
      <c r="D2197" s="86"/>
    </row>
    <row r="2198" spans="4:4">
      <c r="D2198" s="86"/>
    </row>
    <row r="2199" spans="4:4">
      <c r="D2199" s="86"/>
    </row>
    <row r="2200" spans="4:4">
      <c r="D2200" s="86"/>
    </row>
    <row r="2201" spans="4:4">
      <c r="D2201" s="86"/>
    </row>
    <row r="2202" spans="4:4">
      <c r="D2202" s="86"/>
    </row>
    <row r="2203" spans="4:4">
      <c r="D2203" s="86"/>
    </row>
    <row r="2204" spans="4:4">
      <c r="D2204" s="86"/>
    </row>
    <row r="2205" spans="4:4">
      <c r="D2205" s="86"/>
    </row>
    <row r="2206" spans="4:4">
      <c r="D2206" s="86"/>
    </row>
    <row r="2207" spans="4:4">
      <c r="D2207" s="86"/>
    </row>
    <row r="2208" spans="4:4">
      <c r="D2208" s="86"/>
    </row>
    <row r="2209" spans="4:4">
      <c r="D2209" s="86"/>
    </row>
    <row r="2210" spans="4:4">
      <c r="D2210" s="86"/>
    </row>
    <row r="2211" spans="4:4">
      <c r="D2211" s="86"/>
    </row>
    <row r="2212" spans="4:4">
      <c r="D2212" s="86"/>
    </row>
    <row r="2213" spans="4:4">
      <c r="D2213" s="86"/>
    </row>
    <row r="2214" spans="4:4">
      <c r="D2214" s="86"/>
    </row>
    <row r="2215" spans="4:4">
      <c r="D2215" s="86"/>
    </row>
    <row r="2216" spans="4:4">
      <c r="D2216" s="86"/>
    </row>
    <row r="2217" spans="4:4">
      <c r="D2217" s="86"/>
    </row>
    <row r="2218" spans="4:4">
      <c r="D2218" s="86"/>
    </row>
    <row r="2219" spans="4:4">
      <c r="D2219" s="86"/>
    </row>
    <row r="2220" spans="4:4">
      <c r="D2220" s="86"/>
    </row>
    <row r="2221" spans="4:4">
      <c r="D2221" s="86"/>
    </row>
    <row r="2222" spans="4:4">
      <c r="D2222" s="86"/>
    </row>
    <row r="2223" spans="4:4">
      <c r="D2223" s="86"/>
    </row>
    <row r="2224" spans="4:4">
      <c r="D2224" s="86"/>
    </row>
    <row r="2225" spans="4:4">
      <c r="D2225" s="86"/>
    </row>
    <row r="2226" spans="4:4">
      <c r="D2226" s="86"/>
    </row>
    <row r="2227" spans="4:4">
      <c r="D2227" s="86"/>
    </row>
    <row r="2228" spans="4:4">
      <c r="D2228" s="86"/>
    </row>
    <row r="2229" spans="4:4">
      <c r="D2229" s="86"/>
    </row>
    <row r="2230" spans="4:4">
      <c r="D2230" s="86"/>
    </row>
    <row r="2231" spans="4:4">
      <c r="D2231" s="86"/>
    </row>
    <row r="2232" spans="4:4">
      <c r="D2232" s="86"/>
    </row>
    <row r="2233" spans="4:4">
      <c r="D2233" s="86"/>
    </row>
    <row r="2234" spans="4:4">
      <c r="D2234" s="86"/>
    </row>
    <row r="2235" spans="4:4">
      <c r="D2235" s="86"/>
    </row>
    <row r="2236" spans="4:4">
      <c r="D2236" s="86"/>
    </row>
    <row r="2237" spans="4:4">
      <c r="D2237" s="86"/>
    </row>
    <row r="2238" spans="4:4">
      <c r="D2238" s="86"/>
    </row>
    <row r="2239" spans="4:4">
      <c r="D2239" s="86"/>
    </row>
    <row r="2240" spans="4:4">
      <c r="D2240" s="86"/>
    </row>
    <row r="2241" spans="4:4">
      <c r="D2241" s="86"/>
    </row>
    <row r="2242" spans="4:4">
      <c r="D2242" s="86"/>
    </row>
    <row r="2243" spans="4:4">
      <c r="D2243" s="86"/>
    </row>
    <row r="2244" spans="4:4">
      <c r="D2244" s="86"/>
    </row>
    <row r="2245" spans="4:4">
      <c r="D2245" s="86"/>
    </row>
    <row r="2246" spans="4:4">
      <c r="D2246" s="86"/>
    </row>
    <row r="2247" spans="4:4">
      <c r="D2247" s="86"/>
    </row>
    <row r="2248" spans="4:4">
      <c r="D2248" s="86"/>
    </row>
    <row r="2249" spans="4:4">
      <c r="D2249" s="86"/>
    </row>
    <row r="2250" spans="4:4">
      <c r="D2250" s="86"/>
    </row>
    <row r="2251" spans="4:4">
      <c r="D2251" s="86"/>
    </row>
    <row r="2252" spans="4:4">
      <c r="D2252" s="86"/>
    </row>
    <row r="2253" spans="4:4">
      <c r="D2253" s="86"/>
    </row>
    <row r="2254" spans="4:4">
      <c r="D2254" s="86"/>
    </row>
    <row r="2255" spans="4:4">
      <c r="D2255" s="86"/>
    </row>
    <row r="2256" spans="4:4">
      <c r="D2256" s="86"/>
    </row>
    <row r="2257" spans="4:4">
      <c r="D2257" s="86"/>
    </row>
    <row r="2258" spans="4:4">
      <c r="D2258" s="86"/>
    </row>
    <row r="2259" spans="4:4">
      <c r="D2259" s="86"/>
    </row>
    <row r="2260" spans="4:4">
      <c r="D2260" s="86"/>
    </row>
    <row r="2261" spans="4:4">
      <c r="D2261" s="86"/>
    </row>
    <row r="2262" spans="4:4">
      <c r="D2262" s="86"/>
    </row>
    <row r="2263" spans="4:4">
      <c r="D2263" s="86"/>
    </row>
    <row r="2264" spans="4:4">
      <c r="D2264" s="86"/>
    </row>
    <row r="2265" spans="4:4">
      <c r="D2265" s="86"/>
    </row>
    <row r="2266" spans="4:4">
      <c r="D2266" s="86"/>
    </row>
    <row r="2267" spans="4:4">
      <c r="D2267" s="86"/>
    </row>
    <row r="2268" spans="4:4">
      <c r="D2268" s="86"/>
    </row>
    <row r="2269" spans="4:4">
      <c r="D2269" s="86"/>
    </row>
    <row r="2270" spans="4:4">
      <c r="D2270" s="86"/>
    </row>
    <row r="2271" spans="4:4">
      <c r="D2271" s="86"/>
    </row>
    <row r="2272" spans="4:4">
      <c r="D2272" s="86"/>
    </row>
    <row r="2273" spans="4:4">
      <c r="D2273" s="86"/>
    </row>
    <row r="2274" spans="4:4">
      <c r="D2274" s="86"/>
    </row>
    <row r="2275" spans="4:4">
      <c r="D2275" s="86"/>
    </row>
    <row r="2276" spans="4:4">
      <c r="D2276" s="86"/>
    </row>
    <row r="2277" spans="4:4">
      <c r="D2277" s="86"/>
    </row>
    <row r="2278" spans="4:4">
      <c r="D2278" s="86"/>
    </row>
    <row r="2279" spans="4:4">
      <c r="D2279" s="86"/>
    </row>
    <row r="2280" spans="4:4">
      <c r="D2280" s="86"/>
    </row>
    <row r="2281" spans="4:4">
      <c r="D2281" s="86"/>
    </row>
    <row r="2282" spans="4:4">
      <c r="D2282" s="86"/>
    </row>
    <row r="2283" spans="4:4">
      <c r="D2283" s="86"/>
    </row>
    <row r="2284" spans="4:4">
      <c r="D2284" s="86"/>
    </row>
    <row r="2285" spans="4:4">
      <c r="D2285" s="86"/>
    </row>
    <row r="2286" spans="4:4">
      <c r="D2286" s="86"/>
    </row>
    <row r="2287" spans="4:4">
      <c r="D2287" s="86"/>
    </row>
    <row r="2288" spans="4:4">
      <c r="D2288" s="86"/>
    </row>
    <row r="2289" spans="4:4">
      <c r="D2289" s="86"/>
    </row>
    <row r="2290" spans="4:4">
      <c r="D2290" s="86"/>
    </row>
    <row r="2291" spans="4:4">
      <c r="D2291" s="86"/>
    </row>
    <row r="2292" spans="4:4">
      <c r="D2292" s="86"/>
    </row>
    <row r="2293" spans="4:4">
      <c r="D2293" s="86"/>
    </row>
    <row r="2294" spans="4:4">
      <c r="D2294" s="86"/>
    </row>
    <row r="2295" spans="4:4">
      <c r="D2295" s="86"/>
    </row>
    <row r="2296" spans="4:4">
      <c r="D2296" s="86"/>
    </row>
    <row r="2297" spans="4:4">
      <c r="D2297" s="86"/>
    </row>
    <row r="2298" spans="4:4">
      <c r="D2298" s="86"/>
    </row>
    <row r="2299" spans="4:4">
      <c r="D2299" s="86"/>
    </row>
    <row r="2300" spans="4:4">
      <c r="D2300" s="86"/>
    </row>
    <row r="2301" spans="4:4">
      <c r="D2301" s="86"/>
    </row>
    <row r="2302" spans="4:4">
      <c r="D2302" s="86"/>
    </row>
    <row r="2303" spans="4:4">
      <c r="D2303" s="86"/>
    </row>
    <row r="2304" spans="4:4">
      <c r="D2304" s="86"/>
    </row>
    <row r="2305" spans="4:4">
      <c r="D2305" s="86"/>
    </row>
    <row r="2306" spans="4:4">
      <c r="D2306" s="86"/>
    </row>
    <row r="2307" spans="4:4">
      <c r="D2307" s="86"/>
    </row>
    <row r="2308" spans="4:4">
      <c r="D2308" s="86"/>
    </row>
    <row r="2309" spans="4:4">
      <c r="D2309" s="86"/>
    </row>
    <row r="2310" spans="4:4">
      <c r="D2310" s="86"/>
    </row>
    <row r="2311" spans="4:4">
      <c r="D2311" s="86"/>
    </row>
    <row r="2312" spans="4:4">
      <c r="D2312" s="86"/>
    </row>
    <row r="2313" spans="4:4">
      <c r="D2313" s="86"/>
    </row>
    <row r="2314" spans="4:4">
      <c r="D2314" s="86"/>
    </row>
    <row r="2315" spans="4:4">
      <c r="D2315" s="86"/>
    </row>
    <row r="2316" spans="4:4">
      <c r="D2316" s="86"/>
    </row>
    <row r="2317" spans="4:4">
      <c r="D2317" s="86"/>
    </row>
    <row r="2318" spans="4:4">
      <c r="D2318" s="86"/>
    </row>
    <row r="2319" spans="4:4">
      <c r="D2319" s="86"/>
    </row>
    <row r="2320" spans="4:4">
      <c r="D2320" s="86"/>
    </row>
    <row r="2321" spans="4:4">
      <c r="D2321" s="86"/>
    </row>
    <row r="2322" spans="4:4">
      <c r="D2322" s="86"/>
    </row>
    <row r="2323" spans="4:4">
      <c r="D2323" s="86"/>
    </row>
    <row r="2324" spans="4:4">
      <c r="D2324" s="86"/>
    </row>
    <row r="2325" spans="4:4">
      <c r="D2325" s="86"/>
    </row>
    <row r="2326" spans="4:4">
      <c r="D2326" s="86"/>
    </row>
    <row r="2327" spans="4:4">
      <c r="D2327" s="86"/>
    </row>
    <row r="2328" spans="4:4">
      <c r="D2328" s="86"/>
    </row>
    <row r="2329" spans="4:4">
      <c r="D2329" s="86"/>
    </row>
    <row r="2330" spans="4:4">
      <c r="D2330" s="86"/>
    </row>
    <row r="2331" spans="4:4">
      <c r="D2331" s="86"/>
    </row>
    <row r="2332" spans="4:4">
      <c r="D2332" s="86"/>
    </row>
    <row r="2333" spans="4:4">
      <c r="D2333" s="86"/>
    </row>
    <row r="2334" spans="4:4">
      <c r="D2334" s="86"/>
    </row>
    <row r="2335" spans="4:4">
      <c r="D2335" s="86"/>
    </row>
    <row r="2336" spans="4:4">
      <c r="D2336" s="86"/>
    </row>
    <row r="2337" spans="4:4">
      <c r="D2337" s="86"/>
    </row>
    <row r="2338" spans="4:4">
      <c r="D2338" s="86"/>
    </row>
    <row r="2339" spans="4:4">
      <c r="D2339" s="86"/>
    </row>
    <row r="2340" spans="4:4">
      <c r="D2340" s="86"/>
    </row>
    <row r="2341" spans="4:4">
      <c r="D2341" s="86"/>
    </row>
    <row r="2342" spans="4:4">
      <c r="D2342" s="86"/>
    </row>
    <row r="2343" spans="4:4">
      <c r="D2343" s="86"/>
    </row>
    <row r="2344" spans="4:4">
      <c r="D2344" s="86"/>
    </row>
    <row r="2345" spans="4:4">
      <c r="D2345" s="86"/>
    </row>
    <row r="2346" spans="4:4">
      <c r="D2346" s="86"/>
    </row>
    <row r="2347" spans="4:4">
      <c r="D2347" s="86"/>
    </row>
    <row r="2348" spans="4:4">
      <c r="D2348" s="86"/>
    </row>
    <row r="2349" spans="4:4">
      <c r="D2349" s="86"/>
    </row>
    <row r="2350" spans="4:4">
      <c r="D2350" s="86"/>
    </row>
    <row r="2351" spans="4:4">
      <c r="D2351" s="86"/>
    </row>
    <row r="2352" spans="4:4">
      <c r="D2352" s="86"/>
    </row>
    <row r="2353" spans="4:4">
      <c r="D2353" s="86"/>
    </row>
    <row r="2354" spans="4:4">
      <c r="D2354" s="86"/>
    </row>
    <row r="2355" spans="4:4">
      <c r="D2355" s="86"/>
    </row>
    <row r="2356" spans="4:4">
      <c r="D2356" s="86"/>
    </row>
    <row r="2357" spans="4:4">
      <c r="D2357" s="86"/>
    </row>
    <row r="2358" spans="4:4">
      <c r="D2358" s="86"/>
    </row>
    <row r="2359" spans="4:4">
      <c r="D2359" s="86"/>
    </row>
    <row r="2360" spans="4:4">
      <c r="D2360" s="86"/>
    </row>
    <row r="2361" spans="4:4">
      <c r="D2361" s="86"/>
    </row>
    <row r="2362" spans="4:4">
      <c r="D2362" s="86"/>
    </row>
    <row r="2363" spans="4:4">
      <c r="D2363" s="86"/>
    </row>
    <row r="2364" spans="4:4">
      <c r="D2364" s="86"/>
    </row>
    <row r="2365" spans="4:4">
      <c r="D2365" s="86"/>
    </row>
    <row r="2366" spans="4:4">
      <c r="D2366" s="86"/>
    </row>
    <row r="2367" spans="4:4">
      <c r="D2367" s="86"/>
    </row>
    <row r="2368" spans="4:4">
      <c r="D2368" s="86"/>
    </row>
    <row r="2369" spans="4:4">
      <c r="D2369" s="86"/>
    </row>
    <row r="2370" spans="4:4">
      <c r="D2370" s="86"/>
    </row>
    <row r="2371" spans="4:4">
      <c r="D2371" s="86"/>
    </row>
    <row r="2372" spans="4:4">
      <c r="D2372" s="86"/>
    </row>
    <row r="2373" spans="4:4">
      <c r="D2373" s="86"/>
    </row>
    <row r="2374" spans="4:4">
      <c r="D2374" s="86"/>
    </row>
    <row r="2375" spans="4:4">
      <c r="D2375" s="86"/>
    </row>
    <row r="2376" spans="4:4">
      <c r="D2376" s="86"/>
    </row>
    <row r="2377" spans="4:4">
      <c r="D2377" s="86"/>
    </row>
    <row r="2378" spans="4:4">
      <c r="D2378" s="86"/>
    </row>
    <row r="2379" spans="4:4">
      <c r="D2379" s="86"/>
    </row>
    <row r="2380" spans="4:4">
      <c r="D2380" s="86"/>
    </row>
    <row r="2381" spans="4:4">
      <c r="D2381" s="86"/>
    </row>
    <row r="2382" spans="4:4">
      <c r="D2382" s="86"/>
    </row>
    <row r="2383" spans="4:4">
      <c r="D2383" s="86"/>
    </row>
    <row r="2384" spans="4:4">
      <c r="D2384" s="86"/>
    </row>
    <row r="2385" spans="4:4">
      <c r="D2385" s="86"/>
    </row>
    <row r="2386" spans="4:4">
      <c r="D2386" s="86"/>
    </row>
    <row r="2387" spans="4:4">
      <c r="D2387" s="86"/>
    </row>
    <row r="2388" spans="4:4">
      <c r="D2388" s="86"/>
    </row>
    <row r="2389" spans="4:4">
      <c r="D2389" s="86"/>
    </row>
    <row r="2390" spans="4:4">
      <c r="D2390" s="86"/>
    </row>
    <row r="2391" spans="4:4">
      <c r="D2391" s="86"/>
    </row>
    <row r="2392" spans="4:4">
      <c r="D2392" s="86"/>
    </row>
    <row r="2393" spans="4:4">
      <c r="D2393" s="86"/>
    </row>
    <row r="2394" spans="4:4">
      <c r="D2394" s="86"/>
    </row>
    <row r="2395" spans="4:4">
      <c r="D2395" s="86"/>
    </row>
    <row r="2396" spans="4:4">
      <c r="D2396" s="86"/>
    </row>
    <row r="2397" spans="4:4">
      <c r="D2397" s="86"/>
    </row>
    <row r="2398" spans="4:4">
      <c r="D2398" s="86"/>
    </row>
    <row r="2399" spans="4:4">
      <c r="D2399" s="86"/>
    </row>
    <row r="2400" spans="4:4">
      <c r="D2400" s="86"/>
    </row>
    <row r="2401" spans="4:4">
      <c r="D2401" s="86"/>
    </row>
    <row r="2402" spans="4:4">
      <c r="D2402" s="86"/>
    </row>
    <row r="2403" spans="4:4">
      <c r="D2403" s="86"/>
    </row>
    <row r="2404" spans="4:4">
      <c r="D2404" s="86"/>
    </row>
    <row r="2405" spans="4:4">
      <c r="D2405" s="86"/>
    </row>
    <row r="2406" spans="4:4">
      <c r="D2406" s="86"/>
    </row>
    <row r="2407" spans="4:4">
      <c r="D2407" s="86"/>
    </row>
    <row r="2408" spans="4:4">
      <c r="D2408" s="86"/>
    </row>
    <row r="2409" spans="4:4">
      <c r="D2409" s="86"/>
    </row>
    <row r="2410" spans="4:4">
      <c r="D2410" s="86"/>
    </row>
    <row r="2411" spans="4:4">
      <c r="D2411" s="86"/>
    </row>
    <row r="2412" spans="4:4">
      <c r="D2412" s="86"/>
    </row>
    <row r="2413" spans="4:4">
      <c r="D2413" s="86"/>
    </row>
    <row r="2414" spans="4:4">
      <c r="D2414" s="86"/>
    </row>
    <row r="2415" spans="4:4">
      <c r="D2415" s="86"/>
    </row>
    <row r="2416" spans="4:4">
      <c r="D2416" s="86"/>
    </row>
    <row r="2417" spans="4:4">
      <c r="D2417" s="86"/>
    </row>
    <row r="2418" spans="4:4">
      <c r="D2418" s="86"/>
    </row>
    <row r="2419" spans="4:4">
      <c r="D2419" s="86"/>
    </row>
    <row r="2420" spans="4:4">
      <c r="D2420" s="86"/>
    </row>
    <row r="2421" spans="4:4">
      <c r="D2421" s="86"/>
    </row>
    <row r="2422" spans="4:4">
      <c r="D2422" s="86"/>
    </row>
    <row r="2423" spans="4:4">
      <c r="D2423" s="86"/>
    </row>
    <row r="2424" spans="4:4">
      <c r="D2424" s="86"/>
    </row>
    <row r="2425" spans="4:4">
      <c r="D2425" s="86"/>
    </row>
    <row r="2426" spans="4:4">
      <c r="D2426" s="86"/>
    </row>
    <row r="2427" spans="4:4">
      <c r="D2427" s="86"/>
    </row>
    <row r="2428" spans="4:4">
      <c r="D2428" s="86"/>
    </row>
    <row r="2429" spans="4:4">
      <c r="D2429" s="86"/>
    </row>
    <row r="2430" spans="4:4">
      <c r="D2430" s="86"/>
    </row>
    <row r="2431" spans="4:4">
      <c r="D2431" s="86"/>
    </row>
    <row r="2432" spans="4:4">
      <c r="D2432" s="86"/>
    </row>
    <row r="2433" spans="4:4">
      <c r="D2433" s="86"/>
    </row>
    <row r="2434" spans="4:4">
      <c r="D2434" s="86"/>
    </row>
    <row r="2435" spans="4:4">
      <c r="D2435" s="86"/>
    </row>
    <row r="2436" spans="4:4">
      <c r="D2436" s="86"/>
    </row>
    <row r="2437" spans="4:4">
      <c r="D2437" s="86"/>
    </row>
    <row r="2438" spans="4:4">
      <c r="D2438" s="86"/>
    </row>
    <row r="2439" spans="4:4">
      <c r="D2439" s="86"/>
    </row>
    <row r="2440" spans="4:4">
      <c r="D2440" s="86"/>
    </row>
    <row r="2441" spans="4:4">
      <c r="D2441" s="86"/>
    </row>
    <row r="2442" spans="4:4">
      <c r="D2442" s="86"/>
    </row>
    <row r="2443" spans="4:4">
      <c r="D2443" s="86"/>
    </row>
    <row r="2444" spans="4:4">
      <c r="D2444" s="86"/>
    </row>
    <row r="2445" spans="4:4">
      <c r="D2445" s="86"/>
    </row>
    <row r="2446" spans="4:4">
      <c r="D2446" s="86"/>
    </row>
    <row r="2447" spans="4:4">
      <c r="D2447" s="86"/>
    </row>
    <row r="2448" spans="4:4">
      <c r="D2448" s="86"/>
    </row>
    <row r="2449" spans="4:4">
      <c r="D2449" s="86"/>
    </row>
    <row r="2450" spans="4:4">
      <c r="D2450" s="86"/>
    </row>
    <row r="2451" spans="4:4">
      <c r="D2451" s="86"/>
    </row>
    <row r="2452" spans="4:4">
      <c r="D2452" s="86"/>
    </row>
    <row r="2453" spans="4:4">
      <c r="D2453" s="86"/>
    </row>
    <row r="2454" spans="4:4">
      <c r="D2454" s="86"/>
    </row>
    <row r="2455" spans="4:4">
      <c r="D2455" s="86"/>
    </row>
    <row r="2456" spans="4:4">
      <c r="D2456" s="86"/>
    </row>
    <row r="2457" spans="4:4">
      <c r="D2457" s="86"/>
    </row>
    <row r="2458" spans="4:4">
      <c r="D2458" s="86"/>
    </row>
    <row r="2459" spans="4:4">
      <c r="D2459" s="86"/>
    </row>
    <row r="2460" spans="4:4">
      <c r="D2460" s="86"/>
    </row>
    <row r="2461" spans="4:4">
      <c r="D2461" s="86"/>
    </row>
    <row r="2462" spans="4:4">
      <c r="D2462" s="86"/>
    </row>
    <row r="2463" spans="4:4">
      <c r="D2463" s="86"/>
    </row>
    <row r="2464" spans="4:4">
      <c r="D2464" s="86"/>
    </row>
    <row r="2465" spans="4:4">
      <c r="D2465" s="86"/>
    </row>
    <row r="2466" spans="4:4">
      <c r="D2466" s="86"/>
    </row>
    <row r="2467" spans="4:4">
      <c r="D2467" s="86"/>
    </row>
    <row r="2468" spans="4:4">
      <c r="D2468" s="86"/>
    </row>
    <row r="2469" spans="4:4">
      <c r="D2469" s="86"/>
    </row>
    <row r="2470" spans="4:4">
      <c r="D2470" s="86"/>
    </row>
    <row r="2471" spans="4:4">
      <c r="D2471" s="86"/>
    </row>
    <row r="2472" spans="4:4">
      <c r="D2472" s="86"/>
    </row>
    <row r="2473" spans="4:4">
      <c r="D2473" s="86"/>
    </row>
    <row r="2474" spans="4:4">
      <c r="D2474" s="86"/>
    </row>
    <row r="2475" spans="4:4">
      <c r="D2475" s="86"/>
    </row>
    <row r="2476" spans="4:4">
      <c r="D2476" s="86"/>
    </row>
    <row r="2477" spans="4:4">
      <c r="D2477" s="86"/>
    </row>
    <row r="2478" spans="4:4">
      <c r="D2478" s="86"/>
    </row>
    <row r="2479" spans="4:4">
      <c r="D2479" s="86"/>
    </row>
    <row r="2480" spans="4:4">
      <c r="D2480" s="86"/>
    </row>
    <row r="2481" spans="4:4">
      <c r="D2481" s="86"/>
    </row>
    <row r="2482" spans="4:4">
      <c r="D2482" s="86"/>
    </row>
    <row r="2483" spans="4:4">
      <c r="D2483" s="86"/>
    </row>
    <row r="2484" spans="4:4">
      <c r="D2484" s="86"/>
    </row>
    <row r="2485" spans="4:4">
      <c r="D2485" s="86"/>
    </row>
    <row r="2486" spans="4:4">
      <c r="D2486" s="86"/>
    </row>
    <row r="2487" spans="4:4">
      <c r="D2487" s="86"/>
    </row>
    <row r="2488" spans="4:4">
      <c r="D2488" s="86"/>
    </row>
    <row r="2489" spans="4:4">
      <c r="D2489" s="86"/>
    </row>
    <row r="2490" spans="4:4">
      <c r="D2490" s="86"/>
    </row>
    <row r="2491" spans="4:4">
      <c r="D2491" s="86"/>
    </row>
    <row r="2492" spans="4:4">
      <c r="D2492" s="86"/>
    </row>
    <row r="2493" spans="4:4">
      <c r="D2493" s="86"/>
    </row>
    <row r="2494" spans="4:4">
      <c r="D2494" s="86"/>
    </row>
    <row r="2495" spans="4:4">
      <c r="D2495" s="86"/>
    </row>
    <row r="2496" spans="4:4">
      <c r="D2496" s="86"/>
    </row>
    <row r="2497" spans="4:4">
      <c r="D2497" s="86"/>
    </row>
    <row r="2498" spans="4:4">
      <c r="D2498" s="86"/>
    </row>
    <row r="2499" spans="4:4">
      <c r="D2499" s="86"/>
    </row>
    <row r="2500" spans="4:4">
      <c r="D2500" s="86"/>
    </row>
    <row r="2501" spans="4:4">
      <c r="D2501" s="86"/>
    </row>
    <row r="2502" spans="4:4">
      <c r="D2502" s="86"/>
    </row>
    <row r="2503" spans="4:4">
      <c r="D2503" s="86"/>
    </row>
    <row r="2504" spans="4:4">
      <c r="D2504" s="86"/>
    </row>
    <row r="2505" spans="4:4">
      <c r="D2505" s="86"/>
    </row>
    <row r="2506" spans="4:4">
      <c r="D2506" s="86"/>
    </row>
    <row r="2507" spans="4:4">
      <c r="D2507" s="86"/>
    </row>
    <row r="2508" spans="4:4">
      <c r="D2508" s="86"/>
    </row>
    <row r="2509" spans="4:4">
      <c r="D2509" s="86"/>
    </row>
    <row r="2510" spans="4:4">
      <c r="D2510" s="86"/>
    </row>
    <row r="2511" spans="4:4">
      <c r="D2511" s="86"/>
    </row>
    <row r="2512" spans="4:4">
      <c r="D2512" s="86"/>
    </row>
    <row r="2513" spans="4:4">
      <c r="D2513" s="86"/>
    </row>
    <row r="2514" spans="4:4">
      <c r="D2514" s="86"/>
    </row>
    <row r="2515" spans="4:4">
      <c r="D2515" s="86"/>
    </row>
    <row r="2516" spans="4:4">
      <c r="D2516" s="86"/>
    </row>
    <row r="2517" spans="4:4">
      <c r="D2517" s="86"/>
    </row>
    <row r="2518" spans="4:4">
      <c r="D2518" s="86"/>
    </row>
    <row r="2519" spans="4:4">
      <c r="D2519" s="86"/>
    </row>
    <row r="2520" spans="4:4">
      <c r="D2520" s="86"/>
    </row>
    <row r="2521" spans="4:4">
      <c r="D2521" s="86"/>
    </row>
    <row r="2522" spans="4:4">
      <c r="D2522" s="86"/>
    </row>
    <row r="2523" spans="4:4">
      <c r="D2523" s="86"/>
    </row>
    <row r="2524" spans="4:4">
      <c r="D2524" s="86"/>
    </row>
    <row r="2525" spans="4:4">
      <c r="D2525" s="86"/>
    </row>
    <row r="2526" spans="4:4">
      <c r="D2526" s="86"/>
    </row>
    <row r="2527" spans="4:4">
      <c r="D2527" s="86"/>
    </row>
    <row r="2528" spans="4:4">
      <c r="D2528" s="86"/>
    </row>
    <row r="2529" spans="4:4">
      <c r="D2529" s="86"/>
    </row>
    <row r="2530" spans="4:4">
      <c r="D2530" s="86"/>
    </row>
    <row r="2531" spans="4:4">
      <c r="D2531" s="86"/>
    </row>
    <row r="2532" spans="4:4">
      <c r="D2532" s="86"/>
    </row>
    <row r="2533" spans="4:4">
      <c r="D2533" s="86"/>
    </row>
    <row r="2534" spans="4:4">
      <c r="D2534" s="86"/>
    </row>
    <row r="2535" spans="4:4">
      <c r="D2535" s="86"/>
    </row>
    <row r="2536" spans="4:4">
      <c r="D2536" s="86"/>
    </row>
    <row r="2537" spans="4:4">
      <c r="D2537" s="86"/>
    </row>
    <row r="2538" spans="4:4">
      <c r="D2538" s="86"/>
    </row>
    <row r="2539" spans="4:4">
      <c r="D2539" s="86"/>
    </row>
    <row r="2540" spans="4:4">
      <c r="D2540" s="86"/>
    </row>
    <row r="2541" spans="4:4">
      <c r="D2541" s="86"/>
    </row>
    <row r="2542" spans="4:4">
      <c r="D2542" s="86"/>
    </row>
    <row r="2543" spans="4:4">
      <c r="D2543" s="86"/>
    </row>
    <row r="2544" spans="4:4">
      <c r="D2544" s="86"/>
    </row>
    <row r="2545" spans="4:4">
      <c r="D2545" s="86"/>
    </row>
    <row r="2546" spans="4:4">
      <c r="D2546" s="86"/>
    </row>
    <row r="2547" spans="4:4">
      <c r="D2547" s="86"/>
    </row>
    <row r="2548" spans="4:4">
      <c r="D2548" s="86"/>
    </row>
    <row r="2549" spans="4:4">
      <c r="D2549" s="86"/>
    </row>
    <row r="2550" spans="4:4">
      <c r="D2550" s="86"/>
    </row>
    <row r="2551" spans="4:4">
      <c r="D2551" s="86"/>
    </row>
    <row r="2552" spans="4:4">
      <c r="D2552" s="86"/>
    </row>
    <row r="2553" spans="4:4">
      <c r="D2553" s="86"/>
    </row>
    <row r="2554" spans="4:4">
      <c r="D2554" s="86"/>
    </row>
    <row r="2555" spans="4:4">
      <c r="D2555" s="86"/>
    </row>
    <row r="2556" spans="4:4">
      <c r="D2556" s="86"/>
    </row>
    <row r="2557" spans="4:4">
      <c r="D2557" s="86"/>
    </row>
    <row r="2558" spans="4:4">
      <c r="D2558" s="86"/>
    </row>
    <row r="2559" spans="4:4">
      <c r="D2559" s="86"/>
    </row>
    <row r="2560" spans="4:4">
      <c r="D2560" s="86"/>
    </row>
    <row r="2561" spans="4:4">
      <c r="D2561" s="86"/>
    </row>
    <row r="2562" spans="4:4">
      <c r="D2562" s="86"/>
    </row>
    <row r="2563" spans="4:4">
      <c r="D2563" s="86"/>
    </row>
    <row r="2564" spans="4:4">
      <c r="D2564" s="86"/>
    </row>
    <row r="2565" spans="4:4">
      <c r="D2565" s="86"/>
    </row>
    <row r="2566" spans="4:4">
      <c r="D2566" s="86"/>
    </row>
    <row r="2567" spans="4:4">
      <c r="D2567" s="86"/>
    </row>
    <row r="2568" spans="4:4">
      <c r="D2568" s="86"/>
    </row>
    <row r="2569" spans="4:4">
      <c r="D2569" s="86"/>
    </row>
    <row r="2570" spans="4:4">
      <c r="D2570" s="86"/>
    </row>
    <row r="2571" spans="4:4">
      <c r="D2571" s="86"/>
    </row>
    <row r="2572" spans="4:4">
      <c r="D2572" s="86"/>
    </row>
    <row r="2573" spans="4:4">
      <c r="D2573" s="86"/>
    </row>
    <row r="2574" spans="4:4">
      <c r="D2574" s="86"/>
    </row>
    <row r="2575" spans="4:4">
      <c r="D2575" s="86"/>
    </row>
    <row r="2576" spans="4:4">
      <c r="D2576" s="86"/>
    </row>
    <row r="2577" spans="4:4">
      <c r="D2577" s="86"/>
    </row>
    <row r="2578" spans="4:4">
      <c r="D2578" s="86"/>
    </row>
    <row r="2579" spans="4:4">
      <c r="D2579" s="86"/>
    </row>
    <row r="2580" spans="4:4">
      <c r="D2580" s="86"/>
    </row>
    <row r="2581" spans="4:4">
      <c r="D2581" s="86"/>
    </row>
    <row r="2582" spans="4:4">
      <c r="D2582" s="86"/>
    </row>
    <row r="2583" spans="4:4">
      <c r="D2583" s="86"/>
    </row>
    <row r="2584" spans="4:4">
      <c r="D2584" s="86"/>
    </row>
    <row r="2585" spans="4:4">
      <c r="D2585" s="86"/>
    </row>
    <row r="2586" spans="4:4">
      <c r="D2586" s="86"/>
    </row>
    <row r="2587" spans="4:4">
      <c r="D2587" s="86"/>
    </row>
    <row r="2588" spans="4:4">
      <c r="D2588" s="86"/>
    </row>
    <row r="2589" spans="4:4">
      <c r="D2589" s="86"/>
    </row>
    <row r="2590" spans="4:4">
      <c r="D2590" s="86"/>
    </row>
    <row r="2591" spans="4:4">
      <c r="D2591" s="86"/>
    </row>
    <row r="2592" spans="4:4">
      <c r="D2592" s="86"/>
    </row>
    <row r="2593" spans="4:4">
      <c r="D2593" s="86"/>
    </row>
    <row r="2594" spans="4:4">
      <c r="D2594" s="86"/>
    </row>
    <row r="2595" spans="4:4">
      <c r="D2595" s="86"/>
    </row>
    <row r="2596" spans="4:4">
      <c r="D2596" s="86"/>
    </row>
    <row r="2597" spans="4:4">
      <c r="D2597" s="86"/>
    </row>
    <row r="2598" spans="4:4">
      <c r="D2598" s="86"/>
    </row>
    <row r="2599" spans="4:4">
      <c r="D2599" s="86"/>
    </row>
    <row r="2600" spans="4:4">
      <c r="D2600" s="86"/>
    </row>
    <row r="2601" spans="4:4">
      <c r="D2601" s="86"/>
    </row>
    <row r="2602" spans="4:4">
      <c r="D2602" s="86"/>
    </row>
    <row r="2603" spans="4:4">
      <c r="D2603" s="86"/>
    </row>
    <row r="2604" spans="4:4">
      <c r="D2604" s="86"/>
    </row>
    <row r="2605" spans="4:4">
      <c r="D2605" s="86"/>
    </row>
    <row r="2606" spans="4:4">
      <c r="D2606" s="86"/>
    </row>
    <row r="2607" spans="4:4">
      <c r="D2607" s="86"/>
    </row>
    <row r="2608" spans="4:4">
      <c r="D2608" s="86"/>
    </row>
    <row r="2609" spans="4:4">
      <c r="D2609" s="86"/>
    </row>
    <row r="2610" spans="4:4">
      <c r="D2610" s="86"/>
    </row>
    <row r="2611" spans="4:4">
      <c r="D2611" s="86"/>
    </row>
    <row r="2612" spans="4:4">
      <c r="D2612" s="86"/>
    </row>
    <row r="2613" spans="4:4">
      <c r="D2613" s="86"/>
    </row>
    <row r="2614" spans="4:4">
      <c r="D2614" s="86"/>
    </row>
    <row r="2615" spans="4:4">
      <c r="D2615" s="86"/>
    </row>
    <row r="2616" spans="4:4">
      <c r="D2616" s="86"/>
    </row>
    <row r="2617" spans="4:4">
      <c r="D2617" s="86"/>
    </row>
    <row r="2618" spans="4:4">
      <c r="D2618" s="86"/>
    </row>
    <row r="2619" spans="4:4">
      <c r="D2619" s="86"/>
    </row>
    <row r="2620" spans="4:4">
      <c r="D2620" s="86"/>
    </row>
    <row r="2621" spans="4:4">
      <c r="D2621" s="86"/>
    </row>
    <row r="2622" spans="4:4">
      <c r="D2622" s="86"/>
    </row>
    <row r="2623" spans="4:4">
      <c r="D2623" s="86"/>
    </row>
    <row r="2624" spans="4:4">
      <c r="D2624" s="86"/>
    </row>
    <row r="2625" spans="4:4">
      <c r="D2625" s="86"/>
    </row>
    <row r="2626" spans="4:4">
      <c r="D2626" s="86"/>
    </row>
    <row r="2627" spans="4:4">
      <c r="D2627" s="86"/>
    </row>
    <row r="2628" spans="4:4">
      <c r="D2628" s="86"/>
    </row>
    <row r="2629" spans="4:4">
      <c r="D2629" s="86"/>
    </row>
    <row r="2630" spans="4:4">
      <c r="D2630" s="86"/>
    </row>
    <row r="2631" spans="4:4">
      <c r="D2631" s="86"/>
    </row>
    <row r="2632" spans="4:4">
      <c r="D2632" s="86"/>
    </row>
    <row r="2633" spans="4:4">
      <c r="D2633" s="86"/>
    </row>
    <row r="2634" spans="4:4">
      <c r="D2634" s="86"/>
    </row>
    <row r="2635" spans="4:4">
      <c r="D2635" s="86"/>
    </row>
    <row r="2636" spans="4:4">
      <c r="D2636" s="86"/>
    </row>
    <row r="2637" spans="4:4">
      <c r="D2637" s="86"/>
    </row>
    <row r="2638" spans="4:4">
      <c r="D2638" s="86"/>
    </row>
    <row r="2639" spans="4:4">
      <c r="D2639" s="86"/>
    </row>
    <row r="2640" spans="4:4">
      <c r="D2640" s="86"/>
    </row>
    <row r="2641" spans="4:4">
      <c r="D2641" s="86"/>
    </row>
    <row r="2642" spans="4:4">
      <c r="D2642" s="86"/>
    </row>
    <row r="2643" spans="4:4">
      <c r="D2643" s="86"/>
    </row>
    <row r="2644" spans="4:4">
      <c r="D2644" s="86"/>
    </row>
    <row r="2645" spans="4:4">
      <c r="D2645" s="86"/>
    </row>
    <row r="2646" spans="4:4">
      <c r="D2646" s="86"/>
    </row>
    <row r="2647" spans="4:4">
      <c r="D2647" s="86"/>
    </row>
    <row r="2648" spans="4:4">
      <c r="D2648" s="86"/>
    </row>
    <row r="2649" spans="4:4">
      <c r="D2649" s="86"/>
    </row>
    <row r="2650" spans="4:4">
      <c r="D2650" s="86"/>
    </row>
    <row r="2651" spans="4:4">
      <c r="D2651" s="86"/>
    </row>
    <row r="2652" spans="4:4">
      <c r="D2652" s="86"/>
    </row>
    <row r="2653" spans="4:4">
      <c r="D2653" s="86"/>
    </row>
    <row r="2654" spans="4:4">
      <c r="D2654" s="86"/>
    </row>
    <row r="2655" spans="4:4">
      <c r="D2655" s="86"/>
    </row>
    <row r="2656" spans="4:4">
      <c r="D2656" s="86"/>
    </row>
    <row r="2657" spans="4:4">
      <c r="D2657" s="86"/>
    </row>
    <row r="2658" spans="4:4">
      <c r="D2658" s="86"/>
    </row>
    <row r="2659" spans="4:4">
      <c r="D2659" s="86"/>
    </row>
    <row r="2660" spans="4:4">
      <c r="D2660" s="86"/>
    </row>
    <row r="2661" spans="4:4">
      <c r="D2661" s="86"/>
    </row>
    <row r="2662" spans="4:4">
      <c r="D2662" s="86"/>
    </row>
    <row r="2663" spans="4:4">
      <c r="D2663" s="86"/>
    </row>
    <row r="2664" spans="4:4">
      <c r="D2664" s="86"/>
    </row>
    <row r="2665" spans="4:4">
      <c r="D2665" s="86"/>
    </row>
    <row r="2666" spans="4:4">
      <c r="D2666" s="86"/>
    </row>
    <row r="2667" spans="4:4">
      <c r="D2667" s="86"/>
    </row>
    <row r="2668" spans="4:4">
      <c r="D2668" s="86"/>
    </row>
    <row r="2669" spans="4:4">
      <c r="D2669" s="86"/>
    </row>
    <row r="2670" spans="4:4">
      <c r="D2670" s="86"/>
    </row>
    <row r="2671" spans="4:4">
      <c r="D2671" s="86"/>
    </row>
    <row r="2672" spans="4:4">
      <c r="D2672" s="86"/>
    </row>
    <row r="2673" spans="4:4">
      <c r="D2673" s="86"/>
    </row>
    <row r="2674" spans="4:4">
      <c r="D2674" s="86"/>
    </row>
    <row r="2675" spans="4:4">
      <c r="D2675" s="86"/>
    </row>
    <row r="2676" spans="4:4">
      <c r="D2676" s="86"/>
    </row>
    <row r="2677" spans="4:4">
      <c r="D2677" s="86"/>
    </row>
    <row r="2678" spans="4:4">
      <c r="D2678" s="86"/>
    </row>
    <row r="2679" spans="4:4">
      <c r="D2679" s="86"/>
    </row>
    <row r="2680" spans="4:4">
      <c r="D2680" s="86"/>
    </row>
    <row r="2681" spans="4:4">
      <c r="D2681" s="86"/>
    </row>
    <row r="2682" spans="4:4">
      <c r="D2682" s="86"/>
    </row>
    <row r="2683" spans="4:4">
      <c r="D2683" s="86"/>
    </row>
    <row r="2684" spans="4:4">
      <c r="D2684" s="86"/>
    </row>
    <row r="2685" spans="4:4">
      <c r="D2685" s="86"/>
    </row>
    <row r="2686" spans="4:4">
      <c r="D2686" s="86"/>
    </row>
    <row r="2687" spans="4:4">
      <c r="D2687" s="86"/>
    </row>
    <row r="2688" spans="4:4">
      <c r="D2688" s="86"/>
    </row>
    <row r="2689" spans="4:4">
      <c r="D2689" s="86"/>
    </row>
    <row r="2690" spans="4:4">
      <c r="D2690" s="86"/>
    </row>
    <row r="2691" spans="4:4">
      <c r="D2691" s="86"/>
    </row>
    <row r="2692" spans="4:4">
      <c r="D2692" s="86"/>
    </row>
    <row r="2693" spans="4:4">
      <c r="D2693" s="86"/>
    </row>
    <row r="2694" spans="4:4">
      <c r="D2694" s="86"/>
    </row>
    <row r="2695" spans="4:4">
      <c r="D2695" s="86"/>
    </row>
    <row r="2696" spans="4:4">
      <c r="D2696" s="86"/>
    </row>
    <row r="2697" spans="4:4">
      <c r="D2697" s="86"/>
    </row>
    <row r="2698" spans="4:4">
      <c r="D2698" s="86"/>
    </row>
    <row r="2699" spans="4:4">
      <c r="D2699" s="86"/>
    </row>
    <row r="2700" spans="4:4">
      <c r="D2700" s="86"/>
    </row>
    <row r="2701" spans="4:4">
      <c r="D2701" s="86"/>
    </row>
    <row r="2702" spans="4:4">
      <c r="D2702" s="86"/>
    </row>
    <row r="2703" spans="4:4">
      <c r="D2703" s="86"/>
    </row>
    <row r="2704" spans="4:4">
      <c r="D2704" s="86"/>
    </row>
    <row r="2705" spans="4:4">
      <c r="D2705" s="86"/>
    </row>
    <row r="2706" spans="4:4">
      <c r="D2706" s="86"/>
    </row>
    <row r="2707" spans="4:4">
      <c r="D2707" s="86"/>
    </row>
    <row r="2708" spans="4:4">
      <c r="D2708" s="86"/>
    </row>
    <row r="2709" spans="4:4">
      <c r="D2709" s="86"/>
    </row>
    <row r="2710" spans="4:4">
      <c r="D2710" s="86"/>
    </row>
    <row r="2711" spans="4:4">
      <c r="D2711" s="86"/>
    </row>
    <row r="2712" spans="4:4">
      <c r="D2712" s="86"/>
    </row>
    <row r="2713" spans="4:4">
      <c r="D2713" s="86"/>
    </row>
    <row r="2714" spans="4:4">
      <c r="D2714" s="86"/>
    </row>
    <row r="2715" spans="4:4">
      <c r="D2715" s="86"/>
    </row>
    <row r="2716" spans="4:4">
      <c r="D2716" s="86"/>
    </row>
    <row r="2717" spans="4:4">
      <c r="D2717" s="86"/>
    </row>
    <row r="2718" spans="4:4">
      <c r="D2718" s="86"/>
    </row>
    <row r="2719" spans="4:4">
      <c r="D2719" s="86"/>
    </row>
    <row r="2720" spans="4:4">
      <c r="D2720" s="86"/>
    </row>
    <row r="2721" spans="4:4">
      <c r="D2721" s="86"/>
    </row>
    <row r="2722" spans="4:4">
      <c r="D2722" s="86"/>
    </row>
    <row r="2723" spans="4:4">
      <c r="D2723" s="86"/>
    </row>
    <row r="2724" spans="4:4">
      <c r="D2724" s="86"/>
    </row>
    <row r="2725" spans="4:4">
      <c r="D2725" s="86"/>
    </row>
    <row r="2726" spans="4:4">
      <c r="D2726" s="86"/>
    </row>
    <row r="2727" spans="4:4">
      <c r="D2727" s="86"/>
    </row>
    <row r="2728" spans="4:4">
      <c r="D2728" s="86"/>
    </row>
    <row r="2729" spans="4:4">
      <c r="D2729" s="86"/>
    </row>
    <row r="2730" spans="4:4">
      <c r="D2730" s="86"/>
    </row>
    <row r="2731" spans="4:4">
      <c r="D2731" s="86"/>
    </row>
    <row r="2732" spans="4:4">
      <c r="D2732" s="86"/>
    </row>
    <row r="2733" spans="4:4">
      <c r="D2733" s="86"/>
    </row>
    <row r="2734" spans="4:4">
      <c r="D2734" s="86"/>
    </row>
    <row r="2735" spans="4:4">
      <c r="D2735" s="86"/>
    </row>
    <row r="2736" spans="4:4">
      <c r="D2736" s="86"/>
    </row>
    <row r="2737" spans="4:4">
      <c r="D2737" s="86"/>
    </row>
    <row r="2738" spans="4:4">
      <c r="D2738" s="86"/>
    </row>
    <row r="2739" spans="4:4">
      <c r="D2739" s="86"/>
    </row>
    <row r="2740" spans="4:4">
      <c r="D2740" s="86"/>
    </row>
    <row r="2741" spans="4:4">
      <c r="D2741" s="86"/>
    </row>
    <row r="2742" spans="4:4">
      <c r="D2742" s="86"/>
    </row>
    <row r="2743" spans="4:4">
      <c r="D2743" s="86"/>
    </row>
    <row r="2744" spans="4:4">
      <c r="D2744" s="86"/>
    </row>
    <row r="2745" spans="4:4">
      <c r="D2745" s="86"/>
    </row>
    <row r="2746" spans="4:4">
      <c r="D2746" s="86"/>
    </row>
    <row r="2747" spans="4:4">
      <c r="D2747" s="86"/>
    </row>
    <row r="2748" spans="4:4">
      <c r="D2748" s="86"/>
    </row>
    <row r="2749" spans="4:4">
      <c r="D2749" s="86"/>
    </row>
    <row r="2750" spans="4:4">
      <c r="D2750" s="86"/>
    </row>
    <row r="2751" spans="4:4">
      <c r="D2751" s="86"/>
    </row>
    <row r="2752" spans="4:4">
      <c r="D2752" s="86"/>
    </row>
    <row r="2753" spans="4:4">
      <c r="D2753" s="86"/>
    </row>
    <row r="2754" spans="4:4">
      <c r="D2754" s="86"/>
    </row>
    <row r="2755" spans="4:4">
      <c r="D2755" s="86"/>
    </row>
    <row r="2756" spans="4:4">
      <c r="D2756" s="86"/>
    </row>
    <row r="2757" spans="4:4">
      <c r="D2757" s="86"/>
    </row>
    <row r="2758" spans="4:4">
      <c r="D2758" s="86"/>
    </row>
    <row r="2759" spans="4:4">
      <c r="D2759" s="86"/>
    </row>
    <row r="2760" spans="4:4">
      <c r="D2760" s="86"/>
    </row>
    <row r="2761" spans="4:4">
      <c r="D2761" s="86"/>
    </row>
    <row r="2762" spans="4:4">
      <c r="D2762" s="86"/>
    </row>
    <row r="2763" spans="4:4">
      <c r="D2763" s="86"/>
    </row>
    <row r="2764" spans="4:4">
      <c r="D2764" s="86"/>
    </row>
    <row r="2765" spans="4:4">
      <c r="D2765" s="86"/>
    </row>
    <row r="2766" spans="4:4">
      <c r="D2766" s="86"/>
    </row>
    <row r="2767" spans="4:4">
      <c r="D2767" s="86"/>
    </row>
    <row r="2768" spans="4:4">
      <c r="D2768" s="86"/>
    </row>
    <row r="2769" spans="4:4">
      <c r="D2769" s="86"/>
    </row>
    <row r="2770" spans="4:4">
      <c r="D2770" s="86"/>
    </row>
    <row r="2771" spans="4:4">
      <c r="D2771" s="86"/>
    </row>
    <row r="2772" spans="4:4">
      <c r="D2772" s="86"/>
    </row>
    <row r="2773" spans="4:4">
      <c r="D2773" s="86"/>
    </row>
    <row r="2774" spans="4:4">
      <c r="D2774" s="86"/>
    </row>
    <row r="2775" spans="4:4">
      <c r="D2775" s="86"/>
    </row>
    <row r="2776" spans="4:4">
      <c r="D2776" s="86"/>
    </row>
    <row r="2777" spans="4:4">
      <c r="D2777" s="86"/>
    </row>
    <row r="2778" spans="4:4">
      <c r="D2778" s="86"/>
    </row>
    <row r="2779" spans="4:4">
      <c r="D2779" s="86"/>
    </row>
    <row r="2780" spans="4:4">
      <c r="D2780" s="86"/>
    </row>
    <row r="2781" spans="4:4">
      <c r="D2781" s="86"/>
    </row>
    <row r="2782" spans="4:4">
      <c r="D2782" s="86"/>
    </row>
    <row r="2783" spans="4:4">
      <c r="D2783" s="86"/>
    </row>
    <row r="2784" spans="4:4">
      <c r="D2784" s="86"/>
    </row>
    <row r="2785" spans="4:4">
      <c r="D2785" s="86"/>
    </row>
    <row r="2786" spans="4:4">
      <c r="D2786" s="86"/>
    </row>
    <row r="2787" spans="4:4">
      <c r="D2787" s="86"/>
    </row>
    <row r="2788" spans="4:4">
      <c r="D2788" s="86"/>
    </row>
    <row r="2789" spans="4:4">
      <c r="D2789" s="86"/>
    </row>
    <row r="2790" spans="4:4">
      <c r="D2790" s="86"/>
    </row>
    <row r="2791" spans="4:4">
      <c r="D2791" s="86"/>
    </row>
    <row r="2792" spans="4:4">
      <c r="D2792" s="86"/>
    </row>
    <row r="2793" spans="4:4">
      <c r="D2793" s="86"/>
    </row>
    <row r="2794" spans="4:4">
      <c r="D2794" s="86"/>
    </row>
    <row r="2795" spans="4:4">
      <c r="D2795" s="86"/>
    </row>
    <row r="2796" spans="4:4">
      <c r="D2796" s="86"/>
    </row>
    <row r="2797" spans="4:4">
      <c r="D2797" s="86"/>
    </row>
    <row r="2798" spans="4:4">
      <c r="D2798" s="86"/>
    </row>
    <row r="2799" spans="4:4">
      <c r="D2799" s="86"/>
    </row>
    <row r="2800" spans="4:4">
      <c r="D2800" s="86"/>
    </row>
    <row r="2801" spans="4:4">
      <c r="D2801" s="86"/>
    </row>
    <row r="2802" spans="4:4">
      <c r="D2802" s="86"/>
    </row>
    <row r="2803" spans="4:4">
      <c r="D2803" s="86"/>
    </row>
    <row r="2804" spans="4:4">
      <c r="D2804" s="86"/>
    </row>
    <row r="2805" spans="4:4">
      <c r="D2805" s="86"/>
    </row>
    <row r="2806" spans="4:4">
      <c r="D2806" s="86"/>
    </row>
    <row r="2807" spans="4:4">
      <c r="D2807" s="86"/>
    </row>
    <row r="2808" spans="4:4">
      <c r="D2808" s="86"/>
    </row>
    <row r="2809" spans="4:4">
      <c r="D2809" s="86"/>
    </row>
    <row r="2810" spans="4:4">
      <c r="D2810" s="86"/>
    </row>
    <row r="2811" spans="4:4">
      <c r="D2811" s="86"/>
    </row>
    <row r="2812" spans="4:4">
      <c r="D2812" s="86"/>
    </row>
    <row r="2813" spans="4:4">
      <c r="D2813" s="86"/>
    </row>
    <row r="2814" spans="4:4">
      <c r="D2814" s="86"/>
    </row>
    <row r="2815" spans="4:4">
      <c r="D2815" s="86"/>
    </row>
    <row r="2816" spans="4:4">
      <c r="D2816" s="86"/>
    </row>
    <row r="2817" spans="4:4">
      <c r="D2817" s="86"/>
    </row>
    <row r="2818" spans="4:4">
      <c r="D2818" s="86"/>
    </row>
    <row r="2819" spans="4:4">
      <c r="D2819" s="86"/>
    </row>
    <row r="2820" spans="4:4">
      <c r="D2820" s="86"/>
    </row>
    <row r="2821" spans="4:4">
      <c r="D2821" s="86"/>
    </row>
    <row r="2822" spans="4:4">
      <c r="D2822" s="86"/>
    </row>
    <row r="2823" spans="4:4">
      <c r="D2823" s="86"/>
    </row>
    <row r="2824" spans="4:4">
      <c r="D2824" s="86"/>
    </row>
    <row r="2825" spans="4:4">
      <c r="D2825" s="86"/>
    </row>
    <row r="2826" spans="4:4">
      <c r="D2826" s="86"/>
    </row>
    <row r="2827" spans="4:4">
      <c r="D2827" s="86"/>
    </row>
    <row r="2828" spans="4:4">
      <c r="D2828" s="86"/>
    </row>
    <row r="2829" spans="4:4">
      <c r="D2829" s="86"/>
    </row>
    <row r="2830" spans="4:4">
      <c r="D2830" s="86"/>
    </row>
    <row r="2831" spans="4:4">
      <c r="D2831" s="86"/>
    </row>
    <row r="2832" spans="4:4">
      <c r="D2832" s="86"/>
    </row>
    <row r="2833" spans="4:4">
      <c r="D2833" s="86"/>
    </row>
    <row r="2834" spans="4:4">
      <c r="D2834" s="86"/>
    </row>
    <row r="2835" spans="4:4">
      <c r="D2835" s="86"/>
    </row>
    <row r="2836" spans="4:4">
      <c r="D2836" s="86"/>
    </row>
    <row r="2837" spans="4:4">
      <c r="D2837" s="86"/>
    </row>
    <row r="2838" spans="4:4">
      <c r="D2838" s="86"/>
    </row>
    <row r="2839" spans="4:4">
      <c r="D2839" s="86"/>
    </row>
    <row r="2840" spans="4:4">
      <c r="D2840" s="86"/>
    </row>
    <row r="2841" spans="4:4">
      <c r="D2841" s="86"/>
    </row>
    <row r="2842" spans="4:4">
      <c r="D2842" s="86"/>
    </row>
    <row r="2843" spans="4:4">
      <c r="D2843" s="86"/>
    </row>
    <row r="2844" spans="4:4">
      <c r="D2844" s="86"/>
    </row>
    <row r="2845" spans="4:4">
      <c r="D2845" s="86"/>
    </row>
    <row r="2846" spans="4:4">
      <c r="D2846" s="86"/>
    </row>
    <row r="2847" spans="4:4">
      <c r="D2847" s="86"/>
    </row>
    <row r="2848" spans="4:4">
      <c r="D2848" s="86"/>
    </row>
    <row r="2849" spans="4:4">
      <c r="D2849" s="86"/>
    </row>
    <row r="2850" spans="4:4">
      <c r="D2850" s="86"/>
    </row>
    <row r="2851" spans="4:4">
      <c r="D2851" s="86"/>
    </row>
    <row r="2852" spans="4:4">
      <c r="D2852" s="86"/>
    </row>
    <row r="2853" spans="4:4">
      <c r="D2853" s="86"/>
    </row>
    <row r="2854" spans="4:4">
      <c r="D2854" s="86"/>
    </row>
    <row r="2855" spans="4:4">
      <c r="D2855" s="86"/>
    </row>
    <row r="2856" spans="4:4">
      <c r="D2856" s="86"/>
    </row>
    <row r="2857" spans="4:4">
      <c r="D2857" s="86"/>
    </row>
    <row r="2858" spans="4:4">
      <c r="D2858" s="86"/>
    </row>
    <row r="2859" spans="4:4">
      <c r="D2859" s="86"/>
    </row>
    <row r="2860" spans="4:4">
      <c r="D2860" s="86"/>
    </row>
    <row r="2861" spans="4:4">
      <c r="D2861" s="86"/>
    </row>
    <row r="2862" spans="4:4">
      <c r="D2862" s="86"/>
    </row>
    <row r="2863" spans="4:4">
      <c r="D2863" s="86"/>
    </row>
    <row r="2864" spans="4:4">
      <c r="D2864" s="86"/>
    </row>
    <row r="2865" spans="4:4">
      <c r="D2865" s="86"/>
    </row>
    <row r="2866" spans="4:4">
      <c r="D2866" s="86"/>
    </row>
    <row r="2867" spans="4:4">
      <c r="D2867" s="86"/>
    </row>
    <row r="2868" spans="4:4">
      <c r="D2868" s="86"/>
    </row>
    <row r="2869" spans="4:4">
      <c r="D2869" s="86"/>
    </row>
    <row r="2870" spans="4:4">
      <c r="D2870" s="86"/>
    </row>
    <row r="2871" spans="4:4">
      <c r="D2871" s="86"/>
    </row>
    <row r="2872" spans="4:4">
      <c r="D2872" s="86"/>
    </row>
    <row r="2873" spans="4:4">
      <c r="D2873" s="86"/>
    </row>
    <row r="2874" spans="4:4">
      <c r="D2874" s="86"/>
    </row>
    <row r="2875" spans="4:4">
      <c r="D2875" s="86"/>
    </row>
    <row r="2876" spans="4:4">
      <c r="D2876" s="86"/>
    </row>
    <row r="2877" spans="4:4">
      <c r="D2877" s="86"/>
    </row>
    <row r="2878" spans="4:4">
      <c r="D2878" s="86"/>
    </row>
    <row r="2879" spans="4:4">
      <c r="D2879" s="86"/>
    </row>
    <row r="2880" spans="4:4">
      <c r="D2880" s="86"/>
    </row>
    <row r="2881" spans="4:4">
      <c r="D2881" s="86"/>
    </row>
    <row r="2882" spans="4:4">
      <c r="D2882" s="86"/>
    </row>
    <row r="2883" spans="4:4">
      <c r="D2883" s="86"/>
    </row>
    <row r="2884" spans="4:4">
      <c r="D2884" s="86"/>
    </row>
    <row r="2885" spans="4:4">
      <c r="D2885" s="86"/>
    </row>
    <row r="2886" spans="4:4">
      <c r="D2886" s="86"/>
    </row>
    <row r="2887" spans="4:4">
      <c r="D2887" s="86"/>
    </row>
    <row r="2888" spans="4:4">
      <c r="D2888" s="86"/>
    </row>
    <row r="2889" spans="4:4">
      <c r="D2889" s="86"/>
    </row>
    <row r="2890" spans="4:4">
      <c r="D2890" s="86"/>
    </row>
    <row r="2891" spans="4:4">
      <c r="D2891" s="86"/>
    </row>
    <row r="2892" spans="4:4">
      <c r="D2892" s="86"/>
    </row>
    <row r="2893" spans="4:4">
      <c r="D2893" s="86"/>
    </row>
    <row r="2894" spans="4:4">
      <c r="D2894" s="86"/>
    </row>
    <row r="2895" spans="4:4">
      <c r="D2895" s="86"/>
    </row>
    <row r="2896" spans="4:4">
      <c r="D2896" s="86"/>
    </row>
    <row r="2897" spans="4:4">
      <c r="D2897" s="86"/>
    </row>
    <row r="2898" spans="4:4">
      <c r="D2898" s="86"/>
    </row>
    <row r="2899" spans="4:4">
      <c r="D2899" s="86"/>
    </row>
    <row r="2900" spans="4:4">
      <c r="D2900" s="86"/>
    </row>
    <row r="2901" spans="4:4">
      <c r="D2901" s="86"/>
    </row>
    <row r="2902" spans="4:4">
      <c r="D2902" s="86"/>
    </row>
    <row r="2903" spans="4:4">
      <c r="D2903" s="86"/>
    </row>
    <row r="2904" spans="4:4">
      <c r="D2904" s="86"/>
    </row>
    <row r="2905" spans="4:4">
      <c r="D2905" s="86"/>
    </row>
    <row r="2906" spans="4:4">
      <c r="D2906" s="86"/>
    </row>
    <row r="2907" spans="4:4">
      <c r="D2907" s="86"/>
    </row>
    <row r="2908" spans="4:4">
      <c r="D2908" s="86"/>
    </row>
    <row r="2909" spans="4:4">
      <c r="D2909" s="86"/>
    </row>
    <row r="2910" spans="4:4">
      <c r="D2910" s="86"/>
    </row>
    <row r="2911" spans="4:4">
      <c r="D2911" s="86"/>
    </row>
    <row r="2912" spans="4:4">
      <c r="D2912" s="86"/>
    </row>
    <row r="2913" spans="4:4">
      <c r="D2913" s="86"/>
    </row>
    <row r="2914" spans="4:4">
      <c r="D2914" s="86"/>
    </row>
    <row r="2915" spans="4:4">
      <c r="D2915" s="86"/>
    </row>
    <row r="2916" spans="4:4">
      <c r="D2916" s="86"/>
    </row>
    <row r="2917" spans="4:4">
      <c r="D2917" s="86"/>
    </row>
    <row r="2918" spans="4:4">
      <c r="D2918" s="86"/>
    </row>
    <row r="2919" spans="4:4">
      <c r="D2919" s="86"/>
    </row>
    <row r="2920" spans="4:4">
      <c r="D2920" s="86"/>
    </row>
    <row r="2921" spans="4:4">
      <c r="D2921" s="86"/>
    </row>
    <row r="2922" spans="4:4">
      <c r="D2922" s="86"/>
    </row>
    <row r="2923" spans="4:4">
      <c r="D2923" s="86"/>
    </row>
    <row r="2924" spans="4:4">
      <c r="D2924" s="86"/>
    </row>
    <row r="2925" spans="4:4">
      <c r="D2925" s="86"/>
    </row>
    <row r="2926" spans="4:4">
      <c r="D2926" s="86"/>
    </row>
    <row r="2927" spans="4:4">
      <c r="D2927" s="86"/>
    </row>
    <row r="2928" spans="4:4">
      <c r="D2928" s="86"/>
    </row>
    <row r="2929" spans="4:4">
      <c r="D2929" s="86"/>
    </row>
    <row r="2930" spans="4:4">
      <c r="D2930" s="86"/>
    </row>
    <row r="2931" spans="4:4">
      <c r="D2931" s="86"/>
    </row>
    <row r="2932" spans="4:4">
      <c r="D2932" s="86"/>
    </row>
    <row r="2933" spans="4:4">
      <c r="D2933" s="86"/>
    </row>
    <row r="2934" spans="4:4">
      <c r="D2934" s="86"/>
    </row>
    <row r="2935" spans="4:4">
      <c r="D2935" s="86"/>
    </row>
    <row r="2936" spans="4:4">
      <c r="D2936" s="86"/>
    </row>
    <row r="2937" spans="4:4">
      <c r="D2937" s="86"/>
    </row>
    <row r="2938" spans="4:4">
      <c r="D2938" s="86"/>
    </row>
    <row r="2939" spans="4:4">
      <c r="D2939" s="86"/>
    </row>
    <row r="2940" spans="4:4">
      <c r="D2940" s="86"/>
    </row>
    <row r="2941" spans="4:4">
      <c r="D2941" s="86"/>
    </row>
    <row r="2942" spans="4:4">
      <c r="D2942" s="86"/>
    </row>
    <row r="2943" spans="4:4">
      <c r="D2943" s="86"/>
    </row>
    <row r="2944" spans="4:4">
      <c r="D2944" s="86"/>
    </row>
    <row r="2945" spans="4:4">
      <c r="D2945" s="86"/>
    </row>
    <row r="2946" spans="4:4">
      <c r="D2946" s="86"/>
    </row>
    <row r="2947" spans="4:4">
      <c r="D2947" s="86"/>
    </row>
    <row r="2948" spans="4:4">
      <c r="D2948" s="86"/>
    </row>
    <row r="2949" spans="4:4">
      <c r="D2949" s="86"/>
    </row>
    <row r="2950" spans="4:4">
      <c r="D2950" s="86"/>
    </row>
    <row r="2951" spans="4:4">
      <c r="D2951" s="86"/>
    </row>
    <row r="2952" spans="4:4">
      <c r="D2952" s="86"/>
    </row>
    <row r="2953" spans="4:4">
      <c r="D2953" s="86"/>
    </row>
    <row r="2954" spans="4:4">
      <c r="D2954" s="86"/>
    </row>
    <row r="2955" spans="4:4">
      <c r="D2955" s="86"/>
    </row>
    <row r="2956" spans="4:4">
      <c r="D2956" s="86"/>
    </row>
    <row r="2957" spans="4:4">
      <c r="D2957" s="86"/>
    </row>
    <row r="2958" spans="4:4">
      <c r="D2958" s="86"/>
    </row>
    <row r="2959" spans="4:4">
      <c r="D2959" s="86"/>
    </row>
    <row r="2960" spans="4:4">
      <c r="D2960" s="86"/>
    </row>
    <row r="2961" spans="4:4">
      <c r="D2961" s="86"/>
    </row>
    <row r="2962" spans="4:4">
      <c r="D2962" s="86"/>
    </row>
    <row r="2963" spans="4:4">
      <c r="D2963" s="86"/>
    </row>
    <row r="2964" spans="4:4">
      <c r="D2964" s="86"/>
    </row>
    <row r="2965" spans="4:4">
      <c r="D2965" s="86"/>
    </row>
    <row r="2966" spans="4:4">
      <c r="D2966" s="86"/>
    </row>
    <row r="2967" spans="4:4">
      <c r="D2967" s="86"/>
    </row>
    <row r="2968" spans="4:4">
      <c r="D2968" s="86"/>
    </row>
    <row r="2969" spans="4:4">
      <c r="D2969" s="86"/>
    </row>
    <row r="2970" spans="4:4">
      <c r="D2970" s="86"/>
    </row>
    <row r="2971" spans="4:4">
      <c r="D2971" s="86"/>
    </row>
    <row r="2972" spans="4:4">
      <c r="D2972" s="86"/>
    </row>
    <row r="2973" spans="4:4">
      <c r="D2973" s="86"/>
    </row>
    <row r="2974" spans="4:4">
      <c r="D2974" s="86"/>
    </row>
    <row r="2975" spans="4:4">
      <c r="D2975" s="86"/>
    </row>
    <row r="2976" spans="4:4">
      <c r="D2976" s="86"/>
    </row>
    <row r="2977" spans="4:4">
      <c r="D2977" s="86"/>
    </row>
    <row r="2978" spans="4:4">
      <c r="D2978" s="86"/>
    </row>
    <row r="2979" spans="4:4">
      <c r="D2979" s="86"/>
    </row>
    <row r="2980" spans="4:4">
      <c r="D2980" s="86"/>
    </row>
    <row r="2981" spans="4:4">
      <c r="D2981" s="86"/>
    </row>
    <row r="2982" spans="4:4">
      <c r="D2982" s="86"/>
    </row>
    <row r="2983" spans="4:4">
      <c r="D2983" s="86"/>
    </row>
    <row r="2984" spans="4:4">
      <c r="D2984" s="86"/>
    </row>
    <row r="2985" spans="4:4">
      <c r="D2985" s="86"/>
    </row>
    <row r="2986" spans="4:4">
      <c r="D2986" s="86"/>
    </row>
    <row r="2987" spans="4:4">
      <c r="D2987" s="86"/>
    </row>
    <row r="2988" spans="4:4">
      <c r="D2988" s="86"/>
    </row>
    <row r="2989" spans="4:4">
      <c r="D2989" s="86"/>
    </row>
    <row r="2990" spans="4:4">
      <c r="D2990" s="86"/>
    </row>
    <row r="2991" spans="4:4">
      <c r="D2991" s="86"/>
    </row>
    <row r="2992" spans="4:4">
      <c r="D2992" s="86"/>
    </row>
    <row r="2993" spans="4:4">
      <c r="D2993" s="86"/>
    </row>
    <row r="2994" spans="4:4">
      <c r="D2994" s="86"/>
    </row>
    <row r="2995" spans="4:4">
      <c r="D2995" s="86"/>
    </row>
    <row r="2996" spans="4:4">
      <c r="D2996" s="86"/>
    </row>
    <row r="2997" spans="4:4">
      <c r="D2997" s="86"/>
    </row>
    <row r="2998" spans="4:4">
      <c r="D2998" s="86"/>
    </row>
    <row r="2999" spans="4:4">
      <c r="D2999" s="86"/>
    </row>
    <row r="3000" spans="4:4">
      <c r="D3000" s="86"/>
    </row>
    <row r="3001" spans="4:4">
      <c r="D3001" s="86"/>
    </row>
    <row r="3002" spans="4:4">
      <c r="D3002" s="86"/>
    </row>
    <row r="3003" spans="4:4">
      <c r="D3003" s="86"/>
    </row>
    <row r="3004" spans="4:4">
      <c r="D3004" s="86"/>
    </row>
    <row r="3005" spans="4:4">
      <c r="D3005" s="86"/>
    </row>
    <row r="3006" spans="4:4">
      <c r="D3006" s="86"/>
    </row>
    <row r="3007" spans="4:4">
      <c r="D3007" s="86"/>
    </row>
    <row r="3008" spans="4:4">
      <c r="D3008" s="86"/>
    </row>
    <row r="3009" spans="4:4">
      <c r="D3009" s="86"/>
    </row>
    <row r="3010" spans="4:4">
      <c r="D3010" s="86"/>
    </row>
    <row r="3011" spans="4:4">
      <c r="D3011" s="86"/>
    </row>
    <row r="3012" spans="4:4">
      <c r="D3012" s="86"/>
    </row>
    <row r="3013" spans="4:4">
      <c r="D3013" s="86"/>
    </row>
    <row r="3014" spans="4:4">
      <c r="D3014" s="86"/>
    </row>
    <row r="3015" spans="4:4">
      <c r="D3015" s="86"/>
    </row>
    <row r="3016" spans="4:4">
      <c r="D3016" s="86"/>
    </row>
    <row r="3017" spans="4:4">
      <c r="D3017" s="86"/>
    </row>
    <row r="3018" spans="4:4">
      <c r="D3018" s="86"/>
    </row>
    <row r="3019" spans="4:4">
      <c r="D3019" s="86"/>
    </row>
    <row r="3020" spans="4:4">
      <c r="D3020" s="86"/>
    </row>
    <row r="3021" spans="4:4">
      <c r="D3021" s="86"/>
    </row>
    <row r="3022" spans="4:4">
      <c r="D3022" s="86"/>
    </row>
    <row r="3023" spans="4:4">
      <c r="D3023" s="86"/>
    </row>
    <row r="3024" spans="4:4">
      <c r="D3024" s="86"/>
    </row>
    <row r="3025" spans="4:4">
      <c r="D3025" s="86"/>
    </row>
    <row r="3026" spans="4:4">
      <c r="D3026" s="86"/>
    </row>
    <row r="3027" spans="4:4">
      <c r="D3027" s="86"/>
    </row>
    <row r="3028" spans="4:4">
      <c r="D3028" s="86"/>
    </row>
    <row r="3029" spans="4:4">
      <c r="D3029" s="86"/>
    </row>
    <row r="3030" spans="4:4">
      <c r="D3030" s="86"/>
    </row>
    <row r="3031" spans="4:4">
      <c r="D3031" s="86"/>
    </row>
    <row r="3032" spans="4:4">
      <c r="D3032" s="86"/>
    </row>
    <row r="3033" spans="4:4">
      <c r="D3033" s="86"/>
    </row>
    <row r="3034" spans="4:4">
      <c r="D3034" s="86"/>
    </row>
    <row r="3035" spans="4:4">
      <c r="D3035" s="86"/>
    </row>
    <row r="3036" spans="4:4">
      <c r="D3036" s="86"/>
    </row>
    <row r="3037" spans="4:4">
      <c r="D3037" s="86"/>
    </row>
    <row r="3038" spans="4:4">
      <c r="D3038" s="86"/>
    </row>
    <row r="3039" spans="4:4">
      <c r="D3039" s="86"/>
    </row>
    <row r="3040" spans="4:4">
      <c r="D3040" s="86"/>
    </row>
    <row r="3041" spans="4:4">
      <c r="D3041" s="86"/>
    </row>
    <row r="3042" spans="4:4">
      <c r="D3042" s="86"/>
    </row>
    <row r="3043" spans="4:4">
      <c r="D3043" s="86"/>
    </row>
    <row r="3044" spans="4:4">
      <c r="D3044" s="86"/>
    </row>
    <row r="3045" spans="4:4">
      <c r="D3045" s="86"/>
    </row>
    <row r="3046" spans="4:4">
      <c r="D3046" s="86"/>
    </row>
    <row r="3047" spans="4:4">
      <c r="D3047" s="86"/>
    </row>
    <row r="3048" spans="4:4">
      <c r="D3048" s="86"/>
    </row>
    <row r="3049" spans="4:4">
      <c r="D3049" s="86"/>
    </row>
    <row r="3050" spans="4:4">
      <c r="D3050" s="86"/>
    </row>
    <row r="3051" spans="4:4">
      <c r="D3051" s="86"/>
    </row>
    <row r="3052" spans="4:4">
      <c r="D3052" s="86"/>
    </row>
    <row r="3053" spans="4:4">
      <c r="D3053" s="86"/>
    </row>
    <row r="3054" spans="4:4">
      <c r="D3054" s="86"/>
    </row>
    <row r="3055" spans="4:4">
      <c r="D3055" s="86"/>
    </row>
    <row r="3056" spans="4:4">
      <c r="D3056" s="86"/>
    </row>
    <row r="3057" spans="4:4">
      <c r="D3057" s="86"/>
    </row>
    <row r="3058" spans="4:4">
      <c r="D3058" s="86"/>
    </row>
    <row r="3059" spans="4:4">
      <c r="D3059" s="86"/>
    </row>
    <row r="3060" spans="4:4">
      <c r="D3060" s="86"/>
    </row>
    <row r="3061" spans="4:4">
      <c r="D3061" s="86"/>
    </row>
    <row r="3062" spans="4:4">
      <c r="D3062" s="86"/>
    </row>
    <row r="3063" spans="4:4">
      <c r="D3063" s="86"/>
    </row>
    <row r="3064" spans="4:4">
      <c r="D3064" s="86"/>
    </row>
    <row r="3065" spans="4:4">
      <c r="D3065" s="86"/>
    </row>
    <row r="3066" spans="4:4">
      <c r="D3066" s="86"/>
    </row>
    <row r="3067" spans="4:4">
      <c r="D3067" s="86"/>
    </row>
    <row r="3068" spans="4:4">
      <c r="D3068" s="86"/>
    </row>
    <row r="3069" spans="4:4">
      <c r="D3069" s="86"/>
    </row>
    <row r="3070" spans="4:4">
      <c r="D3070" s="86"/>
    </row>
    <row r="3071" spans="4:4">
      <c r="D3071" s="86"/>
    </row>
    <row r="3072" spans="4:4">
      <c r="D3072" s="86"/>
    </row>
    <row r="3073" spans="4:4">
      <c r="D3073" s="86"/>
    </row>
    <row r="3074" spans="4:4">
      <c r="D3074" s="86"/>
    </row>
    <row r="3075" spans="4:4">
      <c r="D3075" s="86"/>
    </row>
    <row r="3076" spans="4:4">
      <c r="D3076" s="86"/>
    </row>
    <row r="3077" spans="4:4">
      <c r="D3077" s="86"/>
    </row>
    <row r="3078" spans="4:4">
      <c r="D3078" s="86"/>
    </row>
    <row r="3079" spans="4:4">
      <c r="D3079" s="86"/>
    </row>
    <row r="3080" spans="4:4">
      <c r="D3080" s="86"/>
    </row>
    <row r="3081" spans="4:4">
      <c r="D3081" s="86"/>
    </row>
    <row r="3082" spans="4:4">
      <c r="D3082" s="86"/>
    </row>
    <row r="3083" spans="4:4">
      <c r="D3083" s="86"/>
    </row>
    <row r="3084" spans="4:4">
      <c r="D3084" s="86"/>
    </row>
    <row r="3085" spans="4:4">
      <c r="D3085" s="86"/>
    </row>
    <row r="3086" spans="4:4">
      <c r="D3086" s="86"/>
    </row>
    <row r="3087" spans="4:4">
      <c r="D3087" s="86"/>
    </row>
    <row r="3088" spans="4:4">
      <c r="D3088" s="86"/>
    </row>
    <row r="3089" spans="4:4">
      <c r="D3089" s="86"/>
    </row>
    <row r="3090" spans="4:4">
      <c r="D3090" s="86"/>
    </row>
    <row r="3091" spans="4:4">
      <c r="D3091" s="86"/>
    </row>
    <row r="3092" spans="4:4">
      <c r="D3092" s="86"/>
    </row>
    <row r="3093" spans="4:4">
      <c r="D3093" s="86"/>
    </row>
    <row r="3094" spans="4:4">
      <c r="D3094" s="86"/>
    </row>
    <row r="3095" spans="4:4">
      <c r="D3095" s="86"/>
    </row>
    <row r="3096" spans="4:4">
      <c r="D3096" s="86"/>
    </row>
    <row r="3097" spans="4:4">
      <c r="D3097" s="86"/>
    </row>
    <row r="3098" spans="4:4">
      <c r="D3098" s="86"/>
    </row>
    <row r="3099" spans="4:4">
      <c r="D3099" s="86"/>
    </row>
    <row r="3100" spans="4:4">
      <c r="D3100" s="86"/>
    </row>
    <row r="3101" spans="4:4">
      <c r="D3101" s="86"/>
    </row>
    <row r="3102" spans="4:4">
      <c r="D3102" s="86"/>
    </row>
    <row r="3103" spans="4:4">
      <c r="D3103" s="86"/>
    </row>
    <row r="3104" spans="4:4">
      <c r="D3104" s="86"/>
    </row>
    <row r="3105" spans="4:4">
      <c r="D3105" s="86"/>
    </row>
    <row r="3106" spans="4:4">
      <c r="D3106" s="86"/>
    </row>
    <row r="3107" spans="4:4">
      <c r="D3107" s="86"/>
    </row>
    <row r="3108" spans="4:4">
      <c r="D3108" s="86"/>
    </row>
    <row r="3109" spans="4:4">
      <c r="D3109" s="86"/>
    </row>
    <row r="3110" spans="4:4">
      <c r="D3110" s="86"/>
    </row>
    <row r="3111" spans="4:4">
      <c r="D3111" s="86"/>
    </row>
    <row r="3112" spans="4:4">
      <c r="D3112" s="86"/>
    </row>
    <row r="3113" spans="4:4">
      <c r="D3113" s="86"/>
    </row>
    <row r="3114" spans="4:4">
      <c r="D3114" s="86"/>
    </row>
    <row r="3115" spans="4:4">
      <c r="D3115" s="86"/>
    </row>
    <row r="3116" spans="4:4">
      <c r="D3116" s="86"/>
    </row>
    <row r="3117" spans="4:4">
      <c r="D3117" s="86"/>
    </row>
    <row r="3118" spans="4:4">
      <c r="D3118" s="86"/>
    </row>
    <row r="3119" spans="4:4">
      <c r="D3119" s="86"/>
    </row>
    <row r="3120" spans="4:4">
      <c r="D3120" s="86"/>
    </row>
    <row r="3121" spans="4:4">
      <c r="D3121" s="86"/>
    </row>
    <row r="3122" spans="4:4">
      <c r="D3122" s="86"/>
    </row>
    <row r="3123" spans="4:4">
      <c r="D3123" s="86"/>
    </row>
    <row r="3124" spans="4:4">
      <c r="D3124" s="86"/>
    </row>
    <row r="3125" spans="4:4">
      <c r="D3125" s="86"/>
    </row>
    <row r="3126" spans="4:4">
      <c r="D3126" s="86"/>
    </row>
    <row r="3127" spans="4:4">
      <c r="D3127" s="86"/>
    </row>
    <row r="3128" spans="4:4">
      <c r="D3128" s="86"/>
    </row>
    <row r="3129" spans="4:4">
      <c r="D3129" s="86"/>
    </row>
    <row r="3130" spans="4:4">
      <c r="D3130" s="86"/>
    </row>
    <row r="3131" spans="4:4">
      <c r="D3131" s="86"/>
    </row>
    <row r="3132" spans="4:4">
      <c r="D3132" s="86"/>
    </row>
    <row r="3133" spans="4:4">
      <c r="D3133" s="86"/>
    </row>
    <row r="3134" spans="4:4">
      <c r="D3134" s="86"/>
    </row>
    <row r="3135" spans="4:4">
      <c r="D3135" s="86"/>
    </row>
    <row r="3136" spans="4:4">
      <c r="D3136" s="86"/>
    </row>
    <row r="3137" spans="4:4">
      <c r="D3137" s="86"/>
    </row>
    <row r="3138" spans="4:4">
      <c r="D3138" s="86"/>
    </row>
    <row r="3139" spans="4:4">
      <c r="D3139" s="86"/>
    </row>
    <row r="3140" spans="4:4">
      <c r="D3140" s="86"/>
    </row>
    <row r="3141" spans="4:4">
      <c r="D3141" s="86"/>
    </row>
    <row r="3142" spans="4:4">
      <c r="D3142" s="86"/>
    </row>
    <row r="3143" spans="4:4">
      <c r="D3143" s="86"/>
    </row>
    <row r="3144" spans="4:4">
      <c r="D3144" s="86"/>
    </row>
    <row r="3145" spans="4:4">
      <c r="D3145" s="86"/>
    </row>
    <row r="3146" spans="4:4">
      <c r="D3146" s="86"/>
    </row>
    <row r="3147" spans="4:4">
      <c r="D3147" s="86"/>
    </row>
    <row r="3148" spans="4:4">
      <c r="D3148" s="86"/>
    </row>
    <row r="3149" spans="4:4">
      <c r="D3149" s="86"/>
    </row>
    <row r="3150" spans="4:4">
      <c r="D3150" s="86"/>
    </row>
    <row r="3151" spans="4:4">
      <c r="D3151" s="86"/>
    </row>
    <row r="3152" spans="4:4">
      <c r="D3152" s="86"/>
    </row>
    <row r="3153" spans="4:4">
      <c r="D3153" s="86"/>
    </row>
    <row r="3154" spans="4:4">
      <c r="D3154" s="86"/>
    </row>
    <row r="3155" spans="4:4">
      <c r="D3155" s="86"/>
    </row>
    <row r="3156" spans="4:4">
      <c r="D3156" s="86"/>
    </row>
    <row r="3157" spans="4:4">
      <c r="D3157" s="86"/>
    </row>
    <row r="3158" spans="4:4">
      <c r="D3158" s="86"/>
    </row>
    <row r="3159" spans="4:4">
      <c r="D3159" s="86"/>
    </row>
    <row r="3160" spans="4:4">
      <c r="D3160" s="86"/>
    </row>
    <row r="3161" spans="4:4">
      <c r="D3161" s="86"/>
    </row>
    <row r="3162" spans="4:4">
      <c r="D3162" s="86"/>
    </row>
    <row r="3163" spans="4:4">
      <c r="D3163" s="86"/>
    </row>
    <row r="3164" spans="4:4">
      <c r="D3164" s="86"/>
    </row>
    <row r="3165" spans="4:4">
      <c r="D3165" s="86"/>
    </row>
    <row r="3166" spans="4:4">
      <c r="D3166" s="86"/>
    </row>
    <row r="3167" spans="4:4">
      <c r="D3167" s="86"/>
    </row>
    <row r="3168" spans="4:4">
      <c r="D3168" s="86"/>
    </row>
    <row r="3169" spans="4:4">
      <c r="D3169" s="86"/>
    </row>
    <row r="3170" spans="4:4">
      <c r="D3170" s="86"/>
    </row>
    <row r="3171" spans="4:4">
      <c r="D3171" s="86"/>
    </row>
    <row r="3172" spans="4:4">
      <c r="D3172" s="86"/>
    </row>
    <row r="3173" spans="4:4">
      <c r="D3173" s="86"/>
    </row>
    <row r="3174" spans="4:4">
      <c r="D3174" s="86"/>
    </row>
    <row r="3175" spans="4:4">
      <c r="D3175" s="86"/>
    </row>
    <row r="3176" spans="4:4">
      <c r="D3176" s="86"/>
    </row>
    <row r="3177" spans="4:4">
      <c r="D3177" s="86"/>
    </row>
    <row r="3178" spans="4:4">
      <c r="D3178" s="86"/>
    </row>
    <row r="3179" spans="4:4">
      <c r="D3179" s="86"/>
    </row>
    <row r="3180" spans="4:4">
      <c r="D3180" s="86"/>
    </row>
    <row r="3181" spans="4:4">
      <c r="D3181" s="86"/>
    </row>
    <row r="3182" spans="4:4">
      <c r="D3182" s="86"/>
    </row>
    <row r="3183" spans="4:4">
      <c r="D3183" s="86"/>
    </row>
    <row r="3184" spans="4:4">
      <c r="D3184" s="86"/>
    </row>
    <row r="3185" spans="4:4">
      <c r="D3185" s="86"/>
    </row>
    <row r="3186" spans="4:4">
      <c r="D3186" s="86"/>
    </row>
    <row r="3187" spans="4:4">
      <c r="D3187" s="86"/>
    </row>
    <row r="3188" spans="4:4">
      <c r="D3188" s="86"/>
    </row>
    <row r="3189" spans="4:4">
      <c r="D3189" s="86"/>
    </row>
    <row r="3190" spans="4:4">
      <c r="D3190" s="86"/>
    </row>
    <row r="3191" spans="4:4">
      <c r="D3191" s="86"/>
    </row>
    <row r="3192" spans="4:4">
      <c r="D3192" s="86"/>
    </row>
    <row r="3193" spans="4:4">
      <c r="D3193" s="86"/>
    </row>
    <row r="3194" spans="4:4">
      <c r="D3194" s="86"/>
    </row>
    <row r="3195" spans="4:4">
      <c r="D3195" s="86"/>
    </row>
    <row r="3196" spans="4:4">
      <c r="D3196" s="86"/>
    </row>
    <row r="3197" spans="4:4">
      <c r="D3197" s="86"/>
    </row>
    <row r="3198" spans="4:4">
      <c r="D3198" s="86"/>
    </row>
    <row r="3199" spans="4:4">
      <c r="D3199" s="86"/>
    </row>
    <row r="3200" spans="4:4">
      <c r="D3200" s="86"/>
    </row>
    <row r="3201" spans="4:4">
      <c r="D3201" s="86"/>
    </row>
    <row r="3202" spans="4:4">
      <c r="D3202" s="86"/>
    </row>
    <row r="3203" spans="4:4">
      <c r="D3203" s="86"/>
    </row>
    <row r="3204" spans="4:4">
      <c r="D3204" s="86"/>
    </row>
    <row r="3205" spans="4:4">
      <c r="D3205" s="86"/>
    </row>
    <row r="3206" spans="4:4">
      <c r="D3206" s="86"/>
    </row>
    <row r="3207" spans="4:4">
      <c r="D3207" s="86"/>
    </row>
    <row r="3208" spans="4:4">
      <c r="D3208" s="86"/>
    </row>
    <row r="3209" spans="4:4">
      <c r="D3209" s="86"/>
    </row>
    <row r="3210" spans="4:4">
      <c r="D3210" s="86"/>
    </row>
    <row r="3211" spans="4:4">
      <c r="D3211" s="86"/>
    </row>
    <row r="3212" spans="4:4">
      <c r="D3212" s="86"/>
    </row>
    <row r="3213" spans="4:4">
      <c r="D3213" s="86"/>
    </row>
    <row r="3214" spans="4:4">
      <c r="D3214" s="86"/>
    </row>
    <row r="3215" spans="4:4">
      <c r="D3215" s="86"/>
    </row>
    <row r="3216" spans="4:4">
      <c r="D3216" s="86"/>
    </row>
    <row r="3217" spans="4:4">
      <c r="D3217" s="86"/>
    </row>
    <row r="3218" spans="4:4">
      <c r="D3218" s="86"/>
    </row>
    <row r="3219" spans="4:4">
      <c r="D3219" s="86"/>
    </row>
    <row r="3220" spans="4:4">
      <c r="D3220" s="86"/>
    </row>
    <row r="3221" spans="4:4">
      <c r="D3221" s="86"/>
    </row>
    <row r="3222" spans="4:4">
      <c r="D3222" s="86"/>
    </row>
    <row r="3223" spans="4:4">
      <c r="D3223" s="86"/>
    </row>
    <row r="3224" spans="4:4">
      <c r="D3224" s="86"/>
    </row>
    <row r="3225" spans="4:4">
      <c r="D3225" s="86"/>
    </row>
    <row r="3226" spans="4:4">
      <c r="D3226" s="86"/>
    </row>
    <row r="3227" spans="4:4">
      <c r="D3227" s="86"/>
    </row>
    <row r="3228" spans="4:4">
      <c r="D3228" s="86"/>
    </row>
    <row r="3229" spans="4:4">
      <c r="D3229" s="86"/>
    </row>
    <row r="3230" spans="4:4">
      <c r="D3230" s="86"/>
    </row>
    <row r="3231" spans="4:4">
      <c r="D3231" s="86"/>
    </row>
    <row r="3232" spans="4:4">
      <c r="D3232" s="86"/>
    </row>
    <row r="3233" spans="4:4">
      <c r="D3233" s="86"/>
    </row>
    <row r="3234" spans="4:4">
      <c r="D3234" s="86"/>
    </row>
    <row r="3235" spans="4:4">
      <c r="D3235" s="86"/>
    </row>
    <row r="3236" spans="4:4">
      <c r="D3236" s="86"/>
    </row>
    <row r="3237" spans="4:4">
      <c r="D3237" s="86"/>
    </row>
    <row r="3238" spans="4:4">
      <c r="D3238" s="86"/>
    </row>
    <row r="3239" spans="4:4">
      <c r="D3239" s="86"/>
    </row>
    <row r="3240" spans="4:4">
      <c r="D3240" s="86"/>
    </row>
    <row r="3241" spans="4:4">
      <c r="D3241" s="86"/>
    </row>
    <row r="3242" spans="4:4">
      <c r="D3242" s="86"/>
    </row>
    <row r="3243" spans="4:4">
      <c r="D3243" s="86"/>
    </row>
    <row r="3244" spans="4:4">
      <c r="D3244" s="86"/>
    </row>
    <row r="3245" spans="4:4">
      <c r="D3245" s="86"/>
    </row>
    <row r="3246" spans="4:4">
      <c r="D3246" s="86"/>
    </row>
    <row r="3247" spans="4:4">
      <c r="D3247" s="86"/>
    </row>
    <row r="3248" spans="4:4">
      <c r="D3248" s="86"/>
    </row>
    <row r="3249" spans="4:4">
      <c r="D3249" s="86"/>
    </row>
    <row r="3250" spans="4:4">
      <c r="D3250" s="86"/>
    </row>
    <row r="3251" spans="4:4">
      <c r="D3251" s="86"/>
    </row>
    <row r="3252" spans="4:4">
      <c r="D3252" s="86"/>
    </row>
    <row r="3253" spans="4:4">
      <c r="D3253" s="86"/>
    </row>
    <row r="3254" spans="4:4">
      <c r="D3254" s="86"/>
    </row>
    <row r="3255" spans="4:4">
      <c r="D3255" s="86"/>
    </row>
    <row r="3256" spans="4:4">
      <c r="D3256" s="86"/>
    </row>
    <row r="3257" spans="4:4">
      <c r="D3257" s="86"/>
    </row>
    <row r="3258" spans="4:4">
      <c r="D3258" s="86"/>
    </row>
    <row r="3259" spans="4:4">
      <c r="D3259" s="86"/>
    </row>
    <row r="3260" spans="4:4">
      <c r="D3260" s="86"/>
    </row>
    <row r="3261" spans="4:4">
      <c r="D3261" s="86"/>
    </row>
    <row r="3262" spans="4:4">
      <c r="D3262" s="86"/>
    </row>
    <row r="3263" spans="4:4">
      <c r="D3263" s="86"/>
    </row>
    <row r="3264" spans="4:4">
      <c r="D3264" s="86"/>
    </row>
    <row r="3265" spans="4:4">
      <c r="D3265" s="86"/>
    </row>
    <row r="3266" spans="4:4">
      <c r="D3266" s="86"/>
    </row>
    <row r="3267" spans="4:4">
      <c r="D3267" s="86"/>
    </row>
    <row r="3268" spans="4:4">
      <c r="D3268" s="86"/>
    </row>
    <row r="3269" spans="4:4">
      <c r="D3269" s="86"/>
    </row>
    <row r="3270" spans="4:4">
      <c r="D3270" s="86"/>
    </row>
    <row r="3271" spans="4:4">
      <c r="D3271" s="86"/>
    </row>
    <row r="3272" spans="4:4">
      <c r="D3272" s="86"/>
    </row>
    <row r="3273" spans="4:4">
      <c r="D3273" s="86"/>
    </row>
    <row r="3274" spans="4:4">
      <c r="D3274" s="86"/>
    </row>
    <row r="3275" spans="4:4">
      <c r="D3275" s="86"/>
    </row>
    <row r="3276" spans="4:4">
      <c r="D3276" s="86"/>
    </row>
    <row r="3277" spans="4:4">
      <c r="D3277" s="86"/>
    </row>
    <row r="3278" spans="4:4">
      <c r="D3278" s="86"/>
    </row>
    <row r="3279" spans="4:4">
      <c r="D3279" s="86"/>
    </row>
    <row r="3280" spans="4:4">
      <c r="D3280" s="86"/>
    </row>
    <row r="3281" spans="4:4">
      <c r="D3281" s="86"/>
    </row>
    <row r="3282" spans="4:4">
      <c r="D3282" s="86"/>
    </row>
    <row r="3283" spans="4:4">
      <c r="D3283" s="86"/>
    </row>
    <row r="3284" spans="4:4">
      <c r="D3284" s="86"/>
    </row>
    <row r="3285" spans="4:4">
      <c r="D3285" s="86"/>
    </row>
    <row r="3286" spans="4:4">
      <c r="D3286" s="86"/>
    </row>
    <row r="3287" spans="4:4">
      <c r="D3287" s="86"/>
    </row>
    <row r="3288" spans="4:4">
      <c r="D3288" s="86"/>
    </row>
    <row r="3289" spans="4:4">
      <c r="D3289" s="86"/>
    </row>
    <row r="3290" spans="4:4">
      <c r="D3290" s="86"/>
    </row>
    <row r="3291" spans="4:4">
      <c r="D3291" s="86"/>
    </row>
    <row r="3292" spans="4:4">
      <c r="D3292" s="86"/>
    </row>
    <row r="3293" spans="4:4">
      <c r="D3293" s="86"/>
    </row>
    <row r="3294" spans="4:4">
      <c r="D3294" s="86"/>
    </row>
    <row r="3295" spans="4:4">
      <c r="D3295" s="86"/>
    </row>
    <row r="3296" spans="4:4">
      <c r="D3296" s="86"/>
    </row>
    <row r="3297" spans="4:4">
      <c r="D3297" s="86"/>
    </row>
    <row r="3298" spans="4:4">
      <c r="D3298" s="86"/>
    </row>
    <row r="3299" spans="4:4">
      <c r="D3299" s="86"/>
    </row>
    <row r="3300" spans="4:4">
      <c r="D3300" s="86"/>
    </row>
    <row r="3301" spans="4:4">
      <c r="D3301" s="86"/>
    </row>
    <row r="3302" spans="4:4">
      <c r="D3302" s="86"/>
    </row>
    <row r="3303" spans="4:4">
      <c r="D3303" s="86"/>
    </row>
    <row r="3304" spans="4:4">
      <c r="D3304" s="86"/>
    </row>
    <row r="3305" spans="4:4">
      <c r="D3305" s="86"/>
    </row>
    <row r="3306" spans="4:4">
      <c r="D3306" s="86"/>
    </row>
    <row r="3307" spans="4:4">
      <c r="D3307" s="86"/>
    </row>
    <row r="3308" spans="4:4">
      <c r="D3308" s="86"/>
    </row>
    <row r="3309" spans="4:4">
      <c r="D3309" s="86"/>
    </row>
    <row r="3310" spans="4:4">
      <c r="D3310" s="86"/>
    </row>
    <row r="3311" spans="4:4">
      <c r="D3311" s="86"/>
    </row>
    <row r="3312" spans="4:4">
      <c r="D3312" s="86"/>
    </row>
    <row r="3313" spans="4:4">
      <c r="D3313" s="86"/>
    </row>
    <row r="3314" spans="4:4">
      <c r="D3314" s="86"/>
    </row>
    <row r="3315" spans="4:4">
      <c r="D3315" s="86"/>
    </row>
    <row r="3316" spans="4:4">
      <c r="D3316" s="86"/>
    </row>
    <row r="3317" spans="4:4">
      <c r="D3317" s="86"/>
    </row>
    <row r="3318" spans="4:4">
      <c r="D3318" s="86"/>
    </row>
    <row r="3319" spans="4:4">
      <c r="D3319" s="86"/>
    </row>
    <row r="3320" spans="4:4">
      <c r="D3320" s="86"/>
    </row>
    <row r="3321" spans="4:4">
      <c r="D3321" s="86"/>
    </row>
    <row r="3322" spans="4:4">
      <c r="D3322" s="86"/>
    </row>
    <row r="3323" spans="4:4">
      <c r="D3323" s="86"/>
    </row>
    <row r="3324" spans="4:4">
      <c r="D3324" s="86"/>
    </row>
    <row r="3325" spans="4:4">
      <c r="D3325" s="86"/>
    </row>
    <row r="3326" spans="4:4">
      <c r="D3326" s="86"/>
    </row>
    <row r="3327" spans="4:4">
      <c r="D3327" s="86"/>
    </row>
    <row r="3328" spans="4:4">
      <c r="D3328" s="86"/>
    </row>
    <row r="3329" spans="4:4">
      <c r="D3329" s="86"/>
    </row>
    <row r="3330" spans="4:4">
      <c r="D3330" s="86"/>
    </row>
    <row r="3331" spans="4:4">
      <c r="D3331" s="86"/>
    </row>
    <row r="3332" spans="4:4">
      <c r="D3332" s="86"/>
    </row>
    <row r="3333" spans="4:4">
      <c r="D3333" s="86"/>
    </row>
    <row r="3334" spans="4:4">
      <c r="D3334" s="86"/>
    </row>
    <row r="3335" spans="4:4">
      <c r="D3335" s="86"/>
    </row>
    <row r="3336" spans="4:4">
      <c r="D3336" s="86"/>
    </row>
    <row r="3337" spans="4:4">
      <c r="D3337" s="86"/>
    </row>
    <row r="3338" spans="4:4">
      <c r="D3338" s="86"/>
    </row>
    <row r="3339" spans="4:4">
      <c r="D3339" s="86"/>
    </row>
    <row r="3340" spans="4:4">
      <c r="D3340" s="86"/>
    </row>
    <row r="3341" spans="4:4">
      <c r="D3341" s="86"/>
    </row>
    <row r="3342" spans="4:4">
      <c r="D3342" s="86"/>
    </row>
    <row r="3343" spans="4:4">
      <c r="D3343" s="86"/>
    </row>
    <row r="3344" spans="4:4">
      <c r="D3344" s="86"/>
    </row>
    <row r="3345" spans="4:4">
      <c r="D3345" s="86"/>
    </row>
    <row r="3346" spans="4:4">
      <c r="D3346" s="86"/>
    </row>
    <row r="3347" spans="4:4">
      <c r="D3347" s="86"/>
    </row>
    <row r="3348" spans="4:4">
      <c r="D3348" s="86"/>
    </row>
    <row r="3349" spans="4:4">
      <c r="D3349" s="86"/>
    </row>
    <row r="3350" spans="4:4">
      <c r="D3350" s="86"/>
    </row>
    <row r="3351" spans="4:4">
      <c r="D3351" s="86"/>
    </row>
    <row r="3352" spans="4:4">
      <c r="D3352" s="86"/>
    </row>
    <row r="3353" spans="4:4">
      <c r="D3353" s="86"/>
    </row>
    <row r="3354" spans="4:4">
      <c r="D3354" s="86"/>
    </row>
    <row r="3355" spans="4:4">
      <c r="D3355" s="86"/>
    </row>
    <row r="3356" spans="4:4">
      <c r="D3356" s="86"/>
    </row>
    <row r="3357" spans="4:4">
      <c r="D3357" s="86"/>
    </row>
    <row r="3358" spans="4:4">
      <c r="D3358" s="86"/>
    </row>
    <row r="3359" spans="4:4">
      <c r="D3359" s="86"/>
    </row>
    <row r="3360" spans="4:4">
      <c r="D3360" s="86"/>
    </row>
    <row r="3361" spans="4:4">
      <c r="D3361" s="86"/>
    </row>
    <row r="3362" spans="4:4">
      <c r="D3362" s="86"/>
    </row>
    <row r="3363" spans="4:4">
      <c r="D3363" s="86"/>
    </row>
    <row r="3364" spans="4:4">
      <c r="D3364" s="86"/>
    </row>
    <row r="3365" spans="4:4">
      <c r="D3365" s="86"/>
    </row>
    <row r="3366" spans="4:4">
      <c r="D3366" s="86"/>
    </row>
    <row r="3367" spans="4:4">
      <c r="D3367" s="86"/>
    </row>
    <row r="3368" spans="4:4">
      <c r="D3368" s="86"/>
    </row>
    <row r="3369" spans="4:4">
      <c r="D3369" s="86"/>
    </row>
    <row r="3370" spans="4:4">
      <c r="D3370" s="86"/>
    </row>
    <row r="3371" spans="4:4">
      <c r="D3371" s="86"/>
    </row>
    <row r="3372" spans="4:4">
      <c r="D3372" s="86"/>
    </row>
    <row r="3373" spans="4:4">
      <c r="D3373" s="86"/>
    </row>
    <row r="3374" spans="4:4">
      <c r="D3374" s="86"/>
    </row>
    <row r="3375" spans="4:4">
      <c r="D3375" s="86"/>
    </row>
    <row r="3376" spans="4:4">
      <c r="D3376" s="86"/>
    </row>
    <row r="3377" spans="4:4">
      <c r="D3377" s="86"/>
    </row>
    <row r="3378" spans="4:4">
      <c r="D3378" s="86"/>
    </row>
    <row r="3379" spans="4:4">
      <c r="D3379" s="86"/>
    </row>
    <row r="3380" spans="4:4">
      <c r="D3380" s="86"/>
    </row>
    <row r="3381" spans="4:4">
      <c r="D3381" s="86"/>
    </row>
    <row r="3382" spans="4:4">
      <c r="D3382" s="86"/>
    </row>
    <row r="3383" spans="4:4">
      <c r="D3383" s="86"/>
    </row>
    <row r="3384" spans="4:4">
      <c r="D3384" s="86"/>
    </row>
    <row r="3385" spans="4:4">
      <c r="D3385" s="86"/>
    </row>
    <row r="3386" spans="4:4">
      <c r="D3386" s="86"/>
    </row>
    <row r="3387" spans="4:4">
      <c r="D3387" s="86"/>
    </row>
    <row r="3388" spans="4:4">
      <c r="D3388" s="86"/>
    </row>
    <row r="3389" spans="4:4">
      <c r="D3389" s="86"/>
    </row>
    <row r="3390" spans="4:4">
      <c r="D3390" s="86"/>
    </row>
    <row r="3391" spans="4:4">
      <c r="D3391" s="86"/>
    </row>
    <row r="3392" spans="4:4">
      <c r="D3392" s="86"/>
    </row>
    <row r="3393" spans="4:4">
      <c r="D3393" s="86"/>
    </row>
    <row r="3394" spans="4:4">
      <c r="D3394" s="86"/>
    </row>
    <row r="3395" spans="4:4">
      <c r="D3395" s="86"/>
    </row>
    <row r="3396" spans="4:4">
      <c r="D3396" s="86"/>
    </row>
    <row r="3397" spans="4:4">
      <c r="D3397" s="86"/>
    </row>
    <row r="3398" spans="4:4">
      <c r="D3398" s="86"/>
    </row>
    <row r="3399" spans="4:4">
      <c r="D3399" s="86"/>
    </row>
    <row r="3400" spans="4:4">
      <c r="D3400" s="86"/>
    </row>
    <row r="3401" spans="4:4">
      <c r="D3401" s="86"/>
    </row>
    <row r="3402" spans="4:4">
      <c r="D3402" s="86"/>
    </row>
    <row r="3403" spans="4:4">
      <c r="D3403" s="86"/>
    </row>
    <row r="3404" spans="4:4">
      <c r="D3404" s="86"/>
    </row>
    <row r="3405" spans="4:4">
      <c r="D3405" s="86"/>
    </row>
    <row r="3406" spans="4:4">
      <c r="D3406" s="86"/>
    </row>
    <row r="3407" spans="4:4">
      <c r="D3407" s="86"/>
    </row>
    <row r="3408" spans="4:4">
      <c r="D3408" s="86"/>
    </row>
    <row r="3409" spans="4:4">
      <c r="D3409" s="86"/>
    </row>
    <row r="3410" spans="4:4">
      <c r="D3410" s="86"/>
    </row>
    <row r="3411" spans="4:4">
      <c r="D3411" s="86"/>
    </row>
    <row r="3412" spans="4:4">
      <c r="D3412" s="86"/>
    </row>
    <row r="3413" spans="4:4">
      <c r="D3413" s="86"/>
    </row>
    <row r="3414" spans="4:4">
      <c r="D3414" s="86"/>
    </row>
    <row r="3415" spans="4:4">
      <c r="D3415" s="86"/>
    </row>
    <row r="3416" spans="4:4">
      <c r="D3416" s="86"/>
    </row>
    <row r="3417" spans="4:4">
      <c r="D3417" s="86"/>
    </row>
    <row r="3418" spans="4:4">
      <c r="D3418" s="86"/>
    </row>
    <row r="3419" spans="4:4">
      <c r="D3419" s="86"/>
    </row>
    <row r="3420" spans="4:4">
      <c r="D3420" s="86"/>
    </row>
    <row r="3421" spans="4:4">
      <c r="D3421" s="86"/>
    </row>
    <row r="3422" spans="4:4">
      <c r="D3422" s="86"/>
    </row>
    <row r="3423" spans="4:4">
      <c r="D3423" s="86"/>
    </row>
    <row r="3424" spans="4:4">
      <c r="D3424" s="86"/>
    </row>
    <row r="3425" spans="4:4">
      <c r="D3425" s="86"/>
    </row>
    <row r="3426" spans="4:4">
      <c r="D3426" s="86"/>
    </row>
    <row r="3427" spans="4:4">
      <c r="D3427" s="86"/>
    </row>
    <row r="3428" spans="4:4">
      <c r="D3428" s="86"/>
    </row>
    <row r="3429" spans="4:4">
      <c r="D3429" s="86"/>
    </row>
    <row r="3430" spans="4:4">
      <c r="D3430" s="86"/>
    </row>
    <row r="3431" spans="4:4">
      <c r="D3431" s="86"/>
    </row>
    <row r="3432" spans="4:4">
      <c r="D3432" s="86"/>
    </row>
    <row r="3433" spans="4:4">
      <c r="D3433" s="86"/>
    </row>
    <row r="3434" spans="4:4">
      <c r="D3434" s="86"/>
    </row>
    <row r="3435" spans="4:4">
      <c r="D3435" s="86"/>
    </row>
    <row r="3436" spans="4:4">
      <c r="D3436" s="86"/>
    </row>
    <row r="3437" spans="4:4">
      <c r="D3437" s="86"/>
    </row>
    <row r="3438" spans="4:4">
      <c r="D3438" s="86"/>
    </row>
    <row r="3439" spans="4:4">
      <c r="D3439" s="86"/>
    </row>
    <row r="3440" spans="4:4">
      <c r="D3440" s="86"/>
    </row>
    <row r="3441" spans="4:4">
      <c r="D3441" s="86"/>
    </row>
    <row r="3442" spans="4:4">
      <c r="D3442" s="86"/>
    </row>
    <row r="3443" spans="4:4">
      <c r="D3443" s="86"/>
    </row>
    <row r="3444" spans="4:4">
      <c r="D3444" s="86"/>
    </row>
    <row r="3445" spans="4:4">
      <c r="D3445" s="86"/>
    </row>
    <row r="3446" spans="4:4">
      <c r="D3446" s="86"/>
    </row>
    <row r="3447" spans="4:4">
      <c r="D3447" s="86"/>
    </row>
    <row r="3448" spans="4:4">
      <c r="D3448" s="86"/>
    </row>
    <row r="3449" spans="4:4">
      <c r="D3449" s="86"/>
    </row>
    <row r="3450" spans="4:4">
      <c r="D3450" s="86"/>
    </row>
    <row r="3451" spans="4:4">
      <c r="D3451" s="86"/>
    </row>
    <row r="3452" spans="4:4">
      <c r="D3452" s="86"/>
    </row>
    <row r="3453" spans="4:4">
      <c r="D3453" s="86"/>
    </row>
    <row r="3454" spans="4:4">
      <c r="D3454" s="86"/>
    </row>
    <row r="3455" spans="4:4">
      <c r="D3455" s="86"/>
    </row>
    <row r="3456" spans="4:4">
      <c r="D3456" s="86"/>
    </row>
    <row r="3457" spans="4:4">
      <c r="D3457" s="86"/>
    </row>
    <row r="3458" spans="4:4">
      <c r="D3458" s="86"/>
    </row>
    <row r="3459" spans="4:4">
      <c r="D3459" s="86"/>
    </row>
    <row r="3460" spans="4:4">
      <c r="D3460" s="86"/>
    </row>
    <row r="3461" spans="4:4">
      <c r="D3461" s="86"/>
    </row>
    <row r="3462" spans="4:4">
      <c r="D3462" s="86"/>
    </row>
    <row r="3463" spans="4:4">
      <c r="D3463" s="86"/>
    </row>
    <row r="3464" spans="4:4">
      <c r="D3464" s="86"/>
    </row>
    <row r="3465" spans="4:4">
      <c r="D3465" s="86"/>
    </row>
    <row r="3466" spans="4:4">
      <c r="D3466" s="86"/>
    </row>
    <row r="3467" spans="4:4">
      <c r="D3467" s="86"/>
    </row>
    <row r="3468" spans="4:4">
      <c r="D3468" s="86"/>
    </row>
    <row r="3469" spans="4:4">
      <c r="D3469" s="86"/>
    </row>
    <row r="3470" spans="4:4">
      <c r="D3470" s="86"/>
    </row>
    <row r="3471" spans="4:4">
      <c r="D3471" s="86"/>
    </row>
    <row r="3472" spans="4:4">
      <c r="D3472" s="86"/>
    </row>
    <row r="3473" spans="4:4">
      <c r="D3473" s="86"/>
    </row>
    <row r="3474" spans="4:4">
      <c r="D3474" s="86"/>
    </row>
    <row r="3475" spans="4:4">
      <c r="D3475" s="86"/>
    </row>
    <row r="3476" spans="4:4">
      <c r="D3476" s="86"/>
    </row>
    <row r="3477" spans="4:4">
      <c r="D3477" s="86"/>
    </row>
    <row r="3478" spans="4:4">
      <c r="D3478" s="86"/>
    </row>
    <row r="3479" spans="4:4">
      <c r="D3479" s="86"/>
    </row>
    <row r="3480" spans="4:4">
      <c r="D3480" s="86"/>
    </row>
    <row r="3481" spans="4:4">
      <c r="D3481" s="86"/>
    </row>
    <row r="3482" spans="4:4">
      <c r="D3482" s="86"/>
    </row>
    <row r="3483" spans="4:4">
      <c r="D3483" s="86"/>
    </row>
    <row r="3484" spans="4:4">
      <c r="D3484" s="86"/>
    </row>
    <row r="3485" spans="4:4">
      <c r="D3485" s="86"/>
    </row>
    <row r="3486" spans="4:4">
      <c r="D3486" s="86"/>
    </row>
    <row r="3487" spans="4:4">
      <c r="D3487" s="86"/>
    </row>
    <row r="3488" spans="4:4">
      <c r="D3488" s="86"/>
    </row>
    <row r="3489" spans="4:4">
      <c r="D3489" s="86"/>
    </row>
    <row r="3490" spans="4:4">
      <c r="D3490" s="86"/>
    </row>
    <row r="3491" spans="4:4">
      <c r="D3491" s="86"/>
    </row>
    <row r="3492" spans="4:4">
      <c r="D3492" s="86"/>
    </row>
    <row r="3493" spans="4:4">
      <c r="D3493" s="86"/>
    </row>
    <row r="3494" spans="4:4">
      <c r="D3494" s="86"/>
    </row>
    <row r="3495" spans="4:4">
      <c r="D3495" s="86"/>
    </row>
    <row r="3496" spans="4:4">
      <c r="D3496" s="86"/>
    </row>
    <row r="3497" spans="4:4">
      <c r="D3497" s="86"/>
    </row>
    <row r="3498" spans="4:4">
      <c r="D3498" s="86"/>
    </row>
    <row r="3499" spans="4:4">
      <c r="D3499" s="86"/>
    </row>
    <row r="3500" spans="4:4">
      <c r="D3500" s="86"/>
    </row>
    <row r="3501" spans="4:4">
      <c r="D3501" s="86"/>
    </row>
    <row r="3502" spans="4:4">
      <c r="D3502" s="86"/>
    </row>
    <row r="3503" spans="4:4">
      <c r="D3503" s="86"/>
    </row>
    <row r="3504" spans="4:4">
      <c r="D3504" s="86"/>
    </row>
    <row r="3505" spans="4:4">
      <c r="D3505" s="86"/>
    </row>
    <row r="3506" spans="4:4">
      <c r="D3506" s="86"/>
    </row>
    <row r="3507" spans="4:4">
      <c r="D3507" s="86"/>
    </row>
    <row r="3508" spans="4:4">
      <c r="D3508" s="86"/>
    </row>
    <row r="3509" spans="4:4">
      <c r="D3509" s="86"/>
    </row>
    <row r="3510" spans="4:4">
      <c r="D3510" s="86"/>
    </row>
    <row r="3511" spans="4:4">
      <c r="D3511" s="86"/>
    </row>
    <row r="3512" spans="4:4">
      <c r="D3512" s="86"/>
    </row>
    <row r="3513" spans="4:4">
      <c r="D3513" s="86"/>
    </row>
    <row r="3514" spans="4:4">
      <c r="D3514" s="86"/>
    </row>
    <row r="3515" spans="4:4">
      <c r="D3515" s="86"/>
    </row>
    <row r="3516" spans="4:4">
      <c r="D3516" s="86"/>
    </row>
    <row r="3517" spans="4:4">
      <c r="D3517" s="86"/>
    </row>
    <row r="3518" spans="4:4">
      <c r="D3518" s="86"/>
    </row>
    <row r="3519" spans="4:4">
      <c r="D3519" s="86"/>
    </row>
    <row r="3520" spans="4:4">
      <c r="D3520" s="86"/>
    </row>
    <row r="3521" spans="4:4">
      <c r="D3521" s="86"/>
    </row>
    <row r="3522" spans="4:4">
      <c r="D3522" s="86"/>
    </row>
    <row r="3523" spans="4:4">
      <c r="D3523" s="86"/>
    </row>
    <row r="3524" spans="4:4">
      <c r="D3524" s="86"/>
    </row>
    <row r="3525" spans="4:4">
      <c r="D3525" s="86"/>
    </row>
    <row r="3526" spans="4:4">
      <c r="D3526" s="86"/>
    </row>
    <row r="3527" spans="4:4">
      <c r="D3527" s="86"/>
    </row>
    <row r="3528" spans="4:4">
      <c r="D3528" s="86"/>
    </row>
    <row r="3529" spans="4:4">
      <c r="D3529" s="86"/>
    </row>
    <row r="3530" spans="4:4">
      <c r="D3530" s="86"/>
    </row>
    <row r="3531" spans="4:4">
      <c r="D3531" s="86"/>
    </row>
    <row r="3532" spans="4:4">
      <c r="D3532" s="86"/>
    </row>
    <row r="3533" spans="4:4">
      <c r="D3533" s="86"/>
    </row>
    <row r="3534" spans="4:4">
      <c r="D3534" s="86"/>
    </row>
    <row r="3535" spans="4:4">
      <c r="D3535" s="86"/>
    </row>
    <row r="3536" spans="4:4">
      <c r="D3536" s="86"/>
    </row>
    <row r="3537" spans="4:4">
      <c r="D3537" s="86"/>
    </row>
    <row r="3538" spans="4:4">
      <c r="D3538" s="86"/>
    </row>
    <row r="3539" spans="4:4">
      <c r="D3539" s="86"/>
    </row>
    <row r="3540" spans="4:4">
      <c r="D3540" s="86"/>
    </row>
    <row r="3541" spans="4:4">
      <c r="D3541" s="86"/>
    </row>
    <row r="3542" spans="4:4">
      <c r="D3542" s="86"/>
    </row>
    <row r="3543" spans="4:4">
      <c r="D3543" s="86"/>
    </row>
    <row r="3544" spans="4:4">
      <c r="D3544" s="86"/>
    </row>
    <row r="3545" spans="4:4">
      <c r="D3545" s="86"/>
    </row>
    <row r="3546" spans="4:4">
      <c r="D3546" s="86"/>
    </row>
    <row r="3547" spans="4:4">
      <c r="D3547" s="86"/>
    </row>
    <row r="3548" spans="4:4">
      <c r="D3548" s="86"/>
    </row>
    <row r="3549" spans="4:4">
      <c r="D3549" s="86"/>
    </row>
    <row r="3550" spans="4:4">
      <c r="D3550" s="86"/>
    </row>
    <row r="3551" spans="4:4">
      <c r="D3551" s="86"/>
    </row>
    <row r="3552" spans="4:4">
      <c r="D3552" s="86"/>
    </row>
    <row r="3553" spans="4:4">
      <c r="D3553" s="86"/>
    </row>
    <row r="3554" spans="4:4">
      <c r="D3554" s="86"/>
    </row>
    <row r="3555" spans="4:4">
      <c r="D3555" s="86"/>
    </row>
    <row r="3556" spans="4:4">
      <c r="D3556" s="86"/>
    </row>
    <row r="3557" spans="4:4">
      <c r="D3557" s="86"/>
    </row>
    <row r="3558" spans="4:4">
      <c r="D3558" s="86"/>
    </row>
    <row r="3559" spans="4:4">
      <c r="D3559" s="86"/>
    </row>
    <row r="3560" spans="4:4">
      <c r="D3560" s="86"/>
    </row>
    <row r="3561" spans="4:4">
      <c r="D3561" s="86"/>
    </row>
    <row r="3562" spans="4:4">
      <c r="D3562" s="86"/>
    </row>
    <row r="3563" spans="4:4">
      <c r="D3563" s="86"/>
    </row>
    <row r="3564" spans="4:4">
      <c r="D3564" s="86"/>
    </row>
    <row r="3565" spans="4:4">
      <c r="D3565" s="86"/>
    </row>
    <row r="3566" spans="4:4">
      <c r="D3566" s="86"/>
    </row>
    <row r="3567" spans="4:4">
      <c r="D3567" s="86"/>
    </row>
    <row r="3568" spans="4:4">
      <c r="D3568" s="86"/>
    </row>
    <row r="3569" spans="4:4">
      <c r="D3569" s="86"/>
    </row>
    <row r="3570" spans="4:4">
      <c r="D3570" s="86"/>
    </row>
    <row r="3571" spans="4:4">
      <c r="D3571" s="86"/>
    </row>
    <row r="3572" spans="4:4">
      <c r="D3572" s="86"/>
    </row>
    <row r="3573" spans="4:4">
      <c r="D3573" s="86"/>
    </row>
    <row r="3574" spans="4:4">
      <c r="D3574" s="86"/>
    </row>
    <row r="3575" spans="4:4">
      <c r="D3575" s="86"/>
    </row>
    <row r="3576" spans="4:4">
      <c r="D3576" s="86"/>
    </row>
    <row r="3577" spans="4:4">
      <c r="D3577" s="86"/>
    </row>
    <row r="3578" spans="4:4">
      <c r="D3578" s="86"/>
    </row>
    <row r="3579" spans="4:4">
      <c r="D3579" s="86"/>
    </row>
    <row r="3580" spans="4:4">
      <c r="D3580" s="86"/>
    </row>
    <row r="3581" spans="4:4">
      <c r="D3581" s="86"/>
    </row>
    <row r="3582" spans="4:4">
      <c r="D3582" s="86"/>
    </row>
    <row r="3583" spans="4:4">
      <c r="D3583" s="86"/>
    </row>
    <row r="3584" spans="4:4">
      <c r="D3584" s="86"/>
    </row>
    <row r="3585" spans="4:4">
      <c r="D3585" s="86"/>
    </row>
    <row r="3586" spans="4:4">
      <c r="D3586" s="86"/>
    </row>
    <row r="3587" spans="4:4">
      <c r="D3587" s="86"/>
    </row>
    <row r="3588" spans="4:4">
      <c r="D3588" s="86"/>
    </row>
    <row r="3589" spans="4:4">
      <c r="D3589" s="86"/>
    </row>
    <row r="3590" spans="4:4">
      <c r="D3590" s="86"/>
    </row>
    <row r="3591" spans="4:4">
      <c r="D3591" s="86"/>
    </row>
    <row r="3592" spans="4:4">
      <c r="D3592" s="86"/>
    </row>
    <row r="3593" spans="4:4">
      <c r="D3593" s="86"/>
    </row>
    <row r="3594" spans="4:4">
      <c r="D3594" s="86"/>
    </row>
    <row r="3595" spans="4:4">
      <c r="D3595" s="86"/>
    </row>
    <row r="3596" spans="4:4">
      <c r="D3596" s="86"/>
    </row>
    <row r="3597" spans="4:4">
      <c r="D3597" s="86"/>
    </row>
    <row r="3598" spans="4:4">
      <c r="D3598" s="86"/>
    </row>
    <row r="3599" spans="4:4">
      <c r="D3599" s="86"/>
    </row>
    <row r="3600" spans="4:4">
      <c r="D3600" s="86"/>
    </row>
    <row r="3601" spans="4:4">
      <c r="D3601" s="86"/>
    </row>
    <row r="3602" spans="4:4">
      <c r="D3602" s="86"/>
    </row>
    <row r="3603" spans="4:4">
      <c r="D3603" s="86"/>
    </row>
    <row r="3604" spans="4:4">
      <c r="D3604" s="86"/>
    </row>
    <row r="3605" spans="4:4">
      <c r="D3605" s="86"/>
    </row>
    <row r="3606" spans="4:4">
      <c r="D3606" s="86"/>
    </row>
    <row r="3607" spans="4:4">
      <c r="D3607" s="86"/>
    </row>
    <row r="3608" spans="4:4">
      <c r="D3608" s="86"/>
    </row>
    <row r="3609" spans="4:4">
      <c r="D3609" s="86"/>
    </row>
    <row r="3610" spans="4:4">
      <c r="D3610" s="86"/>
    </row>
    <row r="3611" spans="4:4">
      <c r="D3611" s="86"/>
    </row>
    <row r="3612" spans="4:4">
      <c r="D3612" s="86"/>
    </row>
    <row r="3613" spans="4:4">
      <c r="D3613" s="86"/>
    </row>
    <row r="3614" spans="4:4">
      <c r="D3614" s="86"/>
    </row>
    <row r="3615" spans="4:4">
      <c r="D3615" s="86"/>
    </row>
    <row r="3616" spans="4:4">
      <c r="D3616" s="86"/>
    </row>
    <row r="3617" spans="4:4">
      <c r="D3617" s="86"/>
    </row>
    <row r="3618" spans="4:4">
      <c r="D3618" s="86"/>
    </row>
    <row r="3619" spans="4:4">
      <c r="D3619" s="86"/>
    </row>
    <row r="3620" spans="4:4">
      <c r="D3620" s="86"/>
    </row>
    <row r="3621" spans="4:4">
      <c r="D3621" s="86"/>
    </row>
    <row r="3622" spans="4:4">
      <c r="D3622" s="86"/>
    </row>
    <row r="3623" spans="4:4">
      <c r="D3623" s="86"/>
    </row>
    <row r="3624" spans="4:4">
      <c r="D3624" s="86"/>
    </row>
    <row r="3625" spans="4:4">
      <c r="D3625" s="86"/>
    </row>
    <row r="3626" spans="4:4">
      <c r="D3626" s="86"/>
    </row>
    <row r="3627" spans="4:4">
      <c r="D3627" s="86"/>
    </row>
    <row r="3628" spans="4:4">
      <c r="D3628" s="86"/>
    </row>
    <row r="3629" spans="4:4">
      <c r="D3629" s="86"/>
    </row>
    <row r="3630" spans="4:4">
      <c r="D3630" s="86"/>
    </row>
    <row r="3631" spans="4:4">
      <c r="D3631" s="86"/>
    </row>
    <row r="3632" spans="4:4">
      <c r="D3632" s="86"/>
    </row>
    <row r="3633" spans="4:4">
      <c r="D3633" s="86"/>
    </row>
    <row r="3634" spans="4:4">
      <c r="D3634" s="86"/>
    </row>
    <row r="3635" spans="4:4">
      <c r="D3635" s="86"/>
    </row>
    <row r="3636" spans="4:4">
      <c r="D3636" s="86"/>
    </row>
    <row r="3637" spans="4:4">
      <c r="D3637" s="86"/>
    </row>
    <row r="3638" spans="4:4">
      <c r="D3638" s="86"/>
    </row>
    <row r="3639" spans="4:4">
      <c r="D3639" s="86"/>
    </row>
    <row r="3640" spans="4:4">
      <c r="D3640" s="86"/>
    </row>
    <row r="3641" spans="4:4">
      <c r="D3641" s="86"/>
    </row>
    <row r="3642" spans="4:4">
      <c r="D3642" s="86"/>
    </row>
    <row r="3643" spans="4:4">
      <c r="D3643" s="86"/>
    </row>
    <row r="3644" spans="4:4">
      <c r="D3644" s="86"/>
    </row>
    <row r="3645" spans="4:4">
      <c r="D3645" s="86"/>
    </row>
    <row r="3646" spans="4:4">
      <c r="D3646" s="86"/>
    </row>
    <row r="3647" spans="4:4">
      <c r="D3647" s="86"/>
    </row>
    <row r="3648" spans="4:4">
      <c r="D3648" s="86"/>
    </row>
    <row r="3649" spans="4:4">
      <c r="D3649" s="86"/>
    </row>
    <row r="3650" spans="4:4">
      <c r="D3650" s="86"/>
    </row>
    <row r="3651" spans="4:4">
      <c r="D3651" s="86"/>
    </row>
    <row r="3652" spans="4:4">
      <c r="D3652" s="86"/>
    </row>
    <row r="3653" spans="4:4">
      <c r="D3653" s="86"/>
    </row>
    <row r="3654" spans="4:4">
      <c r="D3654" s="86"/>
    </row>
    <row r="3655" spans="4:4">
      <c r="D3655" s="86"/>
    </row>
    <row r="3656" spans="4:4">
      <c r="D3656" s="86"/>
    </row>
    <row r="3657" spans="4:4">
      <c r="D3657" s="86"/>
    </row>
    <row r="3658" spans="4:4">
      <c r="D3658" s="86"/>
    </row>
    <row r="3659" spans="4:4">
      <c r="D3659" s="86"/>
    </row>
    <row r="3660" spans="4:4">
      <c r="D3660" s="86"/>
    </row>
    <row r="3661" spans="4:4">
      <c r="D3661" s="86"/>
    </row>
    <row r="3662" spans="4:4">
      <c r="D3662" s="86"/>
    </row>
    <row r="3663" spans="4:4">
      <c r="D3663" s="86"/>
    </row>
    <row r="3664" spans="4:4">
      <c r="D3664" s="86"/>
    </row>
    <row r="3665" spans="4:4">
      <c r="D3665" s="86"/>
    </row>
    <row r="3666" spans="4:4">
      <c r="D3666" s="86"/>
    </row>
    <row r="3667" spans="4:4">
      <c r="D3667" s="86"/>
    </row>
    <row r="3668" spans="4:4">
      <c r="D3668" s="86"/>
    </row>
    <row r="3669" spans="4:4">
      <c r="D3669" s="86"/>
    </row>
    <row r="3670" spans="4:4">
      <c r="D3670" s="86"/>
    </row>
    <row r="3671" spans="4:4">
      <c r="D3671" s="86"/>
    </row>
    <row r="3672" spans="4:4">
      <c r="D3672" s="86"/>
    </row>
    <row r="3673" spans="4:4">
      <c r="D3673" s="86"/>
    </row>
    <row r="3674" spans="4:4">
      <c r="D3674" s="86"/>
    </row>
    <row r="3675" spans="4:4">
      <c r="D3675" s="86"/>
    </row>
    <row r="3676" spans="4:4">
      <c r="D3676" s="86"/>
    </row>
    <row r="3677" spans="4:4">
      <c r="D3677" s="86"/>
    </row>
    <row r="3678" spans="4:4">
      <c r="D3678" s="86"/>
    </row>
    <row r="3679" spans="4:4">
      <c r="D3679" s="86"/>
    </row>
    <row r="3680" spans="4:4">
      <c r="D3680" s="86"/>
    </row>
    <row r="3681" spans="4:4">
      <c r="D3681" s="86"/>
    </row>
    <row r="3682" spans="4:4">
      <c r="D3682" s="86"/>
    </row>
    <row r="3683" spans="4:4">
      <c r="D3683" s="86"/>
    </row>
    <row r="3684" spans="4:4">
      <c r="D3684" s="86"/>
    </row>
    <row r="3685" spans="4:4">
      <c r="D3685" s="86"/>
    </row>
    <row r="3686" spans="4:4">
      <c r="D3686" s="86"/>
    </row>
    <row r="3687" spans="4:4">
      <c r="D3687" s="86"/>
    </row>
    <row r="3688" spans="4:4">
      <c r="D3688" s="86"/>
    </row>
    <row r="3689" spans="4:4">
      <c r="D3689" s="86"/>
    </row>
    <row r="3690" spans="4:4">
      <c r="D3690" s="86"/>
    </row>
    <row r="3691" spans="4:4">
      <c r="D3691" s="86"/>
    </row>
    <row r="3692" spans="4:4">
      <c r="D3692" s="86"/>
    </row>
    <row r="3693" spans="4:4">
      <c r="D3693" s="86"/>
    </row>
    <row r="3694" spans="4:4">
      <c r="D3694" s="86"/>
    </row>
    <row r="3695" spans="4:4">
      <c r="D3695" s="86"/>
    </row>
    <row r="3696" spans="4:4">
      <c r="D3696" s="86"/>
    </row>
    <row r="3697" spans="4:4">
      <c r="D3697" s="86"/>
    </row>
    <row r="3698" spans="4:4">
      <c r="D3698" s="86"/>
    </row>
    <row r="3699" spans="4:4">
      <c r="D3699" s="86"/>
    </row>
    <row r="3700" spans="4:4">
      <c r="D3700" s="86"/>
    </row>
    <row r="3701" spans="4:4">
      <c r="D3701" s="86"/>
    </row>
    <row r="3702" spans="4:4">
      <c r="D3702" s="86"/>
    </row>
    <row r="3703" spans="4:4">
      <c r="D3703" s="86"/>
    </row>
    <row r="3704" spans="4:4">
      <c r="D3704" s="86"/>
    </row>
    <row r="3705" spans="4:4">
      <c r="D3705" s="86"/>
    </row>
    <row r="3706" spans="4:4">
      <c r="D3706" s="86"/>
    </row>
    <row r="3707" spans="4:4">
      <c r="D3707" s="86"/>
    </row>
    <row r="3708" spans="4:4">
      <c r="D3708" s="86"/>
    </row>
    <row r="3709" spans="4:4">
      <c r="D3709" s="86"/>
    </row>
    <row r="3710" spans="4:4">
      <c r="D3710" s="86"/>
    </row>
    <row r="3711" spans="4:4">
      <c r="D3711" s="86"/>
    </row>
    <row r="3712" spans="4:4">
      <c r="D3712" s="86"/>
    </row>
    <row r="3713" spans="4:4">
      <c r="D3713" s="86"/>
    </row>
    <row r="3714" spans="4:4">
      <c r="D3714" s="86"/>
    </row>
    <row r="3715" spans="4:4">
      <c r="D3715" s="86"/>
    </row>
    <row r="3716" spans="4:4">
      <c r="D3716" s="86"/>
    </row>
    <row r="3717" spans="4:4">
      <c r="D3717" s="86"/>
    </row>
    <row r="3718" spans="4:4">
      <c r="D3718" s="86"/>
    </row>
    <row r="3719" spans="4:4">
      <c r="D3719" s="86"/>
    </row>
    <row r="3720" spans="4:4">
      <c r="D3720" s="86"/>
    </row>
    <row r="3721" spans="4:4">
      <c r="D3721" s="86"/>
    </row>
    <row r="3722" spans="4:4">
      <c r="D3722" s="86"/>
    </row>
    <row r="3723" spans="4:4">
      <c r="D3723" s="86"/>
    </row>
    <row r="3724" spans="4:4">
      <c r="D3724" s="86"/>
    </row>
    <row r="3725" spans="4:4">
      <c r="D3725" s="86"/>
    </row>
    <row r="3726" spans="4:4">
      <c r="D3726" s="86"/>
    </row>
    <row r="3727" spans="4:4">
      <c r="D3727" s="86"/>
    </row>
    <row r="3728" spans="4:4">
      <c r="D3728" s="86"/>
    </row>
    <row r="3729" spans="4:4">
      <c r="D3729" s="86"/>
    </row>
    <row r="3730" spans="4:4">
      <c r="D3730" s="86"/>
    </row>
    <row r="3731" spans="4:4">
      <c r="D3731" s="86"/>
    </row>
    <row r="3732" spans="4:4">
      <c r="D3732" s="86"/>
    </row>
    <row r="3733" spans="4:4">
      <c r="D3733" s="86"/>
    </row>
    <row r="3734" spans="4:4">
      <c r="D3734" s="86"/>
    </row>
    <row r="3735" spans="4:4">
      <c r="D3735" s="86"/>
    </row>
    <row r="3736" spans="4:4">
      <c r="D3736" s="86"/>
    </row>
    <row r="3737" spans="4:4">
      <c r="D3737" s="86"/>
    </row>
    <row r="3738" spans="4:4">
      <c r="D3738" s="86"/>
    </row>
    <row r="3739" spans="4:4">
      <c r="D3739" s="86"/>
    </row>
    <row r="3740" spans="4:4">
      <c r="D3740" s="86"/>
    </row>
    <row r="3741" spans="4:4">
      <c r="D3741" s="86"/>
    </row>
    <row r="3742" spans="4:4">
      <c r="D3742" s="86"/>
    </row>
    <row r="3743" spans="4:4">
      <c r="D3743" s="86"/>
    </row>
    <row r="3744" spans="4:4">
      <c r="D3744" s="86"/>
    </row>
    <row r="3745" spans="4:4">
      <c r="D3745" s="86"/>
    </row>
    <row r="3746" spans="4:4">
      <c r="D3746" s="86"/>
    </row>
    <row r="3747" spans="4:4">
      <c r="D3747" s="86"/>
    </row>
    <row r="3748" spans="4:4">
      <c r="D3748" s="86"/>
    </row>
    <row r="3749" spans="4:4">
      <c r="D3749" s="86"/>
    </row>
    <row r="3750" spans="4:4">
      <c r="D3750" s="86"/>
    </row>
    <row r="3751" spans="4:4">
      <c r="D3751" s="86"/>
    </row>
    <row r="3752" spans="4:4">
      <c r="D3752" s="86"/>
    </row>
    <row r="3753" spans="4:4">
      <c r="D3753" s="86"/>
    </row>
    <row r="3754" spans="4:4">
      <c r="D3754" s="86"/>
    </row>
    <row r="3755" spans="4:4">
      <c r="D3755" s="86"/>
    </row>
    <row r="3756" spans="4:4">
      <c r="D3756" s="86"/>
    </row>
    <row r="3757" spans="4:4">
      <c r="D3757" s="86"/>
    </row>
    <row r="3758" spans="4:4">
      <c r="D3758" s="86"/>
    </row>
    <row r="3759" spans="4:4">
      <c r="D3759" s="86"/>
    </row>
    <row r="3760" spans="4:4">
      <c r="D3760" s="86"/>
    </row>
    <row r="3761" spans="4:4">
      <c r="D3761" s="86"/>
    </row>
    <row r="3762" spans="4:4">
      <c r="D3762" s="86"/>
    </row>
    <row r="3763" spans="4:4">
      <c r="D3763" s="86"/>
    </row>
    <row r="3764" spans="4:4">
      <c r="D3764" s="86"/>
    </row>
    <row r="3765" spans="4:4">
      <c r="D3765" s="86"/>
    </row>
    <row r="3766" spans="4:4">
      <c r="D3766" s="86"/>
    </row>
    <row r="3767" spans="4:4">
      <c r="D3767" s="86"/>
    </row>
    <row r="3768" spans="4:4">
      <c r="D3768" s="86"/>
    </row>
    <row r="3769" spans="4:4">
      <c r="D3769" s="86"/>
    </row>
    <row r="3770" spans="4:4">
      <c r="D3770" s="86"/>
    </row>
    <row r="3771" spans="4:4">
      <c r="D3771" s="86"/>
    </row>
    <row r="3772" spans="4:4">
      <c r="D3772" s="86"/>
    </row>
    <row r="3773" spans="4:4">
      <c r="D3773" s="86"/>
    </row>
    <row r="3774" spans="4:4">
      <c r="D3774" s="86"/>
    </row>
    <row r="3775" spans="4:4">
      <c r="D3775" s="86"/>
    </row>
    <row r="3776" spans="4:4">
      <c r="D3776" s="86"/>
    </row>
    <row r="3777" spans="4:4">
      <c r="D3777" s="86"/>
    </row>
    <row r="3778" spans="4:4">
      <c r="D3778" s="86"/>
    </row>
    <row r="3779" spans="4:4">
      <c r="D3779" s="86"/>
    </row>
    <row r="3780" spans="4:4">
      <c r="D3780" s="86"/>
    </row>
    <row r="3781" spans="4:4">
      <c r="D3781" s="86"/>
    </row>
    <row r="3782" spans="4:4">
      <c r="D3782" s="86"/>
    </row>
    <row r="3783" spans="4:4">
      <c r="D3783" s="86"/>
    </row>
    <row r="3784" spans="4:4">
      <c r="D3784" s="86"/>
    </row>
    <row r="3785" spans="4:4">
      <c r="D3785" s="86"/>
    </row>
    <row r="3786" spans="4:4">
      <c r="D3786" s="86"/>
    </row>
    <row r="3787" spans="4:4">
      <c r="D3787" s="86"/>
    </row>
    <row r="3788" spans="4:4">
      <c r="D3788" s="86"/>
    </row>
    <row r="3789" spans="4:4">
      <c r="D3789" s="86"/>
    </row>
    <row r="3790" spans="4:4">
      <c r="D3790" s="86"/>
    </row>
    <row r="3791" spans="4:4">
      <c r="D3791" s="86"/>
    </row>
    <row r="3792" spans="4:4">
      <c r="D3792" s="86"/>
    </row>
    <row r="3793" spans="4:4">
      <c r="D3793" s="86"/>
    </row>
    <row r="3794" spans="4:4">
      <c r="D3794" s="86"/>
    </row>
    <row r="3795" spans="4:4">
      <c r="D3795" s="86"/>
    </row>
    <row r="3796" spans="4:4">
      <c r="D3796" s="86"/>
    </row>
    <row r="3797" spans="4:4">
      <c r="D3797" s="86"/>
    </row>
    <row r="3798" spans="4:4">
      <c r="D3798" s="86"/>
    </row>
    <row r="3799" spans="4:4">
      <c r="D3799" s="86"/>
    </row>
    <row r="3800" spans="4:4">
      <c r="D3800" s="86"/>
    </row>
    <row r="3801" spans="4:4">
      <c r="D3801" s="86"/>
    </row>
    <row r="3802" spans="4:4">
      <c r="D3802" s="86"/>
    </row>
    <row r="3803" spans="4:4">
      <c r="D3803" s="86"/>
    </row>
    <row r="3804" spans="4:4">
      <c r="D3804" s="86"/>
    </row>
    <row r="3805" spans="4:4">
      <c r="D3805" s="86"/>
    </row>
    <row r="3806" spans="4:4">
      <c r="D3806" s="86"/>
    </row>
    <row r="3807" spans="4:4">
      <c r="D3807" s="86"/>
    </row>
    <row r="3808" spans="4:4">
      <c r="D3808" s="86"/>
    </row>
    <row r="3809" spans="4:4">
      <c r="D3809" s="86"/>
    </row>
    <row r="3810" spans="4:4">
      <c r="D3810" s="86"/>
    </row>
    <row r="3811" spans="4:4">
      <c r="D3811" s="86"/>
    </row>
    <row r="3812" spans="4:4">
      <c r="D3812" s="86"/>
    </row>
    <row r="3813" spans="4:4">
      <c r="D3813" s="86"/>
    </row>
    <row r="3814" spans="4:4">
      <c r="D3814" s="86"/>
    </row>
    <row r="3815" spans="4:4">
      <c r="D3815" s="86"/>
    </row>
    <row r="3816" spans="4:4">
      <c r="D3816" s="86"/>
    </row>
    <row r="3817" spans="4:4">
      <c r="D3817" s="86"/>
    </row>
    <row r="3818" spans="4:4">
      <c r="D3818" s="86"/>
    </row>
    <row r="3819" spans="4:4">
      <c r="D3819" s="86"/>
    </row>
    <row r="3820" spans="4:4">
      <c r="D3820" s="86"/>
    </row>
    <row r="3821" spans="4:4">
      <c r="D3821" s="86"/>
    </row>
    <row r="3822" spans="4:4">
      <c r="D3822" s="86"/>
    </row>
    <row r="3823" spans="4:4">
      <c r="D3823" s="86"/>
    </row>
    <row r="3824" spans="4:4">
      <c r="D3824" s="86"/>
    </row>
    <row r="3825" spans="4:4">
      <c r="D3825" s="86"/>
    </row>
    <row r="3826" spans="4:4">
      <c r="D3826" s="86"/>
    </row>
    <row r="3827" spans="4:4">
      <c r="D3827" s="86"/>
    </row>
    <row r="3828" spans="4:4">
      <c r="D3828" s="86"/>
    </row>
    <row r="3829" spans="4:4">
      <c r="D3829" s="86"/>
    </row>
    <row r="3830" spans="4:4">
      <c r="D3830" s="86"/>
    </row>
    <row r="3831" spans="4:4">
      <c r="D3831" s="86"/>
    </row>
    <row r="3832" spans="4:4">
      <c r="D3832" s="86"/>
    </row>
    <row r="3833" spans="4:4">
      <c r="D3833" s="86"/>
    </row>
    <row r="3834" spans="4:4">
      <c r="D3834" s="86"/>
    </row>
    <row r="3835" spans="4:4">
      <c r="D3835" s="86"/>
    </row>
    <row r="3836" spans="4:4">
      <c r="D3836" s="86"/>
    </row>
    <row r="3837" spans="4:4">
      <c r="D3837" s="86"/>
    </row>
    <row r="3838" spans="4:4">
      <c r="D3838" s="86"/>
    </row>
    <row r="3839" spans="4:4">
      <c r="D3839" s="86"/>
    </row>
    <row r="3840" spans="4:4">
      <c r="D3840" s="86"/>
    </row>
    <row r="3841" spans="4:4">
      <c r="D3841" s="86"/>
    </row>
    <row r="3842" spans="4:4">
      <c r="D3842" s="86"/>
    </row>
    <row r="3843" spans="4:4">
      <c r="D3843" s="86"/>
    </row>
    <row r="3844" spans="4:4">
      <c r="D3844" s="86"/>
    </row>
    <row r="3845" spans="4:4">
      <c r="D3845" s="86"/>
    </row>
    <row r="3846" spans="4:4">
      <c r="D3846" s="86"/>
    </row>
    <row r="3847" spans="4:4">
      <c r="D3847" s="86"/>
    </row>
    <row r="3848" spans="4:4">
      <c r="D3848" s="86"/>
    </row>
    <row r="3849" spans="4:4">
      <c r="D3849" s="86"/>
    </row>
    <row r="3850" spans="4:4">
      <c r="D3850" s="86"/>
    </row>
    <row r="3851" spans="4:4">
      <c r="D3851" s="86"/>
    </row>
    <row r="3852" spans="4:4">
      <c r="D3852" s="86"/>
    </row>
    <row r="3853" spans="4:4">
      <c r="D3853" s="86"/>
    </row>
    <row r="3854" spans="4:4">
      <c r="D3854" s="86"/>
    </row>
    <row r="3855" spans="4:4">
      <c r="D3855" s="86"/>
    </row>
    <row r="3856" spans="4:4">
      <c r="D3856" s="86"/>
    </row>
    <row r="3857" spans="4:4">
      <c r="D3857" s="86"/>
    </row>
    <row r="3858" spans="4:4">
      <c r="D3858" s="86"/>
    </row>
    <row r="3859" spans="4:4">
      <c r="D3859" s="86"/>
    </row>
    <row r="3860" spans="4:4">
      <c r="D3860" s="86"/>
    </row>
    <row r="3861" spans="4:4">
      <c r="D3861" s="86"/>
    </row>
    <row r="3862" spans="4:4">
      <c r="D3862" s="86"/>
    </row>
    <row r="3863" spans="4:4">
      <c r="D3863" s="86"/>
    </row>
    <row r="3864" spans="4:4">
      <c r="D3864" s="86"/>
    </row>
    <row r="3865" spans="4:4">
      <c r="D3865" s="86"/>
    </row>
    <row r="3866" spans="4:4">
      <c r="D3866" s="86"/>
    </row>
    <row r="3867" spans="4:4">
      <c r="D3867" s="86"/>
    </row>
    <row r="3868" spans="4:4">
      <c r="D3868" s="86"/>
    </row>
    <row r="3869" spans="4:4">
      <c r="D3869" s="86"/>
    </row>
    <row r="3870" spans="4:4">
      <c r="D3870" s="86"/>
    </row>
    <row r="3871" spans="4:4">
      <c r="D3871" s="86"/>
    </row>
    <row r="3872" spans="4:4">
      <c r="D3872" s="86"/>
    </row>
    <row r="3873" spans="4:4">
      <c r="D3873" s="86"/>
    </row>
    <row r="3874" spans="4:4">
      <c r="D3874" s="86"/>
    </row>
    <row r="3875" spans="4:4">
      <c r="D3875" s="86"/>
    </row>
    <row r="3876" spans="4:4">
      <c r="D3876" s="86"/>
    </row>
    <row r="3877" spans="4:4">
      <c r="D3877" s="86"/>
    </row>
    <row r="3878" spans="4:4">
      <c r="D3878" s="86"/>
    </row>
    <row r="3879" spans="4:4">
      <c r="D3879" s="86"/>
    </row>
    <row r="3880" spans="4:4">
      <c r="D3880" s="86"/>
    </row>
    <row r="3881" spans="4:4">
      <c r="D3881" s="86"/>
    </row>
    <row r="3882" spans="4:4">
      <c r="D3882" s="86"/>
    </row>
    <row r="3883" spans="4:4">
      <c r="D3883" s="86"/>
    </row>
    <row r="3884" spans="4:4">
      <c r="D3884" s="86"/>
    </row>
    <row r="3885" spans="4:4">
      <c r="D3885" s="86"/>
    </row>
    <row r="3886" spans="4:4">
      <c r="D3886" s="86"/>
    </row>
    <row r="3887" spans="4:4">
      <c r="D3887" s="86"/>
    </row>
    <row r="3888" spans="4:4">
      <c r="D3888" s="86"/>
    </row>
    <row r="3889" spans="4:4">
      <c r="D3889" s="86"/>
    </row>
    <row r="3890" spans="4:4">
      <c r="D3890" s="86"/>
    </row>
    <row r="3891" spans="4:4">
      <c r="D3891" s="86"/>
    </row>
    <row r="3892" spans="4:4">
      <c r="D3892" s="86"/>
    </row>
    <row r="3893" spans="4:4">
      <c r="D3893" s="86"/>
    </row>
    <row r="3894" spans="4:4">
      <c r="D3894" s="86"/>
    </row>
    <row r="3895" spans="4:4">
      <c r="D3895" s="86"/>
    </row>
    <row r="3896" spans="4:4">
      <c r="D3896" s="86"/>
    </row>
    <row r="3897" spans="4:4">
      <c r="D3897" s="86"/>
    </row>
    <row r="3898" spans="4:4">
      <c r="D3898" s="86"/>
    </row>
    <row r="3899" spans="4:4">
      <c r="D3899" s="86"/>
    </row>
    <row r="3900" spans="4:4">
      <c r="D3900" s="86"/>
    </row>
    <row r="3901" spans="4:4">
      <c r="D3901" s="86"/>
    </row>
    <row r="3902" spans="4:4">
      <c r="D3902" s="86"/>
    </row>
    <row r="3903" spans="4:4">
      <c r="D3903" s="86"/>
    </row>
    <row r="3904" spans="4:4">
      <c r="D3904" s="86"/>
    </row>
    <row r="3905" spans="4:4">
      <c r="D3905" s="86"/>
    </row>
    <row r="3906" spans="4:4">
      <c r="D3906" s="86"/>
    </row>
    <row r="3907" spans="4:4">
      <c r="D3907" s="86"/>
    </row>
    <row r="3908" spans="4:4">
      <c r="D3908" s="86"/>
    </row>
    <row r="3909" spans="4:4">
      <c r="D3909" s="86"/>
    </row>
    <row r="3910" spans="4:4">
      <c r="D3910" s="86"/>
    </row>
    <row r="3911" spans="4:4">
      <c r="D3911" s="86"/>
    </row>
    <row r="3912" spans="4:4">
      <c r="D3912" s="86"/>
    </row>
    <row r="3913" spans="4:4">
      <c r="D3913" s="86"/>
    </row>
    <row r="3914" spans="4:4">
      <c r="D3914" s="86"/>
    </row>
    <row r="3915" spans="4:4">
      <c r="D3915" s="86"/>
    </row>
    <row r="3916" spans="4:4">
      <c r="D3916" s="86"/>
    </row>
    <row r="3917" spans="4:4">
      <c r="D3917" s="86"/>
    </row>
    <row r="3918" spans="4:4">
      <c r="D3918" s="86"/>
    </row>
    <row r="3919" spans="4:4">
      <c r="D3919" s="86"/>
    </row>
    <row r="3920" spans="4:4">
      <c r="D3920" s="86"/>
    </row>
    <row r="3921" spans="4:4">
      <c r="D3921" s="86"/>
    </row>
    <row r="3922" spans="4:4">
      <c r="D3922" s="86"/>
    </row>
    <row r="3923" spans="4:4">
      <c r="D3923" s="86"/>
    </row>
    <row r="3924" spans="4:4">
      <c r="D3924" s="86"/>
    </row>
    <row r="3925" spans="4:4">
      <c r="D3925" s="86"/>
    </row>
    <row r="3926" spans="4:4">
      <c r="D3926" s="86"/>
    </row>
    <row r="3927" spans="4:4">
      <c r="D3927" s="86"/>
    </row>
    <row r="3928" spans="4:4">
      <c r="D3928" s="86"/>
    </row>
    <row r="3929" spans="4:4">
      <c r="D3929" s="86"/>
    </row>
    <row r="3930" spans="4:4">
      <c r="D3930" s="86"/>
    </row>
    <row r="3931" spans="4:4">
      <c r="D3931" s="86"/>
    </row>
    <row r="3932" spans="4:4">
      <c r="D3932" s="86"/>
    </row>
    <row r="3933" spans="4:4">
      <c r="D3933" s="86"/>
    </row>
    <row r="3934" spans="4:4">
      <c r="D3934" s="86"/>
    </row>
    <row r="3935" spans="4:4">
      <c r="D3935" s="86"/>
    </row>
    <row r="3936" spans="4:4">
      <c r="D3936" s="86"/>
    </row>
    <row r="3937" spans="4:4">
      <c r="D3937" s="86"/>
    </row>
    <row r="3938" spans="4:4">
      <c r="D3938" s="86"/>
    </row>
    <row r="3939" spans="4:4">
      <c r="D3939" s="86"/>
    </row>
    <row r="3940" spans="4:4">
      <c r="D3940" s="86"/>
    </row>
    <row r="3941" spans="4:4">
      <c r="D3941" s="86"/>
    </row>
    <row r="3942" spans="4:4">
      <c r="D3942" s="86"/>
    </row>
    <row r="3943" spans="4:4">
      <c r="D3943" s="86"/>
    </row>
    <row r="3944" spans="4:4">
      <c r="D3944" s="86"/>
    </row>
    <row r="3945" spans="4:4">
      <c r="D3945" s="86"/>
    </row>
    <row r="3946" spans="4:4">
      <c r="D3946" s="86"/>
    </row>
    <row r="3947" spans="4:4">
      <c r="D3947" s="86"/>
    </row>
    <row r="3948" spans="4:4">
      <c r="D3948" s="86"/>
    </row>
    <row r="3949" spans="4:4">
      <c r="D3949" s="86"/>
    </row>
    <row r="3950" spans="4:4">
      <c r="D3950" s="86"/>
    </row>
    <row r="3951" spans="4:4">
      <c r="D3951" s="86"/>
    </row>
    <row r="3952" spans="4:4">
      <c r="D3952" s="86"/>
    </row>
    <row r="3953" spans="4:4">
      <c r="D3953" s="86"/>
    </row>
    <row r="3954" spans="4:4">
      <c r="D3954" s="86"/>
    </row>
    <row r="3955" spans="4:4">
      <c r="D3955" s="86"/>
    </row>
    <row r="3956" spans="4:4">
      <c r="D3956" s="86"/>
    </row>
    <row r="3957" spans="4:4">
      <c r="D3957" s="86"/>
    </row>
    <row r="3958" spans="4:4">
      <c r="D3958" s="86"/>
    </row>
    <row r="3959" spans="4:4">
      <c r="D3959" s="86"/>
    </row>
    <row r="3960" spans="4:4">
      <c r="D3960" s="86"/>
    </row>
    <row r="3961" spans="4:4">
      <c r="D3961" s="86"/>
    </row>
    <row r="3962" spans="4:4">
      <c r="D3962" s="86"/>
    </row>
    <row r="3963" spans="4:4">
      <c r="D3963" s="86"/>
    </row>
    <row r="3964" spans="4:4">
      <c r="D3964" s="86"/>
    </row>
    <row r="3965" spans="4:4">
      <c r="D3965" s="86"/>
    </row>
    <row r="3966" spans="4:4">
      <c r="D3966" s="86"/>
    </row>
    <row r="3967" spans="4:4">
      <c r="D3967" s="86"/>
    </row>
    <row r="3968" spans="4:4">
      <c r="D3968" s="86"/>
    </row>
    <row r="3969" spans="4:4">
      <c r="D3969" s="86"/>
    </row>
    <row r="3970" spans="4:4">
      <c r="D3970" s="86"/>
    </row>
    <row r="3971" spans="4:4">
      <c r="D3971" s="86"/>
    </row>
    <row r="3972" spans="4:4">
      <c r="D3972" s="86"/>
    </row>
    <row r="3973" spans="4:4">
      <c r="D3973" s="86"/>
    </row>
    <row r="3974" spans="4:4">
      <c r="D3974" s="86"/>
    </row>
    <row r="3975" spans="4:4">
      <c r="D3975" s="86"/>
    </row>
    <row r="3976" spans="4:4">
      <c r="D3976" s="86"/>
    </row>
    <row r="3977" spans="4:4">
      <c r="D3977" s="86"/>
    </row>
    <row r="3978" spans="4:4">
      <c r="D3978" s="86"/>
    </row>
    <row r="3979" spans="4:4">
      <c r="D3979" s="86"/>
    </row>
    <row r="3980" spans="4:4">
      <c r="D3980" s="86"/>
    </row>
    <row r="3981" spans="4:4">
      <c r="D3981" s="86"/>
    </row>
    <row r="3982" spans="4:4">
      <c r="D3982" s="86"/>
    </row>
    <row r="3983" spans="4:4">
      <c r="D3983" s="86"/>
    </row>
    <row r="3984" spans="4:4">
      <c r="D3984" s="86"/>
    </row>
    <row r="3985" spans="4:4">
      <c r="D3985" s="86"/>
    </row>
    <row r="3986" spans="4:4">
      <c r="D3986" s="86"/>
    </row>
    <row r="3987" spans="4:4">
      <c r="D3987" s="86"/>
    </row>
    <row r="3988" spans="4:4">
      <c r="D3988" s="86"/>
    </row>
    <row r="3989" spans="4:4">
      <c r="D3989" s="86"/>
    </row>
    <row r="3990" spans="4:4">
      <c r="D3990" s="86"/>
    </row>
    <row r="3991" spans="4:4">
      <c r="D3991" s="86"/>
    </row>
    <row r="3992" spans="4:4">
      <c r="D3992" s="86"/>
    </row>
    <row r="3993" spans="4:4">
      <c r="D3993" s="86"/>
    </row>
    <row r="3994" spans="4:4">
      <c r="D3994" s="86"/>
    </row>
    <row r="3995" spans="4:4">
      <c r="D3995" s="86"/>
    </row>
    <row r="3996" spans="4:4">
      <c r="D3996" s="86"/>
    </row>
    <row r="3997" spans="4:4">
      <c r="D3997" s="86"/>
    </row>
    <row r="3998" spans="4:4">
      <c r="D3998" s="86"/>
    </row>
    <row r="3999" spans="4:4">
      <c r="D3999" s="86"/>
    </row>
    <row r="4000" spans="4:4">
      <c r="D4000" s="86"/>
    </row>
    <row r="4001" spans="4:4">
      <c r="D4001" s="86"/>
    </row>
    <row r="4002" spans="4:4">
      <c r="D4002" s="86"/>
    </row>
    <row r="4003" spans="4:4">
      <c r="D4003" s="86"/>
    </row>
    <row r="4004" spans="4:4">
      <c r="D4004" s="86"/>
    </row>
    <row r="4005" spans="4:4">
      <c r="D4005" s="86"/>
    </row>
    <row r="4006" spans="4:4">
      <c r="D4006" s="86"/>
    </row>
    <row r="4007" spans="4:4">
      <c r="D4007" s="86"/>
    </row>
    <row r="4008" spans="4:4">
      <c r="D4008" s="86"/>
    </row>
    <row r="4009" spans="4:4">
      <c r="D4009" s="86"/>
    </row>
    <row r="4010" spans="4:4">
      <c r="D4010" s="86"/>
    </row>
    <row r="4011" spans="4:4">
      <c r="D4011" s="86"/>
    </row>
    <row r="4012" spans="4:4">
      <c r="D4012" s="86"/>
    </row>
    <row r="4013" spans="4:4">
      <c r="D4013" s="86"/>
    </row>
    <row r="4014" spans="4:4">
      <c r="D4014" s="86"/>
    </row>
    <row r="4015" spans="4:4">
      <c r="D4015" s="86"/>
    </row>
    <row r="4016" spans="4:4">
      <c r="D4016" s="86"/>
    </row>
    <row r="4017" spans="4:4">
      <c r="D4017" s="86"/>
    </row>
    <row r="4018" spans="4:4">
      <c r="D4018" s="86"/>
    </row>
    <row r="4019" spans="4:4">
      <c r="D4019" s="86"/>
    </row>
    <row r="4020" spans="4:4">
      <c r="D4020" s="86"/>
    </row>
    <row r="4021" spans="4:4">
      <c r="D4021" s="86"/>
    </row>
    <row r="4022" spans="4:4">
      <c r="D4022" s="86"/>
    </row>
    <row r="4023" spans="4:4">
      <c r="D4023" s="86"/>
    </row>
    <row r="4024" spans="4:4">
      <c r="D4024" s="86"/>
    </row>
    <row r="4025" spans="4:4">
      <c r="D4025" s="86"/>
    </row>
    <row r="4026" spans="4:4">
      <c r="D4026" s="86"/>
    </row>
    <row r="4027" spans="4:4">
      <c r="D4027" s="86"/>
    </row>
    <row r="4028" spans="4:4">
      <c r="D4028" s="86"/>
    </row>
    <row r="4029" spans="4:4">
      <c r="D4029" s="86"/>
    </row>
    <row r="4030" spans="4:4">
      <c r="D4030" s="86"/>
    </row>
    <row r="4031" spans="4:4">
      <c r="D4031" s="86"/>
    </row>
    <row r="4032" spans="4:4">
      <c r="D4032" s="86"/>
    </row>
    <row r="4033" spans="4:4">
      <c r="D4033" s="86"/>
    </row>
    <row r="4034" spans="4:4">
      <c r="D4034" s="86"/>
    </row>
    <row r="4035" spans="4:4">
      <c r="D4035" s="86"/>
    </row>
    <row r="4036" spans="4:4">
      <c r="D4036" s="86"/>
    </row>
    <row r="4037" spans="4:4">
      <c r="D4037" s="86"/>
    </row>
    <row r="4038" spans="4:4">
      <c r="D4038" s="86"/>
    </row>
    <row r="4039" spans="4:4">
      <c r="D4039" s="86"/>
    </row>
    <row r="4040" spans="4:4">
      <c r="D4040" s="86"/>
    </row>
    <row r="4041" spans="4:4">
      <c r="D4041" s="86"/>
    </row>
    <row r="4042" spans="4:4">
      <c r="D4042" s="86"/>
    </row>
    <row r="4043" spans="4:4">
      <c r="D4043" s="86"/>
    </row>
    <row r="4044" spans="4:4">
      <c r="D4044" s="86"/>
    </row>
    <row r="4045" spans="4:4">
      <c r="D4045" s="86"/>
    </row>
    <row r="4046" spans="4:4">
      <c r="D4046" s="86"/>
    </row>
    <row r="4047" spans="4:4">
      <c r="D4047" s="86"/>
    </row>
    <row r="4048" spans="4:4">
      <c r="D4048" s="86"/>
    </row>
    <row r="4049" spans="4:4">
      <c r="D4049" s="86"/>
    </row>
    <row r="4050" spans="4:4">
      <c r="D4050" s="86"/>
    </row>
    <row r="4051" spans="4:4">
      <c r="D4051" s="86"/>
    </row>
    <row r="4052" spans="4:4">
      <c r="D4052" s="86"/>
    </row>
    <row r="4053" spans="4:4">
      <c r="D4053" s="86"/>
    </row>
    <row r="4054" spans="4:4">
      <c r="D4054" s="86"/>
    </row>
    <row r="4055" spans="4:4">
      <c r="D4055" s="86"/>
    </row>
    <row r="4056" spans="4:4">
      <c r="D4056" s="86"/>
    </row>
    <row r="4057" spans="4:4">
      <c r="D4057" s="86"/>
    </row>
    <row r="4058" spans="4:4">
      <c r="D4058" s="86"/>
    </row>
    <row r="4059" spans="4:4">
      <c r="D4059" s="86"/>
    </row>
    <row r="4060" spans="4:4">
      <c r="D4060" s="86"/>
    </row>
    <row r="4061" spans="4:4">
      <c r="D4061" s="86"/>
    </row>
    <row r="4062" spans="4:4">
      <c r="D4062" s="86"/>
    </row>
    <row r="4063" spans="4:4">
      <c r="D4063" s="86"/>
    </row>
    <row r="4064" spans="4:4">
      <c r="D4064" s="86"/>
    </row>
    <row r="4065" spans="4:4">
      <c r="D4065" s="86"/>
    </row>
    <row r="4066" spans="4:4">
      <c r="D4066" s="86"/>
    </row>
    <row r="4067" spans="4:4">
      <c r="D4067" s="86"/>
    </row>
    <row r="4068" spans="4:4">
      <c r="D4068" s="86"/>
    </row>
    <row r="4069" spans="4:4">
      <c r="D4069" s="86"/>
    </row>
    <row r="4070" spans="4:4">
      <c r="D4070" s="86"/>
    </row>
    <row r="4071" spans="4:4">
      <c r="D4071" s="86"/>
    </row>
    <row r="4072" spans="4:4">
      <c r="D4072" s="86"/>
    </row>
    <row r="4073" spans="4:4">
      <c r="D4073" s="86"/>
    </row>
    <row r="4074" spans="4:4">
      <c r="D4074" s="86"/>
    </row>
    <row r="4075" spans="4:4">
      <c r="D4075" s="86"/>
    </row>
    <row r="4076" spans="4:4">
      <c r="D4076" s="86"/>
    </row>
    <row r="4077" spans="4:4">
      <c r="D4077" s="86"/>
    </row>
    <row r="4078" spans="4:4">
      <c r="D4078" s="86"/>
    </row>
    <row r="4079" spans="4:4">
      <c r="D4079" s="86"/>
    </row>
    <row r="4080" spans="4:4">
      <c r="D4080" s="86"/>
    </row>
    <row r="4081" spans="4:4">
      <c r="D4081" s="86"/>
    </row>
    <row r="4082" spans="4:4">
      <c r="D4082" s="86"/>
    </row>
    <row r="4083" spans="4:4">
      <c r="D4083" s="86"/>
    </row>
    <row r="4084" spans="4:4">
      <c r="D4084" s="86"/>
    </row>
    <row r="4085" spans="4:4">
      <c r="D4085" s="86"/>
    </row>
    <row r="4086" spans="4:4">
      <c r="D4086" s="86"/>
    </row>
    <row r="4087" spans="4:4">
      <c r="D4087" s="86"/>
    </row>
    <row r="4088" spans="4:4">
      <c r="D4088" s="86"/>
    </row>
    <row r="4089" spans="4:4">
      <c r="D4089" s="86"/>
    </row>
    <row r="4090" spans="4:4">
      <c r="D4090" s="86"/>
    </row>
    <row r="4091" spans="4:4">
      <c r="D4091" s="86"/>
    </row>
    <row r="4092" spans="4:4">
      <c r="D4092" s="86"/>
    </row>
    <row r="4093" spans="4:4">
      <c r="D4093" s="86"/>
    </row>
    <row r="4094" spans="4:4">
      <c r="D4094" s="86"/>
    </row>
    <row r="4095" spans="4:4">
      <c r="D4095" s="86"/>
    </row>
    <row r="4096" spans="4:4">
      <c r="D4096" s="86"/>
    </row>
    <row r="4097" spans="4:4">
      <c r="D4097" s="86"/>
    </row>
    <row r="4098" spans="4:4">
      <c r="D4098" s="86"/>
    </row>
    <row r="4099" spans="4:4">
      <c r="D4099" s="86"/>
    </row>
    <row r="4100" spans="4:4">
      <c r="D4100" s="86"/>
    </row>
    <row r="4101" spans="4:4">
      <c r="D4101" s="86"/>
    </row>
    <row r="4102" spans="4:4">
      <c r="D4102" s="86"/>
    </row>
    <row r="4103" spans="4:4">
      <c r="D4103" s="86"/>
    </row>
    <row r="4104" spans="4:4">
      <c r="D4104" s="86"/>
    </row>
    <row r="4105" spans="4:4">
      <c r="D4105" s="86"/>
    </row>
    <row r="4106" spans="4:4">
      <c r="D4106" s="86"/>
    </row>
    <row r="4107" spans="4:4">
      <c r="D4107" s="86"/>
    </row>
    <row r="4108" spans="4:4">
      <c r="D4108" s="86"/>
    </row>
    <row r="4109" spans="4:4">
      <c r="D4109" s="86"/>
    </row>
    <row r="4110" spans="4:4">
      <c r="D4110" s="86"/>
    </row>
    <row r="4111" spans="4:4">
      <c r="D4111" s="86"/>
    </row>
    <row r="4112" spans="4:4">
      <c r="D4112" s="86"/>
    </row>
    <row r="4113" spans="4:4">
      <c r="D4113" s="86"/>
    </row>
    <row r="4114" spans="4:4">
      <c r="D4114" s="86"/>
    </row>
    <row r="4115" spans="4:4">
      <c r="D4115" s="86"/>
    </row>
    <row r="4116" spans="4:4">
      <c r="D4116" s="86"/>
    </row>
    <row r="4117" spans="4:4">
      <c r="D4117" s="86"/>
    </row>
    <row r="4118" spans="4:4">
      <c r="D4118" s="86"/>
    </row>
    <row r="4119" spans="4:4">
      <c r="D4119" s="86"/>
    </row>
    <row r="4120" spans="4:4">
      <c r="D4120" s="86"/>
    </row>
    <row r="4121" spans="4:4">
      <c r="D4121" s="86"/>
    </row>
    <row r="4122" spans="4:4">
      <c r="D4122" s="86"/>
    </row>
    <row r="4123" spans="4:4">
      <c r="D4123" s="86"/>
    </row>
    <row r="4124" spans="4:4">
      <c r="D4124" s="86"/>
    </row>
    <row r="4125" spans="4:4">
      <c r="D4125" s="86"/>
    </row>
    <row r="4126" spans="4:4">
      <c r="D4126" s="86"/>
    </row>
    <row r="4127" spans="4:4">
      <c r="D4127" s="86"/>
    </row>
    <row r="4128" spans="4:4">
      <c r="D4128" s="86"/>
    </row>
    <row r="4129" spans="4:4">
      <c r="D4129" s="86"/>
    </row>
    <row r="4130" spans="4:4">
      <c r="D4130" s="86"/>
    </row>
    <row r="4131" spans="4:4">
      <c r="D4131" s="86"/>
    </row>
    <row r="4132" spans="4:4">
      <c r="D4132" s="86"/>
    </row>
    <row r="4133" spans="4:4">
      <c r="D4133" s="86"/>
    </row>
    <row r="4134" spans="4:4">
      <c r="D4134" s="86"/>
    </row>
    <row r="4135" spans="4:4">
      <c r="D4135" s="86"/>
    </row>
    <row r="4136" spans="4:4">
      <c r="D4136" s="86"/>
    </row>
    <row r="4137" spans="4:4">
      <c r="D4137" s="86"/>
    </row>
    <row r="4138" spans="4:4">
      <c r="D4138" s="86"/>
    </row>
    <row r="4139" spans="4:4">
      <c r="D4139" s="86"/>
    </row>
    <row r="4140" spans="4:4">
      <c r="D4140" s="86"/>
    </row>
    <row r="4141" spans="4:4">
      <c r="D4141" s="86"/>
    </row>
    <row r="4142" spans="4:4">
      <c r="D4142" s="86"/>
    </row>
    <row r="4143" spans="4:4">
      <c r="D4143" s="86"/>
    </row>
    <row r="4144" spans="4:4">
      <c r="D4144" s="86"/>
    </row>
    <row r="4145" spans="4:4">
      <c r="D4145" s="86"/>
    </row>
    <row r="4146" spans="4:4">
      <c r="D4146" s="86"/>
    </row>
    <row r="4147" spans="4:4">
      <c r="D4147" s="86"/>
    </row>
    <row r="4148" spans="4:4">
      <c r="D4148" s="86"/>
    </row>
    <row r="4149" spans="4:4">
      <c r="D4149" s="86"/>
    </row>
    <row r="4150" spans="4:4">
      <c r="D4150" s="86"/>
    </row>
    <row r="4151" spans="4:4">
      <c r="D4151" s="86"/>
    </row>
    <row r="4152" spans="4:4">
      <c r="D4152" s="86"/>
    </row>
    <row r="4153" spans="4:4">
      <c r="D4153" s="86"/>
    </row>
    <row r="4154" spans="4:4">
      <c r="D4154" s="86"/>
    </row>
    <row r="4155" spans="4:4">
      <c r="D4155" s="86"/>
    </row>
    <row r="4156" spans="4:4">
      <c r="D4156" s="86"/>
    </row>
    <row r="4157" spans="4:4">
      <c r="D4157" s="86"/>
    </row>
    <row r="4158" spans="4:4">
      <c r="D4158" s="86"/>
    </row>
    <row r="4159" spans="4:4">
      <c r="D4159" s="86"/>
    </row>
    <row r="4160" spans="4:4">
      <c r="D4160" s="86"/>
    </row>
    <row r="4161" spans="4:4">
      <c r="D4161" s="86"/>
    </row>
    <row r="4162" spans="4:4">
      <c r="D4162" s="86"/>
    </row>
    <row r="4163" spans="4:4">
      <c r="D4163" s="86"/>
    </row>
    <row r="4164" spans="4:4">
      <c r="D4164" s="86"/>
    </row>
    <row r="4165" spans="4:4">
      <c r="D4165" s="86"/>
    </row>
    <row r="4166" spans="4:4">
      <c r="D4166" s="86"/>
    </row>
    <row r="4167" spans="4:4">
      <c r="D4167" s="86"/>
    </row>
    <row r="4168" spans="4:4">
      <c r="D4168" s="86"/>
    </row>
    <row r="4169" spans="4:4">
      <c r="D4169" s="86"/>
    </row>
    <row r="4170" spans="4:4">
      <c r="D4170" s="86"/>
    </row>
    <row r="4171" spans="4:4">
      <c r="D4171" s="86"/>
    </row>
    <row r="4172" spans="4:4">
      <c r="D4172" s="86"/>
    </row>
    <row r="4173" spans="4:4">
      <c r="D4173" s="86"/>
    </row>
    <row r="4174" spans="4:4">
      <c r="D4174" s="86"/>
    </row>
    <row r="4175" spans="4:4">
      <c r="D4175" s="86"/>
    </row>
    <row r="4176" spans="4:4">
      <c r="D4176" s="86"/>
    </row>
    <row r="4177" spans="4:4">
      <c r="D4177" s="86"/>
    </row>
    <row r="4178" spans="4:4">
      <c r="D4178" s="86"/>
    </row>
    <row r="4179" spans="4:4">
      <c r="D4179" s="86"/>
    </row>
    <row r="4180" spans="4:4">
      <c r="D4180" s="86"/>
    </row>
    <row r="4181" spans="4:4">
      <c r="D4181" s="86"/>
    </row>
    <row r="4182" spans="4:4">
      <c r="D4182" s="86"/>
    </row>
    <row r="4183" spans="4:4">
      <c r="D4183" s="86"/>
    </row>
    <row r="4184" spans="4:4">
      <c r="D4184" s="86"/>
    </row>
    <row r="4185" spans="4:4">
      <c r="D4185" s="86"/>
    </row>
    <row r="4186" spans="4:4">
      <c r="D4186" s="86"/>
    </row>
    <row r="4187" spans="4:4">
      <c r="D4187" s="86"/>
    </row>
    <row r="4188" spans="4:4">
      <c r="D4188" s="86"/>
    </row>
    <row r="4189" spans="4:4">
      <c r="D4189" s="86"/>
    </row>
    <row r="4190" spans="4:4">
      <c r="D4190" s="86"/>
    </row>
    <row r="4191" spans="4:4">
      <c r="D4191" s="86"/>
    </row>
    <row r="4192" spans="4:4">
      <c r="D4192" s="86"/>
    </row>
    <row r="4193" spans="4:4">
      <c r="D4193" s="86"/>
    </row>
    <row r="4194" spans="4:4">
      <c r="D4194" s="86"/>
    </row>
    <row r="4195" spans="4:4">
      <c r="D4195" s="86"/>
    </row>
    <row r="4196" spans="4:4">
      <c r="D4196" s="86"/>
    </row>
    <row r="4197" spans="4:4">
      <c r="D4197" s="86"/>
    </row>
    <row r="4198" spans="4:4">
      <c r="D4198" s="86"/>
    </row>
    <row r="4199" spans="4:4">
      <c r="D4199" s="86"/>
    </row>
    <row r="4200" spans="4:4">
      <c r="D4200" s="86"/>
    </row>
    <row r="4201" spans="4:4">
      <c r="D4201" s="86"/>
    </row>
    <row r="4202" spans="4:4">
      <c r="D4202" s="86"/>
    </row>
    <row r="4203" spans="4:4">
      <c r="D4203" s="86"/>
    </row>
    <row r="4204" spans="4:4">
      <c r="D4204" s="86"/>
    </row>
    <row r="4205" spans="4:4">
      <c r="D4205" s="86"/>
    </row>
    <row r="4206" spans="4:4">
      <c r="D4206" s="86"/>
    </row>
    <row r="4207" spans="4:4">
      <c r="D4207" s="86"/>
    </row>
    <row r="4208" spans="4:4">
      <c r="D4208" s="86"/>
    </row>
    <row r="4209" spans="4:4">
      <c r="D4209" s="86"/>
    </row>
    <row r="4210" spans="4:4">
      <c r="D4210" s="86"/>
    </row>
    <row r="4211" spans="4:4">
      <c r="D4211" s="86"/>
    </row>
    <row r="4212" spans="4:4">
      <c r="D4212" s="86"/>
    </row>
    <row r="4213" spans="4:4">
      <c r="D4213" s="86"/>
    </row>
    <row r="4214" spans="4:4">
      <c r="D4214" s="86"/>
    </row>
    <row r="4215" spans="4:4">
      <c r="D4215" s="86"/>
    </row>
    <row r="4216" spans="4:4">
      <c r="D4216" s="86"/>
    </row>
    <row r="4217" spans="4:4">
      <c r="D4217" s="86"/>
    </row>
    <row r="4218" spans="4:4">
      <c r="D4218" s="86"/>
    </row>
    <row r="4219" spans="4:4">
      <c r="D4219" s="86"/>
    </row>
    <row r="4220" spans="4:4">
      <c r="D4220" s="86"/>
    </row>
    <row r="4221" spans="4:4">
      <c r="D4221" s="86"/>
    </row>
    <row r="4222" spans="4:4">
      <c r="D4222" s="86"/>
    </row>
    <row r="4223" spans="4:4">
      <c r="D4223" s="86"/>
    </row>
    <row r="4224" spans="4:4">
      <c r="D4224" s="86"/>
    </row>
    <row r="4225" spans="4:4">
      <c r="D4225" s="86"/>
    </row>
    <row r="4226" spans="4:4">
      <c r="D4226" s="86"/>
    </row>
    <row r="4227" spans="4:4">
      <c r="D4227" s="86"/>
    </row>
    <row r="4228" spans="4:4">
      <c r="D4228" s="86"/>
    </row>
    <row r="4229" spans="4:4">
      <c r="D4229" s="86"/>
    </row>
    <row r="4230" spans="4:4">
      <c r="D4230" s="86"/>
    </row>
    <row r="4231" spans="4:4">
      <c r="D4231" s="86"/>
    </row>
    <row r="4232" spans="4:4">
      <c r="D4232" s="86"/>
    </row>
    <row r="4233" spans="4:4">
      <c r="D4233" s="86"/>
    </row>
    <row r="4234" spans="4:4">
      <c r="D4234" s="86"/>
    </row>
    <row r="4235" spans="4:4">
      <c r="D4235" s="86"/>
    </row>
    <row r="4236" spans="4:4">
      <c r="D4236" s="86"/>
    </row>
    <row r="4237" spans="4:4">
      <c r="D4237" s="86"/>
    </row>
    <row r="4238" spans="4:4">
      <c r="D4238" s="86"/>
    </row>
    <row r="4239" spans="4:4">
      <c r="D4239" s="86"/>
    </row>
    <row r="4240" spans="4:4">
      <c r="D4240" s="86"/>
    </row>
    <row r="4241" spans="4:4">
      <c r="D4241" s="86"/>
    </row>
    <row r="4242" spans="4:4">
      <c r="D4242" s="86"/>
    </row>
    <row r="4243" spans="4:4">
      <c r="D4243" s="86"/>
    </row>
    <row r="4244" spans="4:4">
      <c r="D4244" s="86"/>
    </row>
    <row r="4245" spans="4:4">
      <c r="D4245" s="86"/>
    </row>
    <row r="4246" spans="4:4">
      <c r="D4246" s="86"/>
    </row>
    <row r="4247" spans="4:4">
      <c r="D4247" s="86"/>
    </row>
    <row r="4248" spans="4:4">
      <c r="D4248" s="86"/>
    </row>
    <row r="4249" spans="4:4">
      <c r="D4249" s="86"/>
    </row>
    <row r="4250" spans="4:4">
      <c r="D4250" s="86"/>
    </row>
    <row r="4251" spans="4:4">
      <c r="D4251" s="86"/>
    </row>
    <row r="4252" spans="4:4">
      <c r="D4252" s="86"/>
    </row>
    <row r="4253" spans="4:4">
      <c r="D4253" s="86"/>
    </row>
    <row r="4254" spans="4:4">
      <c r="D4254" s="86"/>
    </row>
    <row r="4255" spans="4:4">
      <c r="D4255" s="86"/>
    </row>
    <row r="4256" spans="4:4">
      <c r="D4256" s="86"/>
    </row>
    <row r="4257" spans="4:4">
      <c r="D4257" s="86"/>
    </row>
    <row r="4258" spans="4:4">
      <c r="D4258" s="86"/>
    </row>
    <row r="4259" spans="4:4">
      <c r="D4259" s="86"/>
    </row>
    <row r="4260" spans="4:4">
      <c r="D4260" s="86"/>
    </row>
    <row r="4261" spans="4:4">
      <c r="D4261" s="86"/>
    </row>
    <row r="4262" spans="4:4">
      <c r="D4262" s="86"/>
    </row>
    <row r="4263" spans="4:4">
      <c r="D4263" s="86"/>
    </row>
    <row r="4264" spans="4:4">
      <c r="D4264" s="86"/>
    </row>
    <row r="4265" spans="4:4">
      <c r="D4265" s="86"/>
    </row>
    <row r="4266" spans="4:4">
      <c r="D4266" s="86"/>
    </row>
    <row r="4267" spans="4:4">
      <c r="D4267" s="86"/>
    </row>
    <row r="4268" spans="4:4">
      <c r="D4268" s="86"/>
    </row>
    <row r="4269" spans="4:4">
      <c r="D4269" s="86"/>
    </row>
    <row r="4270" spans="4:4">
      <c r="D4270" s="86"/>
    </row>
    <row r="4271" spans="4:4">
      <c r="D4271" s="86"/>
    </row>
    <row r="4272" spans="4:4">
      <c r="D4272" s="86"/>
    </row>
    <row r="4273" spans="4:4">
      <c r="D4273" s="86"/>
    </row>
    <row r="4274" spans="4:4">
      <c r="D4274" s="86"/>
    </row>
    <row r="4275" spans="4:4">
      <c r="D4275" s="86"/>
    </row>
    <row r="4276" spans="4:4">
      <c r="D4276" s="86"/>
    </row>
    <row r="4277" spans="4:4">
      <c r="D4277" s="86"/>
    </row>
    <row r="4278" spans="4:4">
      <c r="D4278" s="86"/>
    </row>
    <row r="4279" spans="4:4">
      <c r="D4279" s="86"/>
    </row>
    <row r="4280" spans="4:4">
      <c r="D4280" s="86"/>
    </row>
    <row r="4281" spans="4:4">
      <c r="D4281" s="86"/>
    </row>
    <row r="4282" spans="4:4">
      <c r="D4282" s="86"/>
    </row>
    <row r="4283" spans="4:4">
      <c r="D4283" s="86"/>
    </row>
    <row r="4284" spans="4:4">
      <c r="D4284" s="86"/>
    </row>
    <row r="4285" spans="4:4">
      <c r="D4285" s="86"/>
    </row>
    <row r="4286" spans="4:4">
      <c r="D4286" s="86"/>
    </row>
    <row r="4287" spans="4:4">
      <c r="D4287" s="86"/>
    </row>
    <row r="4288" spans="4:4">
      <c r="D4288" s="86"/>
    </row>
    <row r="4289" spans="4:4">
      <c r="D4289" s="86"/>
    </row>
    <row r="4290" spans="4:4">
      <c r="D4290" s="86"/>
    </row>
    <row r="4291" spans="4:4">
      <c r="D4291" s="86"/>
    </row>
    <row r="4292" spans="4:4">
      <c r="D4292" s="86"/>
    </row>
    <row r="4293" spans="4:4">
      <c r="D4293" s="86"/>
    </row>
    <row r="4294" spans="4:4">
      <c r="D4294" s="86"/>
    </row>
    <row r="4295" spans="4:4">
      <c r="D4295" s="86"/>
    </row>
    <row r="4296" spans="4:4">
      <c r="D4296" s="86"/>
    </row>
    <row r="4297" spans="4:4">
      <c r="D4297" s="86"/>
    </row>
    <row r="4298" spans="4:4">
      <c r="D4298" s="86"/>
    </row>
    <row r="4299" spans="4:4">
      <c r="D4299" s="86"/>
    </row>
    <row r="4300" spans="4:4">
      <c r="D4300" s="86"/>
    </row>
    <row r="4301" spans="4:4">
      <c r="D4301" s="86"/>
    </row>
    <row r="4302" spans="4:4">
      <c r="D4302" s="86"/>
    </row>
    <row r="4303" spans="4:4">
      <c r="D4303" s="86"/>
    </row>
    <row r="4304" spans="4:4">
      <c r="D4304" s="86"/>
    </row>
    <row r="4305" spans="4:4">
      <c r="D4305" s="86"/>
    </row>
    <row r="4306" spans="4:4">
      <c r="D4306" s="86"/>
    </row>
    <row r="4307" spans="4:4">
      <c r="D4307" s="86"/>
    </row>
    <row r="4308" spans="4:4">
      <c r="D4308" s="86"/>
    </row>
    <row r="4309" spans="4:4">
      <c r="D4309" s="86"/>
    </row>
    <row r="4310" spans="4:4">
      <c r="D4310" s="86"/>
    </row>
    <row r="4311" spans="4:4">
      <c r="D4311" s="86"/>
    </row>
    <row r="4312" spans="4:4">
      <c r="D4312" s="86"/>
    </row>
    <row r="4313" spans="4:4">
      <c r="D4313" s="86"/>
    </row>
    <row r="4314" spans="4:4">
      <c r="D4314" s="86"/>
    </row>
    <row r="4315" spans="4:4">
      <c r="D4315" s="86"/>
    </row>
    <row r="4316" spans="4:4">
      <c r="D4316" s="86"/>
    </row>
    <row r="4317" spans="4:4">
      <c r="D4317" s="86"/>
    </row>
    <row r="4318" spans="4:4">
      <c r="D4318" s="86"/>
    </row>
    <row r="4319" spans="4:4">
      <c r="D4319" s="86"/>
    </row>
    <row r="4320" spans="4:4">
      <c r="D4320" s="86"/>
    </row>
    <row r="4321" spans="4:4">
      <c r="D4321" s="86"/>
    </row>
    <row r="4322" spans="4:4">
      <c r="D4322" s="86"/>
    </row>
    <row r="4323" spans="4:4">
      <c r="D4323" s="86"/>
    </row>
    <row r="4324" spans="4:4">
      <c r="D4324" s="86"/>
    </row>
    <row r="4325" spans="4:4">
      <c r="D4325" s="86"/>
    </row>
    <row r="4326" spans="4:4">
      <c r="D4326" s="86"/>
    </row>
    <row r="4327" spans="4:4">
      <c r="D4327" s="86"/>
    </row>
    <row r="4328" spans="4:4">
      <c r="D4328" s="86"/>
    </row>
    <row r="4329" spans="4:4">
      <c r="D4329" s="86"/>
    </row>
    <row r="4330" spans="4:4">
      <c r="D4330" s="86"/>
    </row>
    <row r="4331" spans="4:4">
      <c r="D4331" s="86"/>
    </row>
    <row r="4332" spans="4:4">
      <c r="D4332" s="86"/>
    </row>
    <row r="4333" spans="4:4">
      <c r="D4333" s="86"/>
    </row>
    <row r="4334" spans="4:4">
      <c r="D4334" s="86"/>
    </row>
    <row r="4335" spans="4:4">
      <c r="D4335" s="86"/>
    </row>
    <row r="4336" spans="4:4">
      <c r="D4336" s="86"/>
    </row>
    <row r="4337" spans="4:4">
      <c r="D4337" s="86"/>
    </row>
    <row r="4338" spans="4:4">
      <c r="D4338" s="86"/>
    </row>
    <row r="4339" spans="4:4">
      <c r="D4339" s="86"/>
    </row>
    <row r="4340" spans="4:4">
      <c r="D4340" s="86"/>
    </row>
    <row r="4341" spans="4:4">
      <c r="D4341" s="86"/>
    </row>
    <row r="4342" spans="4:4">
      <c r="D4342" s="86"/>
    </row>
    <row r="4343" spans="4:4">
      <c r="D4343" s="86"/>
    </row>
    <row r="4344" spans="4:4">
      <c r="D4344" s="86"/>
    </row>
    <row r="4345" spans="4:4">
      <c r="D4345" s="86"/>
    </row>
    <row r="4346" spans="4:4">
      <c r="D4346" s="86"/>
    </row>
    <row r="4347" spans="4:4">
      <c r="D4347" s="86"/>
    </row>
    <row r="4348" spans="4:4">
      <c r="D4348" s="86"/>
    </row>
    <row r="4349" spans="4:4">
      <c r="D4349" s="86"/>
    </row>
    <row r="4350" spans="4:4">
      <c r="D4350" s="86"/>
    </row>
    <row r="4351" spans="4:4">
      <c r="D4351" s="86"/>
    </row>
    <row r="4352" spans="4:4">
      <c r="D4352" s="86"/>
    </row>
    <row r="4353" spans="4:4">
      <c r="D4353" s="86"/>
    </row>
    <row r="4354" spans="4:4">
      <c r="D4354" s="86"/>
    </row>
    <row r="4355" spans="4:4">
      <c r="D4355" s="86"/>
    </row>
    <row r="4356" spans="4:4">
      <c r="D4356" s="86"/>
    </row>
    <row r="4357" spans="4:4">
      <c r="D4357" s="86"/>
    </row>
    <row r="4358" spans="4:4">
      <c r="D4358" s="86"/>
    </row>
    <row r="4359" spans="4:4">
      <c r="D4359" s="86"/>
    </row>
    <row r="4360" spans="4:4">
      <c r="D4360" s="86"/>
    </row>
    <row r="4361" spans="4:4">
      <c r="D4361" s="86"/>
    </row>
    <row r="4362" spans="4:4">
      <c r="D4362" s="86"/>
    </row>
    <row r="4363" spans="4:4">
      <c r="D4363" s="86"/>
    </row>
    <row r="4364" spans="4:4">
      <c r="D4364" s="86"/>
    </row>
    <row r="4365" spans="4:4">
      <c r="D4365" s="86"/>
    </row>
    <row r="4366" spans="4:4">
      <c r="D4366" s="86"/>
    </row>
    <row r="4367" spans="4:4">
      <c r="D4367" s="86"/>
    </row>
    <row r="4368" spans="4:4">
      <c r="D4368" s="86"/>
    </row>
    <row r="4369" spans="4:4">
      <c r="D4369" s="86"/>
    </row>
    <row r="4370" spans="4:4">
      <c r="D4370" s="86"/>
    </row>
    <row r="4371" spans="4:4">
      <c r="D4371" s="86"/>
    </row>
    <row r="4372" spans="4:4">
      <c r="D4372" s="86"/>
    </row>
    <row r="4373" spans="4:4">
      <c r="D4373" s="86"/>
    </row>
    <row r="4374" spans="4:4">
      <c r="D4374" s="86"/>
    </row>
    <row r="4375" spans="4:4">
      <c r="D4375" s="86"/>
    </row>
    <row r="4376" spans="4:4">
      <c r="D4376" s="86"/>
    </row>
    <row r="4377" spans="4:4">
      <c r="D4377" s="86"/>
    </row>
    <row r="4378" spans="4:4">
      <c r="D4378" s="86"/>
    </row>
    <row r="4379" spans="4:4">
      <c r="D4379" s="86"/>
    </row>
    <row r="4380" spans="4:4">
      <c r="D4380" s="86"/>
    </row>
    <row r="4381" spans="4:4">
      <c r="D4381" s="86"/>
    </row>
    <row r="4382" spans="4:4">
      <c r="D4382" s="86"/>
    </row>
    <row r="4383" spans="4:4">
      <c r="D4383" s="86"/>
    </row>
    <row r="4384" spans="4:4">
      <c r="D4384" s="86"/>
    </row>
    <row r="4385" spans="4:4">
      <c r="D4385" s="86"/>
    </row>
    <row r="4386" spans="4:4">
      <c r="D4386" s="86"/>
    </row>
    <row r="4387" spans="4:4">
      <c r="D4387" s="86"/>
    </row>
    <row r="4388" spans="4:4">
      <c r="D4388" s="86"/>
    </row>
    <row r="4389" spans="4:4">
      <c r="D4389" s="86"/>
    </row>
    <row r="4390" spans="4:4">
      <c r="D4390" s="86"/>
    </row>
    <row r="4391" spans="4:4">
      <c r="D4391" s="86"/>
    </row>
    <row r="4392" spans="4:4">
      <c r="D4392" s="86"/>
    </row>
    <row r="4393" spans="4:4">
      <c r="D4393" s="86"/>
    </row>
    <row r="4394" spans="4:4">
      <c r="D4394" s="86"/>
    </row>
    <row r="4395" spans="4:4">
      <c r="D4395" s="86"/>
    </row>
    <row r="4396" spans="4:4">
      <c r="D4396" s="86"/>
    </row>
    <row r="4397" spans="4:4">
      <c r="D4397" s="86"/>
    </row>
    <row r="4398" spans="4:4">
      <c r="D4398" s="86"/>
    </row>
    <row r="4399" spans="4:4">
      <c r="D4399" s="86"/>
    </row>
    <row r="4400" spans="4:4">
      <c r="D4400" s="86"/>
    </row>
    <row r="4401" spans="4:4">
      <c r="D4401" s="86"/>
    </row>
    <row r="4402" spans="4:4">
      <c r="D4402" s="86"/>
    </row>
    <row r="4403" spans="4:4">
      <c r="D4403" s="86"/>
    </row>
    <row r="4404" spans="4:4">
      <c r="D4404" s="86"/>
    </row>
    <row r="4405" spans="4:4">
      <c r="D4405" s="86"/>
    </row>
    <row r="4406" spans="4:4">
      <c r="D4406" s="86"/>
    </row>
    <row r="4407" spans="4:4">
      <c r="D4407" s="86"/>
    </row>
    <row r="4408" spans="4:4">
      <c r="D4408" s="86"/>
    </row>
    <row r="4409" spans="4:4">
      <c r="D4409" s="86"/>
    </row>
    <row r="4410" spans="4:4">
      <c r="D4410" s="86"/>
    </row>
    <row r="4411" spans="4:4">
      <c r="D4411" s="86"/>
    </row>
    <row r="4412" spans="4:4">
      <c r="D4412" s="86"/>
    </row>
    <row r="4413" spans="4:4">
      <c r="D4413" s="86"/>
    </row>
    <row r="4414" spans="4:4">
      <c r="D4414" s="86"/>
    </row>
    <row r="4415" spans="4:4">
      <c r="D4415" s="86"/>
    </row>
    <row r="4416" spans="4:4">
      <c r="D4416" s="86"/>
    </row>
    <row r="4417" spans="4:4">
      <c r="D4417" s="86"/>
    </row>
    <row r="4418" spans="4:4">
      <c r="D4418" s="86"/>
    </row>
    <row r="4419" spans="4:4">
      <c r="D4419" s="86"/>
    </row>
    <row r="4420" spans="4:4">
      <c r="D4420" s="86"/>
    </row>
    <row r="4421" spans="4:4">
      <c r="D4421" s="86"/>
    </row>
    <row r="4422" spans="4:4">
      <c r="D4422" s="86"/>
    </row>
    <row r="4423" spans="4:4">
      <c r="D4423" s="86"/>
    </row>
    <row r="4424" spans="4:4">
      <c r="D4424" s="86"/>
    </row>
    <row r="4425" spans="4:4">
      <c r="D4425" s="86"/>
    </row>
    <row r="4426" spans="4:4">
      <c r="D4426" s="86"/>
    </row>
    <row r="4427" spans="4:4">
      <c r="D4427" s="86"/>
    </row>
    <row r="4428" spans="4:4">
      <c r="D4428" s="86"/>
    </row>
    <row r="4429" spans="4:4">
      <c r="D4429" s="86"/>
    </row>
    <row r="4430" spans="4:4">
      <c r="D4430" s="86"/>
    </row>
    <row r="4431" spans="4:4">
      <c r="D4431" s="86"/>
    </row>
    <row r="4432" spans="4:4">
      <c r="D4432" s="86"/>
    </row>
    <row r="4433" spans="4:4">
      <c r="D4433" s="86"/>
    </row>
    <row r="4434" spans="4:4">
      <c r="D4434" s="86"/>
    </row>
    <row r="4435" spans="4:4">
      <c r="D4435" s="86"/>
    </row>
    <row r="4436" spans="4:4">
      <c r="D4436" s="86"/>
    </row>
    <row r="4437" spans="4:4">
      <c r="D4437" s="86"/>
    </row>
    <row r="4438" spans="4:4">
      <c r="D4438" s="86"/>
    </row>
    <row r="4439" spans="4:4">
      <c r="D4439" s="86"/>
    </row>
    <row r="4440" spans="4:4">
      <c r="D4440" s="86"/>
    </row>
    <row r="4441" spans="4:4">
      <c r="D4441" s="86"/>
    </row>
    <row r="4442" spans="4:4">
      <c r="D4442" s="86"/>
    </row>
    <row r="4443" spans="4:4">
      <c r="D4443" s="86"/>
    </row>
    <row r="4444" spans="4:4">
      <c r="D4444" s="86"/>
    </row>
    <row r="4445" spans="4:4">
      <c r="D4445" s="86"/>
    </row>
    <row r="4446" spans="4:4">
      <c r="D4446" s="86"/>
    </row>
    <row r="4447" spans="4:4">
      <c r="D4447" s="86"/>
    </row>
    <row r="4448" spans="4:4">
      <c r="D4448" s="86"/>
    </row>
    <row r="4449" spans="4:4">
      <c r="D4449" s="86"/>
    </row>
    <row r="4450" spans="4:4">
      <c r="D4450" s="86"/>
    </row>
    <row r="4451" spans="4:4">
      <c r="D4451" s="86"/>
    </row>
    <row r="4452" spans="4:4">
      <c r="D4452" s="86"/>
    </row>
    <row r="4453" spans="4:4">
      <c r="D4453" s="86"/>
    </row>
    <row r="4454" spans="4:4">
      <c r="D4454" s="86"/>
    </row>
    <row r="4455" spans="4:4">
      <c r="D4455" s="86"/>
    </row>
    <row r="4456" spans="4:4">
      <c r="D4456" s="86"/>
    </row>
    <row r="4457" spans="4:4">
      <c r="D4457" s="86"/>
    </row>
    <row r="4458" spans="4:4">
      <c r="D4458" s="86"/>
    </row>
    <row r="4459" spans="4:4">
      <c r="D4459" s="86"/>
    </row>
    <row r="4460" spans="4:4">
      <c r="D4460" s="86"/>
    </row>
    <row r="4461" spans="4:4">
      <c r="D4461" s="86"/>
    </row>
    <row r="4462" spans="4:4">
      <c r="D4462" s="86"/>
    </row>
    <row r="4463" spans="4:4">
      <c r="D4463" s="86"/>
    </row>
    <row r="4464" spans="4:4">
      <c r="D4464" s="86"/>
    </row>
    <row r="4465" spans="4:4">
      <c r="D4465" s="86"/>
    </row>
    <row r="4466" spans="4:4">
      <c r="D4466" s="86"/>
    </row>
    <row r="4467" spans="4:4">
      <c r="D4467" s="86"/>
    </row>
    <row r="4468" spans="4:4">
      <c r="D4468" s="86"/>
    </row>
    <row r="4469" spans="4:4">
      <c r="D4469" s="86"/>
    </row>
    <row r="4470" spans="4:4">
      <c r="D4470" s="86"/>
    </row>
    <row r="4471" spans="4:4">
      <c r="D4471" s="86"/>
    </row>
    <row r="4472" spans="4:4">
      <c r="D4472" s="86"/>
    </row>
    <row r="4473" spans="4:4">
      <c r="D4473" s="86"/>
    </row>
    <row r="4474" spans="4:4">
      <c r="D4474" s="86"/>
    </row>
    <row r="4475" spans="4:4">
      <c r="D4475" s="86"/>
    </row>
    <row r="4476" spans="4:4">
      <c r="D4476" s="86"/>
    </row>
    <row r="4477" spans="4:4">
      <c r="D4477" s="86"/>
    </row>
    <row r="4478" spans="4:4">
      <c r="D4478" s="86"/>
    </row>
    <row r="4479" spans="4:4">
      <c r="D4479" s="86"/>
    </row>
    <row r="4480" spans="4:4">
      <c r="D4480" s="86"/>
    </row>
    <row r="4481" spans="4:4">
      <c r="D4481" s="86"/>
    </row>
    <row r="4482" spans="4:4">
      <c r="D4482" s="86"/>
    </row>
    <row r="4483" spans="4:4">
      <c r="D4483" s="86"/>
    </row>
    <row r="4484" spans="4:4">
      <c r="D4484" s="86"/>
    </row>
    <row r="4485" spans="4:4">
      <c r="D4485" s="86"/>
    </row>
    <row r="4486" spans="4:4">
      <c r="D4486" s="86"/>
    </row>
    <row r="4487" spans="4:4">
      <c r="D4487" s="86"/>
    </row>
    <row r="4488" spans="4:4">
      <c r="D4488" s="86"/>
    </row>
    <row r="4489" spans="4:4">
      <c r="D4489" s="86"/>
    </row>
    <row r="4490" spans="4:4">
      <c r="D4490" s="86"/>
    </row>
    <row r="4491" spans="4:4">
      <c r="D4491" s="86"/>
    </row>
    <row r="4492" spans="4:4">
      <c r="D4492" s="86"/>
    </row>
    <row r="4493" spans="4:4">
      <c r="D4493" s="86"/>
    </row>
    <row r="4494" spans="4:4">
      <c r="D4494" s="86"/>
    </row>
    <row r="4495" spans="4:4">
      <c r="D4495" s="86"/>
    </row>
    <row r="4496" spans="4:4">
      <c r="D4496" s="86"/>
    </row>
    <row r="4497" spans="4:4">
      <c r="D4497" s="86"/>
    </row>
    <row r="4498" spans="4:4">
      <c r="D4498" s="86"/>
    </row>
    <row r="4499" spans="4:4">
      <c r="D4499" s="86"/>
    </row>
    <row r="4500" spans="4:4">
      <c r="D4500" s="86"/>
    </row>
    <row r="4501" spans="4:4">
      <c r="D4501" s="86"/>
    </row>
    <row r="4502" spans="4:4">
      <c r="D4502" s="86"/>
    </row>
    <row r="4503" spans="4:4">
      <c r="D4503" s="86"/>
    </row>
    <row r="4504" spans="4:4">
      <c r="D4504" s="86"/>
    </row>
    <row r="4505" spans="4:4">
      <c r="D4505" s="86"/>
    </row>
    <row r="4506" spans="4:4">
      <c r="D4506" s="86"/>
    </row>
    <row r="4507" spans="4:4">
      <c r="D4507" s="86"/>
    </row>
    <row r="4508" spans="4:4">
      <c r="D4508" s="86"/>
    </row>
    <row r="4509" spans="4:4">
      <c r="D4509" s="86"/>
    </row>
    <row r="4510" spans="4:4">
      <c r="D4510" s="86"/>
    </row>
    <row r="4511" spans="4:4">
      <c r="D4511" s="86"/>
    </row>
    <row r="4512" spans="4:4">
      <c r="D4512" s="86"/>
    </row>
    <row r="4513" spans="4:4">
      <c r="D4513" s="86"/>
    </row>
    <row r="4514" spans="4:4">
      <c r="D4514" s="86"/>
    </row>
    <row r="4515" spans="4:4">
      <c r="D4515" s="86"/>
    </row>
    <row r="4516" spans="4:4">
      <c r="D4516" s="86"/>
    </row>
    <row r="4517" spans="4:4">
      <c r="D4517" s="86"/>
    </row>
    <row r="4518" spans="4:4">
      <c r="D4518" s="86"/>
    </row>
    <row r="4519" spans="4:4">
      <c r="D4519" s="86"/>
    </row>
    <row r="4520" spans="4:4">
      <c r="D4520" s="86"/>
    </row>
    <row r="4521" spans="4:4">
      <c r="D4521" s="86"/>
    </row>
    <row r="4522" spans="4:4">
      <c r="D4522" s="86"/>
    </row>
    <row r="4523" spans="4:4">
      <c r="D4523" s="86"/>
    </row>
    <row r="4524" spans="4:4">
      <c r="D4524" s="86"/>
    </row>
    <row r="4525" spans="4:4">
      <c r="D4525" s="86"/>
    </row>
    <row r="4526" spans="4:4">
      <c r="D4526" s="86"/>
    </row>
    <row r="4527" spans="4:4">
      <c r="D4527" s="86"/>
    </row>
  </sheetData>
  <mergeCells count="1">
    <mergeCell ref="E2:F2"/>
  </mergeCells>
  <pageMargins left="0.75" right="0.75" top="1" bottom="1" header="0.5" footer="0.5"/>
  <pageSetup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5"/>
  <dimension ref="A1:Z4527"/>
  <sheetViews>
    <sheetView workbookViewId="0">
      <pane ySplit="2" topLeftCell="A165" activePane="bottomLeft" state="frozenSplit"/>
      <selection activeCell="N146" sqref="N146"/>
      <selection pane="bottomLeft" activeCell="I185" sqref="I185"/>
    </sheetView>
  </sheetViews>
  <sheetFormatPr defaultRowHeight="15"/>
  <cols>
    <col min="1" max="1" width="9.140625" style="85" customWidth="1"/>
    <col min="2" max="2" width="10.28515625" style="85" customWidth="1"/>
    <col min="3" max="3" width="9.140625" style="3" customWidth="1"/>
    <col min="4" max="4" width="10.42578125" style="89" customWidth="1"/>
    <col min="5" max="5" width="9.140625" style="121" customWidth="1"/>
    <col min="6" max="6" width="11.7109375" style="342" customWidth="1"/>
    <col min="7" max="7" width="9.140625" style="88" customWidth="1"/>
    <col min="8" max="8" width="14.42578125" style="98" customWidth="1"/>
    <col min="9" max="9" width="15.5703125" style="120" customWidth="1"/>
    <col min="10" max="10" width="9.28515625" style="87" bestFit="1" customWidth="1"/>
    <col min="11" max="11" width="9.140625" style="1" customWidth="1"/>
    <col min="12" max="12" width="18.140625" style="1" customWidth="1"/>
    <col min="13" max="13" width="10.7109375" style="1" customWidth="1"/>
    <col min="14" max="14" width="9.140625" style="1" customWidth="1"/>
    <col min="15" max="15" width="11.85546875" style="1" customWidth="1"/>
    <col min="16" max="21" width="9.140625" style="1" customWidth="1"/>
  </cols>
  <sheetData>
    <row r="1" spans="1:26" ht="12.75">
      <c r="A1" s="43" t="s">
        <v>251</v>
      </c>
      <c r="B1" s="44"/>
      <c r="C1" s="45"/>
      <c r="D1" s="46"/>
      <c r="E1" s="47"/>
      <c r="F1" s="339"/>
      <c r="G1" s="45"/>
      <c r="H1" s="49"/>
      <c r="I1" s="90" t="s">
        <v>250</v>
      </c>
      <c r="J1" s="123"/>
      <c r="K1" s="318"/>
      <c r="L1" s="318"/>
    </row>
    <row r="2" spans="1:26" s="51" customFormat="1" ht="63.75">
      <c r="A2" s="50" t="s">
        <v>67</v>
      </c>
      <c r="B2" s="50" t="s">
        <v>180</v>
      </c>
      <c r="C2" s="50" t="s">
        <v>67</v>
      </c>
      <c r="D2" s="50" t="s">
        <v>252</v>
      </c>
      <c r="E2" s="838" t="s">
        <v>68</v>
      </c>
      <c r="F2" s="838"/>
      <c r="G2" s="50" t="s">
        <v>66</v>
      </c>
      <c r="H2" s="50" t="s">
        <v>245</v>
      </c>
      <c r="I2" s="56" t="s">
        <v>140</v>
      </c>
      <c r="J2" s="50"/>
    </row>
    <row r="3" spans="1:26" s="57" customFormat="1" ht="12.75">
      <c r="A3" s="52">
        <v>1998.1</v>
      </c>
      <c r="B3" s="346">
        <v>7.5</v>
      </c>
      <c r="C3" s="53"/>
      <c r="D3" s="324"/>
      <c r="E3" s="55"/>
      <c r="F3" s="340"/>
      <c r="G3" s="104">
        <v>35796</v>
      </c>
      <c r="H3" s="285"/>
      <c r="I3" s="266">
        <v>9.27</v>
      </c>
      <c r="J3" s="256"/>
      <c r="K3" s="51"/>
      <c r="L3" s="51"/>
      <c r="M3" s="51"/>
      <c r="N3" s="51"/>
      <c r="O3" s="263"/>
      <c r="P3" s="51"/>
      <c r="Q3" s="51"/>
      <c r="R3" s="51"/>
      <c r="S3" s="51"/>
      <c r="T3" s="51"/>
      <c r="U3" s="245"/>
      <c r="Y3" s="244"/>
    </row>
    <row r="4" spans="1:26" s="57" customFormat="1" ht="12.75">
      <c r="A4" s="52">
        <v>1998.2</v>
      </c>
      <c r="B4" s="346">
        <v>6.9</v>
      </c>
      <c r="C4" s="53"/>
      <c r="D4" s="324"/>
      <c r="E4" s="55"/>
      <c r="F4" s="340"/>
      <c r="G4" s="104">
        <v>35827</v>
      </c>
      <c r="H4" s="286">
        <f>D5</f>
        <v>7.5</v>
      </c>
      <c r="I4" s="266">
        <v>8.76</v>
      </c>
      <c r="J4" s="256"/>
      <c r="K4" s="51"/>
      <c r="L4" s="51"/>
      <c r="M4" s="51"/>
      <c r="N4" s="51"/>
      <c r="O4" s="264"/>
      <c r="P4" s="51"/>
      <c r="Q4" s="51"/>
      <c r="R4" s="51"/>
      <c r="S4" s="51"/>
      <c r="T4" s="51"/>
      <c r="U4" s="245"/>
      <c r="Y4" s="244"/>
    </row>
    <row r="5" spans="1:26" s="57" customFormat="1" ht="12.75">
      <c r="A5" s="52">
        <v>1998.3</v>
      </c>
      <c r="B5" s="346">
        <v>6.8</v>
      </c>
      <c r="C5" s="58">
        <v>1998.1</v>
      </c>
      <c r="D5" s="325">
        <f>B3</f>
        <v>7.5</v>
      </c>
      <c r="E5" s="113"/>
      <c r="F5" s="338"/>
      <c r="G5" s="105">
        <v>35855</v>
      </c>
      <c r="H5" s="287"/>
      <c r="I5" s="266">
        <v>9.1199999999999992</v>
      </c>
      <c r="J5" s="256"/>
      <c r="K5" s="51"/>
      <c r="L5" s="51"/>
      <c r="M5" s="51"/>
      <c r="N5" s="51"/>
      <c r="O5" s="265"/>
      <c r="P5" s="51"/>
      <c r="Q5" s="51"/>
      <c r="R5" s="51"/>
      <c r="S5" s="51"/>
      <c r="T5" s="51"/>
      <c r="U5" s="245"/>
      <c r="Y5" s="244"/>
    </row>
    <row r="6" spans="1:26" s="57" customFormat="1" ht="12.75">
      <c r="A6" s="52">
        <v>1998.4</v>
      </c>
      <c r="B6" s="346">
        <v>6.8</v>
      </c>
      <c r="C6" s="53"/>
      <c r="D6" s="326"/>
      <c r="E6" s="55"/>
      <c r="F6" s="341">
        <f>F8</f>
        <v>-0.19999999999999987</v>
      </c>
      <c r="G6" s="104">
        <v>35886</v>
      </c>
      <c r="H6" s="288">
        <f>H7-F6</f>
        <v>7.1000000000000005</v>
      </c>
      <c r="I6" s="266">
        <v>7.36</v>
      </c>
      <c r="J6" s="256"/>
      <c r="K6" s="51"/>
      <c r="L6" s="51"/>
      <c r="M6" s="51"/>
      <c r="N6" s="51"/>
      <c r="O6" s="265"/>
      <c r="P6" s="51"/>
      <c r="Q6" s="51"/>
      <c r="R6" s="51"/>
      <c r="S6" s="51"/>
      <c r="T6" s="51"/>
      <c r="U6" s="245"/>
      <c r="Y6" s="244"/>
    </row>
    <row r="7" spans="1:26" s="57" customFormat="1" ht="12.75">
      <c r="A7" s="52" t="s">
        <v>69</v>
      </c>
      <c r="B7" s="346">
        <v>6.4</v>
      </c>
      <c r="C7" s="53"/>
      <c r="D7" s="326"/>
      <c r="E7" s="55"/>
      <c r="F7" s="340">
        <f>F8</f>
        <v>-0.19999999999999987</v>
      </c>
      <c r="G7" s="104">
        <v>35916</v>
      </c>
      <c r="H7" s="286">
        <f>D8</f>
        <v>6.9</v>
      </c>
      <c r="I7" s="266">
        <v>7.99</v>
      </c>
      <c r="J7" s="256"/>
      <c r="K7" s="51"/>
      <c r="L7" s="51"/>
      <c r="M7" s="51"/>
      <c r="N7" s="51"/>
      <c r="O7" s="265"/>
      <c r="P7" s="51"/>
      <c r="Q7" s="51"/>
      <c r="R7" s="51"/>
      <c r="S7" s="51"/>
      <c r="T7" s="51"/>
      <c r="U7" s="245"/>
      <c r="Y7" s="244"/>
    </row>
    <row r="8" spans="1:26" s="57" customFormat="1" ht="12.75">
      <c r="A8" s="52" t="s">
        <v>70</v>
      </c>
      <c r="B8" s="346">
        <v>6.7</v>
      </c>
      <c r="C8" s="58">
        <v>1998.2</v>
      </c>
      <c r="D8" s="326">
        <f>B4</f>
        <v>6.9</v>
      </c>
      <c r="E8" s="113">
        <f>(D8/D5)^(1/3)-1</f>
        <v>-2.7411173781143994E-2</v>
      </c>
      <c r="F8" s="338">
        <f>(D8-D5)/3</f>
        <v>-0.19999999999999987</v>
      </c>
      <c r="G8" s="104">
        <v>35947</v>
      </c>
      <c r="H8" s="287">
        <f>H7+F8</f>
        <v>6.7</v>
      </c>
      <c r="I8" s="266">
        <v>7.58</v>
      </c>
      <c r="J8" s="256"/>
      <c r="K8" s="51"/>
      <c r="L8" s="51"/>
      <c r="M8" s="51"/>
      <c r="N8" s="51"/>
      <c r="O8" s="265"/>
      <c r="P8" s="51"/>
      <c r="Q8" s="51"/>
      <c r="R8" s="51"/>
      <c r="S8" s="51"/>
      <c r="T8" s="51"/>
      <c r="U8" s="245"/>
      <c r="Y8" s="244"/>
    </row>
    <row r="9" spans="1:26" s="57" customFormat="1" ht="12.75">
      <c r="A9" s="52" t="s">
        <v>71</v>
      </c>
      <c r="B9" s="346">
        <v>5.9</v>
      </c>
      <c r="C9" s="61"/>
      <c r="D9" s="327"/>
      <c r="E9" s="63"/>
      <c r="F9" s="341">
        <f>F11</f>
        <v>-3.3333333333333513E-2</v>
      </c>
      <c r="G9" s="106">
        <v>35977</v>
      </c>
      <c r="H9" s="288">
        <f>H10-F9</f>
        <v>6.833333333333333</v>
      </c>
      <c r="I9" s="266">
        <v>9.0500000000000007</v>
      </c>
      <c r="J9" s="256"/>
      <c r="K9" s="51"/>
      <c r="L9" s="51"/>
      <c r="M9" s="51"/>
      <c r="N9" s="51"/>
      <c r="O9" s="265"/>
      <c r="P9" s="51"/>
      <c r="Q9" s="51"/>
      <c r="R9" s="51"/>
      <c r="S9" s="51"/>
      <c r="T9" s="51"/>
      <c r="U9" s="245"/>
      <c r="Y9" s="244"/>
    </row>
    <row r="10" spans="1:26" ht="12.75">
      <c r="A10" s="52" t="s">
        <v>72</v>
      </c>
      <c r="B10" s="346">
        <v>5.5</v>
      </c>
      <c r="C10" s="53"/>
      <c r="D10" s="324"/>
      <c r="E10" s="55"/>
      <c r="F10" s="340">
        <f>F11</f>
        <v>-3.3333333333333513E-2</v>
      </c>
      <c r="G10" s="104">
        <v>36008</v>
      </c>
      <c r="H10" s="286">
        <f>D11</f>
        <v>6.8</v>
      </c>
      <c r="I10" s="266">
        <v>8.0399999999999991</v>
      </c>
      <c r="J10" s="256"/>
      <c r="L10" s="51"/>
      <c r="N10" s="51"/>
      <c r="O10" s="265"/>
      <c r="U10" s="245"/>
      <c r="W10" s="57"/>
      <c r="X10" s="57"/>
      <c r="Y10" s="244"/>
      <c r="Z10" s="57"/>
    </row>
    <row r="11" spans="1:26" ht="12.75">
      <c r="A11" s="52" t="s">
        <v>73</v>
      </c>
      <c r="B11" s="346">
        <v>5.6</v>
      </c>
      <c r="C11" s="58">
        <v>1998.3</v>
      </c>
      <c r="D11" s="325">
        <f>B5</f>
        <v>6.8</v>
      </c>
      <c r="E11" s="113">
        <f>(D11/D8)^(1/3)-1</f>
        <v>-4.854445381655581E-3</v>
      </c>
      <c r="F11" s="338">
        <f>(D11-D8)/3</f>
        <v>-3.3333333333333513E-2</v>
      </c>
      <c r="G11" s="105">
        <v>36039</v>
      </c>
      <c r="H11" s="287">
        <f>H10+F11</f>
        <v>6.7666666666666666</v>
      </c>
      <c r="I11" s="266">
        <v>7.31</v>
      </c>
      <c r="J11" s="256"/>
      <c r="L11" s="51"/>
      <c r="N11" s="51"/>
      <c r="O11" s="265"/>
      <c r="U11" s="245"/>
      <c r="W11" s="57"/>
      <c r="X11" s="57"/>
      <c r="Y11" s="244"/>
      <c r="Z11" s="57"/>
    </row>
    <row r="12" spans="1:26" ht="12.75">
      <c r="A12" s="52" t="s">
        <v>74</v>
      </c>
      <c r="B12" s="346">
        <v>5.3</v>
      </c>
      <c r="C12" s="61"/>
      <c r="D12" s="328"/>
      <c r="E12" s="63"/>
      <c r="F12" s="341">
        <f>F14</f>
        <v>0</v>
      </c>
      <c r="G12" s="106">
        <v>36069</v>
      </c>
      <c r="H12" s="288">
        <f>H13-F12</f>
        <v>6.8</v>
      </c>
      <c r="I12" s="266">
        <v>7.7</v>
      </c>
      <c r="J12" s="256"/>
      <c r="L12" s="51"/>
      <c r="N12" s="51"/>
      <c r="O12" s="265"/>
      <c r="U12" s="245"/>
      <c r="W12" s="57"/>
      <c r="X12" s="57"/>
      <c r="Y12" s="244"/>
      <c r="Z12" s="57"/>
    </row>
    <row r="13" spans="1:26" ht="12.75">
      <c r="A13" s="52" t="s">
        <v>75</v>
      </c>
      <c r="B13" s="346">
        <v>5.3</v>
      </c>
      <c r="C13" s="53"/>
      <c r="D13" s="326"/>
      <c r="E13" s="55"/>
      <c r="F13" s="340">
        <f>F14</f>
        <v>0</v>
      </c>
      <c r="G13" s="104">
        <v>36100</v>
      </c>
      <c r="H13" s="286">
        <f>D14</f>
        <v>6.8</v>
      </c>
      <c r="I13" s="266">
        <v>7.74</v>
      </c>
      <c r="J13" s="256"/>
      <c r="L13" s="51"/>
      <c r="N13" s="51"/>
      <c r="O13" s="265"/>
      <c r="U13" s="245"/>
      <c r="W13" s="57"/>
      <c r="X13" s="57"/>
      <c r="Y13" s="244"/>
      <c r="Z13" s="57"/>
    </row>
    <row r="14" spans="1:26" ht="12.75">
      <c r="A14" s="52" t="s">
        <v>76</v>
      </c>
      <c r="B14" s="346">
        <v>5.7</v>
      </c>
      <c r="C14" s="58">
        <v>1998.4</v>
      </c>
      <c r="D14" s="325">
        <f>B6</f>
        <v>6.8</v>
      </c>
      <c r="E14" s="113">
        <f>(D14/D11)^(1/3)-1</f>
        <v>0</v>
      </c>
      <c r="F14" s="338">
        <f>(D14-D11)/3</f>
        <v>0</v>
      </c>
      <c r="G14" s="105">
        <v>36130</v>
      </c>
      <c r="H14" s="287">
        <f>H13+F14</f>
        <v>6.8</v>
      </c>
      <c r="I14" s="266">
        <v>7.65</v>
      </c>
      <c r="J14" s="256"/>
      <c r="L14" s="51"/>
      <c r="N14" s="51"/>
      <c r="O14" s="265"/>
      <c r="U14" s="245"/>
      <c r="W14" s="57"/>
      <c r="X14" s="57"/>
      <c r="Y14" s="244"/>
      <c r="Z14" s="57"/>
    </row>
    <row r="15" spans="1:26" ht="12.75">
      <c r="A15" s="52" t="s">
        <v>77</v>
      </c>
      <c r="B15" s="346">
        <v>5.9</v>
      </c>
      <c r="C15" s="61"/>
      <c r="D15" s="328"/>
      <c r="E15" s="63"/>
      <c r="F15" s="341">
        <f>F17</f>
        <v>-0.13333333333333316</v>
      </c>
      <c r="G15" s="106">
        <v>36161</v>
      </c>
      <c r="H15" s="288">
        <f>H16-F15</f>
        <v>6.5333333333333332</v>
      </c>
      <c r="I15" s="266">
        <v>7.56</v>
      </c>
      <c r="J15" s="256"/>
      <c r="L15" s="51"/>
      <c r="N15" s="51"/>
      <c r="O15" s="265"/>
      <c r="U15" s="245"/>
      <c r="W15" s="57"/>
      <c r="X15" s="57"/>
      <c r="Y15" s="244"/>
      <c r="Z15" s="57"/>
    </row>
    <row r="16" spans="1:26" ht="12.75">
      <c r="A16" s="52" t="s">
        <v>78</v>
      </c>
      <c r="B16" s="346">
        <v>6.1</v>
      </c>
      <c r="C16" s="53"/>
      <c r="D16" s="326"/>
      <c r="E16" s="55"/>
      <c r="F16" s="340">
        <f>F17</f>
        <v>-0.13333333333333316</v>
      </c>
      <c r="G16" s="104">
        <v>36192</v>
      </c>
      <c r="H16" s="286">
        <f>D17</f>
        <v>6.4</v>
      </c>
      <c r="I16" s="266">
        <v>6.68</v>
      </c>
      <c r="J16" s="256"/>
      <c r="L16" s="51"/>
      <c r="N16" s="51"/>
      <c r="O16" s="265"/>
      <c r="U16" s="245"/>
      <c r="W16" s="57"/>
      <c r="X16" s="57"/>
      <c r="Y16" s="244"/>
      <c r="Z16" s="57"/>
    </row>
    <row r="17" spans="1:26" ht="12.75">
      <c r="A17" s="52" t="s">
        <v>79</v>
      </c>
      <c r="B17" s="346">
        <v>6</v>
      </c>
      <c r="C17" s="58">
        <v>1999.1</v>
      </c>
      <c r="D17" s="325">
        <f>B7</f>
        <v>6.4</v>
      </c>
      <c r="E17" s="113">
        <f>(D17/D14)^(1/3)-1</f>
        <v>-2.0005389940710772E-2</v>
      </c>
      <c r="F17" s="338">
        <f>(D17-D14)/3</f>
        <v>-0.13333333333333316</v>
      </c>
      <c r="G17" s="105">
        <v>36220</v>
      </c>
      <c r="H17" s="287">
        <f>H16+F17</f>
        <v>6.2666666666666675</v>
      </c>
      <c r="I17" s="266">
        <v>6.63</v>
      </c>
      <c r="J17" s="256"/>
      <c r="L17" s="51"/>
      <c r="N17" s="51"/>
      <c r="O17" s="265"/>
      <c r="U17" s="245"/>
      <c r="W17" s="57"/>
      <c r="X17" s="57"/>
      <c r="Y17" s="244"/>
      <c r="Z17" s="57"/>
    </row>
    <row r="18" spans="1:26" ht="12.75">
      <c r="A18" s="52" t="s">
        <v>80</v>
      </c>
      <c r="B18" s="346">
        <v>6.8</v>
      </c>
      <c r="C18" s="61"/>
      <c r="D18" s="328"/>
      <c r="E18" s="63"/>
      <c r="F18" s="341">
        <f>F20</f>
        <v>9.9999999999999936E-2</v>
      </c>
      <c r="G18" s="106">
        <v>36251</v>
      </c>
      <c r="H18" s="288">
        <f>H19-F18</f>
        <v>6.6000000000000005</v>
      </c>
      <c r="I18" s="266">
        <v>7.42</v>
      </c>
      <c r="J18" s="256"/>
      <c r="L18" s="51"/>
      <c r="N18" s="51"/>
      <c r="O18" s="265"/>
      <c r="U18" s="245"/>
      <c r="W18" s="57"/>
      <c r="X18" s="57"/>
      <c r="Y18" s="244"/>
      <c r="Z18" s="57"/>
    </row>
    <row r="19" spans="1:26" ht="12.75">
      <c r="A19" s="52" t="s">
        <v>81</v>
      </c>
      <c r="B19" s="346">
        <v>7.2</v>
      </c>
      <c r="C19" s="53"/>
      <c r="D19" s="326"/>
      <c r="E19" s="55"/>
      <c r="F19" s="340">
        <f>F20</f>
        <v>9.9999999999999936E-2</v>
      </c>
      <c r="G19" s="104">
        <v>36281</v>
      </c>
      <c r="H19" s="286">
        <f>D20</f>
        <v>6.7</v>
      </c>
      <c r="I19" s="266">
        <v>7.56</v>
      </c>
      <c r="J19" s="256"/>
      <c r="L19" s="51"/>
      <c r="N19" s="51"/>
      <c r="O19" s="265"/>
      <c r="U19" s="245"/>
      <c r="W19" s="57"/>
      <c r="X19" s="57"/>
      <c r="Y19" s="244"/>
      <c r="Z19" s="57"/>
    </row>
    <row r="20" spans="1:26" ht="12.75">
      <c r="A20" s="52" t="s">
        <v>82</v>
      </c>
      <c r="B20" s="346">
        <v>7.3</v>
      </c>
      <c r="C20" s="58">
        <v>1999.2</v>
      </c>
      <c r="D20" s="325">
        <f>B8</f>
        <v>6.7</v>
      </c>
      <c r="E20" s="113">
        <f>(D20/D17)^(1/3)-1</f>
        <v>1.5387025111419872E-2</v>
      </c>
      <c r="F20" s="338">
        <f>(D20-D17)/3</f>
        <v>9.9999999999999936E-2</v>
      </c>
      <c r="G20" s="105">
        <v>36312</v>
      </c>
      <c r="H20" s="287">
        <f>H19+F20</f>
        <v>6.8</v>
      </c>
      <c r="I20" s="266">
        <v>7.33</v>
      </c>
      <c r="J20" s="256"/>
      <c r="L20" s="51"/>
      <c r="N20" s="51"/>
      <c r="O20" s="265"/>
      <c r="U20" s="245"/>
      <c r="W20" s="57"/>
      <c r="X20" s="57"/>
      <c r="Y20" s="244"/>
      <c r="Z20" s="57"/>
    </row>
    <row r="21" spans="1:26" ht="12.75">
      <c r="A21" s="52" t="s">
        <v>83</v>
      </c>
      <c r="B21" s="346">
        <v>7.7</v>
      </c>
      <c r="C21" s="61"/>
      <c r="D21" s="328"/>
      <c r="E21" s="63"/>
      <c r="F21" s="341">
        <f>F23</f>
        <v>-0.26666666666666661</v>
      </c>
      <c r="G21" s="106">
        <v>36342</v>
      </c>
      <c r="H21" s="288">
        <f>H22-F21</f>
        <v>6.166666666666667</v>
      </c>
      <c r="I21" s="266">
        <v>8.0399999999999991</v>
      </c>
      <c r="J21" s="256"/>
      <c r="L21" s="51"/>
      <c r="N21" s="51"/>
      <c r="O21" s="265"/>
      <c r="U21" s="245"/>
      <c r="W21" s="57"/>
      <c r="X21" s="57"/>
      <c r="Y21" s="244"/>
      <c r="Z21" s="57"/>
    </row>
    <row r="22" spans="1:26" ht="12.75">
      <c r="A22" s="52" t="s">
        <v>84</v>
      </c>
      <c r="B22" s="346">
        <v>7.5</v>
      </c>
      <c r="C22" s="53"/>
      <c r="D22" s="326"/>
      <c r="E22" s="55"/>
      <c r="F22" s="340">
        <f>F23</f>
        <v>-0.26666666666666661</v>
      </c>
      <c r="G22" s="104">
        <v>36373</v>
      </c>
      <c r="H22" s="286">
        <f>D23</f>
        <v>5.9</v>
      </c>
      <c r="I22" s="266">
        <v>7.56</v>
      </c>
      <c r="J22" s="256"/>
      <c r="L22" s="51"/>
      <c r="N22" s="51"/>
      <c r="O22" s="265"/>
      <c r="U22" s="245"/>
      <c r="W22" s="57"/>
      <c r="X22" s="57"/>
      <c r="Y22" s="244"/>
      <c r="Z22" s="57"/>
    </row>
    <row r="23" spans="1:26" ht="12.75">
      <c r="A23" s="52" t="s">
        <v>85</v>
      </c>
      <c r="B23" s="346">
        <v>7.3</v>
      </c>
      <c r="C23" s="58">
        <v>1999.3</v>
      </c>
      <c r="D23" s="325">
        <f>B9</f>
        <v>5.9</v>
      </c>
      <c r="E23" s="113">
        <f>(D23/D20)^(1/3)-1</f>
        <v>-4.1499369305493139E-2</v>
      </c>
      <c r="F23" s="338">
        <f>(D23-D20)/3</f>
        <v>-0.26666666666666661</v>
      </c>
      <c r="G23" s="105">
        <v>36404</v>
      </c>
      <c r="H23" s="287">
        <f>H22+F23</f>
        <v>5.6333333333333337</v>
      </c>
      <c r="I23" s="266">
        <v>7.08</v>
      </c>
      <c r="J23" s="256"/>
      <c r="L23" s="51"/>
      <c r="N23" s="51"/>
      <c r="O23" s="265"/>
      <c r="U23" s="245"/>
      <c r="W23" s="57"/>
      <c r="X23" s="57"/>
      <c r="Y23" s="244"/>
      <c r="Z23" s="57"/>
    </row>
    <row r="24" spans="1:26" ht="12.75">
      <c r="A24" s="52" t="s">
        <v>86</v>
      </c>
      <c r="B24" s="346">
        <v>7.9</v>
      </c>
      <c r="C24" s="61"/>
      <c r="D24" s="327"/>
      <c r="E24" s="63"/>
      <c r="F24" s="341">
        <f>F26</f>
        <v>-0.13333333333333344</v>
      </c>
      <c r="G24" s="106">
        <v>36434</v>
      </c>
      <c r="H24" s="288">
        <f>H25-F24</f>
        <v>5.6333333333333337</v>
      </c>
      <c r="I24" s="266">
        <v>6.16</v>
      </c>
      <c r="J24" s="256"/>
      <c r="L24" s="51"/>
      <c r="N24" s="51"/>
      <c r="O24" s="265"/>
      <c r="U24" s="245"/>
      <c r="W24" s="57"/>
      <c r="X24" s="57"/>
      <c r="Y24" s="244"/>
      <c r="Z24" s="57"/>
    </row>
    <row r="25" spans="1:26" ht="12.75">
      <c r="A25" s="52" t="s">
        <v>87</v>
      </c>
      <c r="B25" s="346">
        <v>8</v>
      </c>
      <c r="C25" s="53"/>
      <c r="D25" s="324"/>
      <c r="E25" s="55"/>
      <c r="F25" s="340">
        <f>F26</f>
        <v>-0.13333333333333344</v>
      </c>
      <c r="G25" s="104">
        <v>36465</v>
      </c>
      <c r="H25" s="286">
        <f>D26</f>
        <v>5.5</v>
      </c>
      <c r="I25" s="266">
        <v>6.39</v>
      </c>
      <c r="J25" s="256"/>
      <c r="L25" s="51"/>
      <c r="N25" s="51"/>
      <c r="O25" s="265"/>
      <c r="U25" s="245"/>
      <c r="W25" s="57"/>
      <c r="X25" s="57"/>
      <c r="Y25" s="244"/>
      <c r="Z25" s="57"/>
    </row>
    <row r="26" spans="1:26" ht="12.75">
      <c r="A26" s="52" t="s">
        <v>88</v>
      </c>
      <c r="B26" s="346">
        <v>7.5</v>
      </c>
      <c r="C26" s="58" t="s">
        <v>72</v>
      </c>
      <c r="D26" s="329">
        <f>B10</f>
        <v>5.5</v>
      </c>
      <c r="E26" s="113">
        <f>(D26/D23)^(1/3)-1</f>
        <v>-2.3129729774403307E-2</v>
      </c>
      <c r="F26" s="338">
        <f>(D26-D23)/3</f>
        <v>-0.13333333333333344</v>
      </c>
      <c r="G26" s="105">
        <v>36495</v>
      </c>
      <c r="H26" s="287">
        <f>H25+F26</f>
        <v>5.3666666666666663</v>
      </c>
      <c r="I26" s="266">
        <v>5.26</v>
      </c>
      <c r="J26" s="256"/>
      <c r="L26" s="51"/>
      <c r="N26" s="51"/>
      <c r="O26" s="265"/>
      <c r="U26" s="245"/>
      <c r="W26" s="57"/>
      <c r="X26" s="57"/>
      <c r="Y26" s="244"/>
      <c r="Z26" s="57"/>
    </row>
    <row r="27" spans="1:26" ht="12.75">
      <c r="A27" s="52" t="s">
        <v>89</v>
      </c>
      <c r="B27" s="346">
        <v>7.5</v>
      </c>
      <c r="C27" s="66"/>
      <c r="D27" s="330"/>
      <c r="E27" s="117"/>
      <c r="F27" s="341">
        <f>F29</f>
        <v>3.3333333333333215E-2</v>
      </c>
      <c r="G27" s="106">
        <v>36526</v>
      </c>
      <c r="H27" s="288">
        <f>H28-F27</f>
        <v>5.5666666666666664</v>
      </c>
      <c r="I27" s="266">
        <v>6.21</v>
      </c>
      <c r="J27" s="256"/>
      <c r="L27" s="51"/>
      <c r="N27" s="51"/>
      <c r="O27" s="265"/>
      <c r="U27" s="245"/>
      <c r="W27" s="57"/>
      <c r="X27" s="57"/>
      <c r="Y27" s="244"/>
      <c r="Z27" s="57"/>
    </row>
    <row r="28" spans="1:26" ht="12.75">
      <c r="A28" s="52" t="s">
        <v>90</v>
      </c>
      <c r="B28" s="346">
        <v>7.4</v>
      </c>
      <c r="C28" s="68"/>
      <c r="D28" s="331"/>
      <c r="E28" s="118"/>
      <c r="F28" s="340">
        <f>F29</f>
        <v>3.3333333333333215E-2</v>
      </c>
      <c r="G28" s="104">
        <v>36557</v>
      </c>
      <c r="H28" s="286">
        <f>D29</f>
        <v>5.6</v>
      </c>
      <c r="I28" s="266">
        <v>6.09</v>
      </c>
      <c r="J28" s="256"/>
      <c r="L28" s="51"/>
      <c r="N28" s="51"/>
      <c r="O28" s="265"/>
      <c r="U28" s="245"/>
      <c r="W28" s="57"/>
      <c r="X28" s="57"/>
      <c r="Y28" s="244"/>
      <c r="Z28" s="57"/>
    </row>
    <row r="29" spans="1:26" ht="12.75">
      <c r="A29" s="52" t="s">
        <v>91</v>
      </c>
      <c r="B29" s="346">
        <v>7.4</v>
      </c>
      <c r="C29" s="58" t="s">
        <v>73</v>
      </c>
      <c r="D29" s="329">
        <f>B11</f>
        <v>5.6</v>
      </c>
      <c r="E29" s="113">
        <f>(D29/D26)^(1/3)-1</f>
        <v>6.0242416963580681E-3</v>
      </c>
      <c r="F29" s="338">
        <f>(D29-D26)/3</f>
        <v>3.3333333333333215E-2</v>
      </c>
      <c r="G29" s="105">
        <v>36586</v>
      </c>
      <c r="H29" s="287">
        <f>H28+F29</f>
        <v>5.6333333333333329</v>
      </c>
      <c r="I29" s="266">
        <v>6.29</v>
      </c>
      <c r="J29" s="256"/>
      <c r="L29" s="51"/>
      <c r="N29" s="51"/>
      <c r="O29" s="265"/>
      <c r="U29" s="245"/>
      <c r="W29" s="57"/>
      <c r="X29" s="57"/>
      <c r="Y29" s="244"/>
      <c r="Z29" s="57"/>
    </row>
    <row r="30" spans="1:26" ht="12.75">
      <c r="A30" s="52" t="s">
        <v>92</v>
      </c>
      <c r="B30" s="346">
        <v>7.7</v>
      </c>
      <c r="C30" s="66"/>
      <c r="D30" s="330"/>
      <c r="E30" s="117"/>
      <c r="F30" s="341">
        <f>F32</f>
        <v>-9.9999999999999936E-2</v>
      </c>
      <c r="G30" s="106">
        <v>36617</v>
      </c>
      <c r="H30" s="288">
        <f>H31-F30</f>
        <v>5.3999999999999995</v>
      </c>
      <c r="I30" s="266">
        <v>5.81</v>
      </c>
      <c r="J30" s="256"/>
      <c r="L30" s="51"/>
      <c r="N30" s="51"/>
      <c r="O30" s="265"/>
      <c r="U30" s="245"/>
      <c r="W30" s="57"/>
      <c r="X30" s="57"/>
      <c r="Y30" s="244"/>
      <c r="Z30" s="57"/>
    </row>
    <row r="31" spans="1:26" ht="12.75">
      <c r="A31" s="52" t="s">
        <v>93</v>
      </c>
      <c r="B31" s="346">
        <v>7.6</v>
      </c>
      <c r="C31" s="68"/>
      <c r="D31" s="331"/>
      <c r="E31" s="118"/>
      <c r="F31" s="340">
        <f>F32</f>
        <v>-9.9999999999999936E-2</v>
      </c>
      <c r="G31" s="104">
        <v>36647</v>
      </c>
      <c r="H31" s="286">
        <f>D32</f>
        <v>5.3</v>
      </c>
      <c r="I31" s="266">
        <v>6.56</v>
      </c>
      <c r="J31" s="256"/>
      <c r="L31" s="51"/>
      <c r="N31" s="51"/>
      <c r="O31" s="265"/>
      <c r="U31" s="245"/>
      <c r="W31" s="57"/>
      <c r="X31" s="57"/>
      <c r="Y31" s="244"/>
      <c r="Z31" s="57"/>
    </row>
    <row r="32" spans="1:26" ht="12.75">
      <c r="A32" s="52" t="s">
        <v>94</v>
      </c>
      <c r="B32" s="346">
        <v>7.5</v>
      </c>
      <c r="C32" s="58" t="s">
        <v>74</v>
      </c>
      <c r="D32" s="329">
        <f>B12</f>
        <v>5.3</v>
      </c>
      <c r="E32" s="113">
        <f>(D32/D29)^(1/3)-1</f>
        <v>-1.8185863650063361E-2</v>
      </c>
      <c r="F32" s="338">
        <f>(D32-D29)/3</f>
        <v>-9.9999999999999936E-2</v>
      </c>
      <c r="G32" s="105">
        <v>36678</v>
      </c>
      <c r="H32" s="287">
        <f>H31+F32</f>
        <v>5.2</v>
      </c>
      <c r="I32" s="266">
        <v>6.23</v>
      </c>
      <c r="J32" s="256"/>
      <c r="L32" s="51"/>
      <c r="N32" s="51"/>
      <c r="O32" s="265"/>
      <c r="U32" s="245"/>
      <c r="W32" s="57"/>
      <c r="X32" s="57"/>
      <c r="Y32" s="244"/>
      <c r="Z32" s="57"/>
    </row>
    <row r="33" spans="1:26" ht="12.75">
      <c r="A33" s="52" t="s">
        <v>95</v>
      </c>
      <c r="B33" s="346">
        <v>6.7</v>
      </c>
      <c r="C33" s="66"/>
      <c r="D33" s="330"/>
      <c r="E33" s="117"/>
      <c r="F33" s="341">
        <f>F35</f>
        <v>0</v>
      </c>
      <c r="G33" s="106">
        <v>36708</v>
      </c>
      <c r="H33" s="288">
        <f>H34-F33</f>
        <v>5.3</v>
      </c>
      <c r="I33" s="266">
        <v>5.68</v>
      </c>
      <c r="J33" s="256"/>
      <c r="L33" s="51"/>
      <c r="N33" s="51"/>
      <c r="O33" s="265"/>
      <c r="U33" s="245"/>
      <c r="W33" s="57"/>
      <c r="X33" s="57"/>
      <c r="Y33" s="244"/>
      <c r="Z33" s="57"/>
    </row>
    <row r="34" spans="1:26" ht="12.75">
      <c r="A34" s="52" t="s">
        <v>96</v>
      </c>
      <c r="B34" s="346">
        <v>6.3</v>
      </c>
      <c r="C34" s="68"/>
      <c r="D34" s="331"/>
      <c r="E34" s="118"/>
      <c r="F34" s="340">
        <f>F35</f>
        <v>0</v>
      </c>
      <c r="G34" s="104">
        <v>36739</v>
      </c>
      <c r="H34" s="286">
        <f>D35</f>
        <v>5.3</v>
      </c>
      <c r="I34" s="266">
        <v>7.9</v>
      </c>
      <c r="J34" s="256"/>
      <c r="L34" s="51"/>
      <c r="N34" s="51"/>
      <c r="O34" s="265"/>
      <c r="U34" s="245"/>
      <c r="W34" s="57"/>
      <c r="X34" s="57"/>
      <c r="Y34" s="244"/>
      <c r="Z34" s="57"/>
    </row>
    <row r="35" spans="1:26" ht="12.75">
      <c r="A35" s="52" t="s">
        <v>97</v>
      </c>
      <c r="B35" s="346">
        <v>6.7</v>
      </c>
      <c r="C35" s="58" t="s">
        <v>75</v>
      </c>
      <c r="D35" s="329">
        <f>B13</f>
        <v>5.3</v>
      </c>
      <c r="E35" s="113">
        <f>(D35/D32)^(1/3)-1</f>
        <v>0</v>
      </c>
      <c r="F35" s="338">
        <f>(D35-D32)/3</f>
        <v>0</v>
      </c>
      <c r="G35" s="105">
        <v>36770</v>
      </c>
      <c r="H35" s="287">
        <f>H34+F35</f>
        <v>5.3</v>
      </c>
      <c r="I35" s="266">
        <v>7.04</v>
      </c>
      <c r="J35" s="256"/>
      <c r="L35" s="51"/>
      <c r="N35" s="51"/>
      <c r="O35" s="265"/>
      <c r="U35" s="245"/>
      <c r="W35" s="57"/>
      <c r="X35" s="57"/>
      <c r="Y35" s="244"/>
      <c r="Z35" s="57"/>
    </row>
    <row r="36" spans="1:26" ht="12.75">
      <c r="A36" s="52" t="s">
        <v>98</v>
      </c>
      <c r="B36" s="346">
        <v>6.3</v>
      </c>
      <c r="C36" s="66"/>
      <c r="D36" s="330"/>
      <c r="E36" s="117"/>
      <c r="F36" s="341">
        <f>F38</f>
        <v>0.13333333333333344</v>
      </c>
      <c r="G36" s="106">
        <v>36800</v>
      </c>
      <c r="H36" s="288">
        <f>H37-F36</f>
        <v>5.5666666666666664</v>
      </c>
      <c r="I36" s="266">
        <v>6.33</v>
      </c>
      <c r="J36" s="256"/>
      <c r="L36" s="51"/>
      <c r="N36" s="51"/>
      <c r="O36" s="265"/>
      <c r="U36" s="245"/>
      <c r="W36" s="57"/>
      <c r="X36" s="57"/>
      <c r="Y36" s="244"/>
      <c r="Z36" s="57"/>
    </row>
    <row r="37" spans="1:26" ht="12.75">
      <c r="A37" s="52" t="s">
        <v>99</v>
      </c>
      <c r="B37" s="346">
        <v>6.6</v>
      </c>
      <c r="C37" s="68"/>
      <c r="D37" s="331"/>
      <c r="E37" s="118"/>
      <c r="F37" s="340">
        <f>F38</f>
        <v>0.13333333333333344</v>
      </c>
      <c r="G37" s="104">
        <v>36831</v>
      </c>
      <c r="H37" s="286">
        <f>D38</f>
        <v>5.7</v>
      </c>
      <c r="I37" s="266">
        <v>6.05</v>
      </c>
      <c r="J37" s="256"/>
      <c r="L37" s="51"/>
      <c r="N37" s="51"/>
      <c r="O37" s="265"/>
      <c r="U37" s="245"/>
      <c r="W37" s="57"/>
      <c r="X37" s="57"/>
      <c r="Y37" s="244"/>
      <c r="Z37" s="57"/>
    </row>
    <row r="38" spans="1:26" ht="12.75">
      <c r="A38" s="52" t="s">
        <v>100</v>
      </c>
      <c r="B38" s="346">
        <v>6.6</v>
      </c>
      <c r="C38" s="58" t="s">
        <v>76</v>
      </c>
      <c r="D38" s="329">
        <f>B14</f>
        <v>5.7</v>
      </c>
      <c r="E38" s="113">
        <f>(D38/D35)^(1/3)-1</f>
        <v>2.4549617119013822E-2</v>
      </c>
      <c r="F38" s="338">
        <f>(D38-D35)/3</f>
        <v>0.13333333333333344</v>
      </c>
      <c r="G38" s="105">
        <v>36861</v>
      </c>
      <c r="H38" s="287">
        <f>H37+F38</f>
        <v>5.8333333333333339</v>
      </c>
      <c r="I38" s="266">
        <v>5.97</v>
      </c>
      <c r="J38" s="256"/>
      <c r="L38" s="51"/>
      <c r="N38" s="51"/>
      <c r="O38" s="265"/>
      <c r="U38" s="245"/>
      <c r="W38" s="57"/>
      <c r="X38" s="57"/>
      <c r="Y38" s="244"/>
      <c r="Z38" s="57"/>
    </row>
    <row r="39" spans="1:26" ht="12.75">
      <c r="A39" s="52" t="s">
        <v>101</v>
      </c>
      <c r="B39" s="346">
        <v>6.9</v>
      </c>
      <c r="C39" s="66"/>
      <c r="D39" s="330"/>
      <c r="E39" s="117"/>
      <c r="F39" s="341">
        <f>F41</f>
        <v>6.6666666666666721E-2</v>
      </c>
      <c r="G39" s="106">
        <v>36892</v>
      </c>
      <c r="H39" s="288">
        <f>H40-F39</f>
        <v>5.8333333333333339</v>
      </c>
      <c r="I39" s="266">
        <v>6.49</v>
      </c>
      <c r="J39" s="256"/>
      <c r="L39" s="51"/>
      <c r="N39" s="51"/>
      <c r="O39" s="265"/>
      <c r="U39" s="245"/>
      <c r="W39" s="57"/>
      <c r="X39" s="57"/>
      <c r="Y39" s="244"/>
      <c r="Z39" s="57"/>
    </row>
    <row r="40" spans="1:26" ht="12.75">
      <c r="A40" s="52" t="s">
        <v>102</v>
      </c>
      <c r="B40" s="346">
        <v>6.9</v>
      </c>
      <c r="C40" s="68"/>
      <c r="D40" s="331"/>
      <c r="E40" s="118"/>
      <c r="F40" s="340">
        <f>F41</f>
        <v>6.6666666666666721E-2</v>
      </c>
      <c r="G40" s="104">
        <v>36923</v>
      </c>
      <c r="H40" s="286">
        <f>D41</f>
        <v>5.9</v>
      </c>
      <c r="I40" s="266">
        <v>6.6</v>
      </c>
      <c r="J40" s="256"/>
      <c r="L40" s="51"/>
      <c r="N40" s="51"/>
      <c r="O40" s="265"/>
      <c r="U40" s="245"/>
      <c r="W40" s="57"/>
      <c r="X40" s="57"/>
      <c r="Y40" s="244"/>
      <c r="Z40" s="57"/>
    </row>
    <row r="41" spans="1:26" ht="12.75">
      <c r="A41" s="52" t="s">
        <v>103</v>
      </c>
      <c r="B41" s="346">
        <v>6.6</v>
      </c>
      <c r="C41" s="58" t="s">
        <v>77</v>
      </c>
      <c r="D41" s="329">
        <f>B15</f>
        <v>5.9</v>
      </c>
      <c r="E41" s="113">
        <f>(D41/D38)^(1/3)-1</f>
        <v>1.1561717946460215E-2</v>
      </c>
      <c r="F41" s="338">
        <f>(D41-D38)/3</f>
        <v>6.6666666666666721E-2</v>
      </c>
      <c r="G41" s="105">
        <v>36951</v>
      </c>
      <c r="H41" s="287">
        <f>H40+F41</f>
        <v>5.9666666666666668</v>
      </c>
      <c r="I41" s="266">
        <v>7.74</v>
      </c>
      <c r="J41" s="256"/>
      <c r="L41" s="51"/>
      <c r="N41" s="51"/>
      <c r="O41" s="265"/>
      <c r="U41" s="245"/>
      <c r="W41" s="57"/>
      <c r="X41" s="57"/>
      <c r="Y41" s="244"/>
      <c r="Z41" s="57"/>
    </row>
    <row r="42" spans="1:26" ht="12.75">
      <c r="A42" s="52" t="s">
        <v>104</v>
      </c>
      <c r="B42" s="346">
        <v>6.6</v>
      </c>
      <c r="C42" s="66"/>
      <c r="D42" s="330"/>
      <c r="E42" s="117"/>
      <c r="F42" s="341">
        <f>F44</f>
        <v>6.666666666666643E-2</v>
      </c>
      <c r="G42" s="106">
        <v>36982</v>
      </c>
      <c r="H42" s="288">
        <f>H43-F42</f>
        <v>6.0333333333333332</v>
      </c>
      <c r="I42" s="266">
        <v>6.51</v>
      </c>
      <c r="J42" s="256"/>
      <c r="L42" s="51"/>
      <c r="N42" s="51"/>
      <c r="O42" s="265"/>
      <c r="U42" s="245"/>
      <c r="W42" s="57"/>
      <c r="X42" s="57"/>
      <c r="Y42" s="244"/>
      <c r="Z42" s="57"/>
    </row>
    <row r="43" spans="1:26" ht="12.75">
      <c r="A43" s="52" t="s">
        <v>105</v>
      </c>
      <c r="B43" s="346">
        <v>6.6</v>
      </c>
      <c r="C43" s="68"/>
      <c r="D43" s="331"/>
      <c r="E43" s="118"/>
      <c r="F43" s="340">
        <f>F44</f>
        <v>6.666666666666643E-2</v>
      </c>
      <c r="G43" s="104">
        <v>37012</v>
      </c>
      <c r="H43" s="286">
        <f>D44</f>
        <v>6.1</v>
      </c>
      <c r="I43" s="266">
        <v>7.21</v>
      </c>
      <c r="J43" s="256"/>
      <c r="L43" s="51"/>
      <c r="N43" s="51"/>
      <c r="O43" s="265"/>
      <c r="U43" s="245"/>
      <c r="W43" s="57"/>
      <c r="X43" s="57"/>
      <c r="Y43" s="244"/>
      <c r="Z43" s="57"/>
    </row>
    <row r="44" spans="1:26" ht="12.75">
      <c r="A44" s="70" t="s">
        <v>106</v>
      </c>
      <c r="B44" s="346">
        <v>6.6</v>
      </c>
      <c r="C44" s="58" t="s">
        <v>78</v>
      </c>
      <c r="D44" s="329">
        <f>B16</f>
        <v>6.1</v>
      </c>
      <c r="E44" s="113">
        <f>(D44/D41)^(1/3)-1</f>
        <v>1.1174109241802288E-2</v>
      </c>
      <c r="F44" s="338">
        <f>(D44-D41)/3</f>
        <v>6.666666666666643E-2</v>
      </c>
      <c r="G44" s="105">
        <v>37043</v>
      </c>
      <c r="H44" s="287">
        <f>H43+F44</f>
        <v>6.1666666666666661</v>
      </c>
      <c r="I44" s="266">
        <v>7.34</v>
      </c>
      <c r="J44" s="256"/>
      <c r="L44" s="51"/>
      <c r="N44" s="51"/>
      <c r="O44" s="265"/>
      <c r="U44" s="245"/>
      <c r="W44" s="57"/>
      <c r="X44" s="57"/>
      <c r="Y44" s="244"/>
      <c r="Z44" s="57"/>
    </row>
    <row r="45" spans="1:26" ht="12.75">
      <c r="A45" s="70" t="s">
        <v>107</v>
      </c>
      <c r="B45" s="346">
        <v>6.7</v>
      </c>
      <c r="C45" s="66"/>
      <c r="D45" s="330"/>
      <c r="E45" s="117"/>
      <c r="F45" s="341">
        <f>F47</f>
        <v>-3.3333333333333215E-2</v>
      </c>
      <c r="G45" s="106">
        <v>37073</v>
      </c>
      <c r="H45" s="288">
        <f>H46-F45</f>
        <v>6.0333333333333332</v>
      </c>
      <c r="I45" s="266">
        <v>7.66</v>
      </c>
      <c r="J45" s="256"/>
      <c r="L45" s="51"/>
      <c r="N45" s="51"/>
      <c r="O45" s="265"/>
      <c r="U45" s="245"/>
      <c r="W45" s="57"/>
      <c r="X45" s="57"/>
      <c r="Y45" s="244"/>
      <c r="Z45" s="57"/>
    </row>
    <row r="46" spans="1:26" ht="12.75">
      <c r="A46" s="71" t="s">
        <v>108</v>
      </c>
      <c r="B46" s="346">
        <v>7.6</v>
      </c>
      <c r="C46" s="68"/>
      <c r="D46" s="331"/>
      <c r="E46" s="118"/>
      <c r="F46" s="340">
        <f>F47</f>
        <v>-3.3333333333333215E-2</v>
      </c>
      <c r="G46" s="104">
        <v>37104</v>
      </c>
      <c r="H46" s="286">
        <f>D47</f>
        <v>6</v>
      </c>
      <c r="I46" s="266">
        <v>8.11</v>
      </c>
      <c r="J46" s="256"/>
      <c r="L46" s="51"/>
      <c r="N46" s="51"/>
      <c r="O46" s="265"/>
      <c r="U46" s="245"/>
      <c r="W46" s="57"/>
      <c r="X46" s="57"/>
      <c r="Y46" s="244"/>
      <c r="Z46" s="57"/>
    </row>
    <row r="47" spans="1:26" ht="12.75">
      <c r="A47" s="71" t="s">
        <v>109</v>
      </c>
      <c r="B47" s="346">
        <v>9.1</v>
      </c>
      <c r="C47" s="58" t="s">
        <v>79</v>
      </c>
      <c r="D47" s="329">
        <f>B17</f>
        <v>6</v>
      </c>
      <c r="E47" s="113">
        <f>(D47/D44)^(1/3)-1</f>
        <v>-5.49461638792903E-3</v>
      </c>
      <c r="F47" s="338">
        <f>(D47-D44)/3</f>
        <v>-3.3333333333333215E-2</v>
      </c>
      <c r="G47" s="105">
        <v>37135</v>
      </c>
      <c r="H47" s="287">
        <f>H46+F47</f>
        <v>5.9666666666666668</v>
      </c>
      <c r="I47" s="266">
        <v>7.29</v>
      </c>
      <c r="J47" s="256"/>
      <c r="L47" s="51"/>
      <c r="N47" s="51"/>
      <c r="O47" s="265"/>
      <c r="U47" s="245"/>
      <c r="W47" s="57"/>
      <c r="X47" s="57"/>
      <c r="Y47" s="244"/>
      <c r="Z47" s="57"/>
    </row>
    <row r="48" spans="1:26" ht="12.75">
      <c r="A48" s="71" t="s">
        <v>110</v>
      </c>
      <c r="B48" s="346">
        <v>9.5</v>
      </c>
      <c r="C48" s="66"/>
      <c r="D48" s="330"/>
      <c r="E48" s="117"/>
      <c r="F48" s="341">
        <f>F50</f>
        <v>0.26666666666666661</v>
      </c>
      <c r="G48" s="106">
        <v>37165</v>
      </c>
      <c r="H48" s="288">
        <f>H49-F48</f>
        <v>6.5333333333333332</v>
      </c>
      <c r="I48" s="266">
        <v>7.78</v>
      </c>
      <c r="J48" s="256"/>
      <c r="L48" s="51"/>
      <c r="N48" s="51"/>
      <c r="O48" s="265"/>
      <c r="U48" s="245"/>
      <c r="W48" s="57"/>
      <c r="X48" s="57"/>
      <c r="Y48" s="244"/>
      <c r="Z48" s="57"/>
    </row>
    <row r="49" spans="1:26" ht="12.75">
      <c r="A49" s="71" t="s">
        <v>111</v>
      </c>
      <c r="B49" s="346">
        <v>9.6999999999999993</v>
      </c>
      <c r="C49" s="68"/>
      <c r="D49" s="331"/>
      <c r="E49" s="118"/>
      <c r="F49" s="340">
        <f>F50</f>
        <v>0.26666666666666661</v>
      </c>
      <c r="G49" s="104">
        <v>37196</v>
      </c>
      <c r="H49" s="286">
        <f>D50</f>
        <v>6.8</v>
      </c>
      <c r="I49" s="266">
        <v>7.19</v>
      </c>
      <c r="J49" s="256"/>
      <c r="L49" s="51"/>
      <c r="N49" s="51"/>
      <c r="O49" s="265"/>
      <c r="U49" s="245"/>
      <c r="W49" s="57"/>
      <c r="X49" s="57"/>
      <c r="Y49" s="244"/>
      <c r="Z49" s="57"/>
    </row>
    <row r="50" spans="1:26" ht="12.75">
      <c r="A50" s="71" t="s">
        <v>112</v>
      </c>
      <c r="B50" s="346">
        <v>9.5</v>
      </c>
      <c r="C50" s="58" t="s">
        <v>80</v>
      </c>
      <c r="D50" s="329">
        <f>B18</f>
        <v>6.8</v>
      </c>
      <c r="E50" s="113">
        <f>(D50/D47)^(1/3)-1</f>
        <v>4.2603601458844453E-2</v>
      </c>
      <c r="F50" s="338">
        <f>(D50-D47)/3</f>
        <v>0.26666666666666661</v>
      </c>
      <c r="G50" s="105">
        <v>37226</v>
      </c>
      <c r="H50" s="287">
        <f>H49+F50</f>
        <v>7.0666666666666664</v>
      </c>
      <c r="I50" s="266">
        <v>7.64</v>
      </c>
      <c r="J50" s="256"/>
      <c r="L50" s="51"/>
      <c r="N50" s="51"/>
      <c r="O50" s="265"/>
      <c r="U50" s="245"/>
      <c r="W50" s="57"/>
      <c r="X50" s="57"/>
      <c r="Y50" s="244"/>
      <c r="Z50" s="57"/>
    </row>
    <row r="51" spans="1:26" ht="12.75">
      <c r="A51" s="71" t="s">
        <v>113</v>
      </c>
      <c r="B51" s="346">
        <v>9.3000000000000007</v>
      </c>
      <c r="C51" s="66"/>
      <c r="D51" s="330"/>
      <c r="E51" s="117"/>
      <c r="F51" s="341">
        <f>F53</f>
        <v>0.13333333333333344</v>
      </c>
      <c r="G51" s="106">
        <v>37257</v>
      </c>
      <c r="H51" s="288">
        <f>H52-F51</f>
        <v>7.0666666666666664</v>
      </c>
      <c r="I51" s="266">
        <v>8.31</v>
      </c>
      <c r="J51" s="256"/>
      <c r="L51" s="51"/>
      <c r="N51" s="51"/>
      <c r="O51" s="265"/>
      <c r="U51" s="245"/>
      <c r="W51" s="57"/>
      <c r="X51" s="57"/>
      <c r="Y51" s="244"/>
      <c r="Z51" s="57"/>
    </row>
    <row r="52" spans="1:26" ht="12.75">
      <c r="A52" s="71" t="s">
        <v>114</v>
      </c>
      <c r="B52" s="346">
        <v>9.3000000000000007</v>
      </c>
      <c r="C52" s="68"/>
      <c r="D52" s="331"/>
      <c r="E52" s="118"/>
      <c r="F52" s="340">
        <f>F53</f>
        <v>0.13333333333333344</v>
      </c>
      <c r="G52" s="104">
        <v>37288</v>
      </c>
      <c r="H52" s="286">
        <f>D53</f>
        <v>7.2</v>
      </c>
      <c r="I52" s="266">
        <v>7.99</v>
      </c>
      <c r="J52" s="256"/>
      <c r="L52" s="51"/>
      <c r="N52" s="51"/>
      <c r="O52" s="265"/>
      <c r="U52" s="245"/>
      <c r="W52" s="57"/>
      <c r="X52" s="57"/>
      <c r="Y52" s="244"/>
      <c r="Z52" s="57"/>
    </row>
    <row r="53" spans="1:26" ht="12.75">
      <c r="A53" s="71" t="s">
        <v>115</v>
      </c>
      <c r="B53" s="346">
        <v>9.3000000000000007</v>
      </c>
      <c r="C53" s="58" t="s">
        <v>81</v>
      </c>
      <c r="D53" s="329">
        <f>B19</f>
        <v>7.2</v>
      </c>
      <c r="E53" s="113">
        <f>(D53/D50)^(1/3)-1</f>
        <v>1.9235467531193207E-2</v>
      </c>
      <c r="F53" s="338">
        <f>(D53-D50)/3</f>
        <v>0.13333333333333344</v>
      </c>
      <c r="G53" s="105">
        <v>37316</v>
      </c>
      <c r="H53" s="287">
        <f>H52+F53</f>
        <v>7.3333333333333339</v>
      </c>
      <c r="I53" s="266">
        <v>9.07</v>
      </c>
      <c r="J53" s="256"/>
      <c r="L53" s="51"/>
      <c r="N53" s="51"/>
      <c r="O53" s="265"/>
      <c r="U53" s="245"/>
      <c r="W53" s="57"/>
      <c r="X53" s="57"/>
      <c r="Y53" s="244"/>
      <c r="Z53" s="57"/>
    </row>
    <row r="54" spans="1:26" ht="12.75">
      <c r="A54" s="71" t="s">
        <v>116</v>
      </c>
      <c r="B54" s="346">
        <v>8.3000000000000007</v>
      </c>
      <c r="C54" s="66"/>
      <c r="D54" s="330"/>
      <c r="E54" s="117"/>
      <c r="F54" s="341">
        <f>F56</f>
        <v>3.3333333333333215E-2</v>
      </c>
      <c r="G54" s="106">
        <v>37347</v>
      </c>
      <c r="H54" s="288">
        <f>H55-F54</f>
        <v>7.2666666666666666</v>
      </c>
      <c r="I54" s="266">
        <v>7.78</v>
      </c>
      <c r="J54" s="256"/>
      <c r="L54" s="51"/>
      <c r="N54" s="51"/>
      <c r="O54" s="265"/>
      <c r="U54" s="245"/>
      <c r="W54" s="57"/>
      <c r="X54" s="57"/>
      <c r="Y54" s="244"/>
      <c r="Z54" s="57"/>
    </row>
    <row r="55" spans="1:26" ht="12.75">
      <c r="A55" s="71" t="s">
        <v>117</v>
      </c>
      <c r="B55" s="346">
        <v>8.5</v>
      </c>
      <c r="C55" s="68"/>
      <c r="D55" s="331"/>
      <c r="E55" s="118"/>
      <c r="F55" s="340">
        <f>F56</f>
        <v>3.3333333333333215E-2</v>
      </c>
      <c r="G55" s="104">
        <v>37377</v>
      </c>
      <c r="H55" s="286">
        <f>D56</f>
        <v>7.3</v>
      </c>
      <c r="I55" s="266">
        <v>8.1199999999999992</v>
      </c>
      <c r="J55" s="256"/>
      <c r="L55" s="51"/>
      <c r="N55" s="51"/>
      <c r="O55" s="265"/>
      <c r="U55" s="245"/>
      <c r="W55" s="57"/>
      <c r="X55" s="57"/>
      <c r="Y55" s="244"/>
      <c r="Z55" s="57"/>
    </row>
    <row r="56" spans="1:26" ht="12.75">
      <c r="A56" s="71" t="s">
        <v>118</v>
      </c>
      <c r="B56" s="346">
        <v>8.3000000000000007</v>
      </c>
      <c r="C56" s="58" t="s">
        <v>82</v>
      </c>
      <c r="D56" s="329">
        <f>B20</f>
        <v>7.3</v>
      </c>
      <c r="E56" s="113">
        <f>(D56/D53)^(1/3)-1</f>
        <v>4.6083600249569034E-3</v>
      </c>
      <c r="F56" s="338">
        <f>(D56-D53)/3</f>
        <v>3.3333333333333215E-2</v>
      </c>
      <c r="G56" s="105">
        <v>37408</v>
      </c>
      <c r="H56" s="287">
        <f>H55+F56</f>
        <v>7.333333333333333</v>
      </c>
      <c r="I56" s="266">
        <v>8.48</v>
      </c>
      <c r="J56" s="256"/>
      <c r="L56" s="51"/>
      <c r="N56" s="51"/>
      <c r="O56" s="265"/>
      <c r="U56" s="245"/>
      <c r="W56" s="57"/>
      <c r="X56" s="57"/>
      <c r="Y56" s="244"/>
      <c r="Z56" s="57"/>
    </row>
    <row r="57" spans="1:26" ht="12.75">
      <c r="A57" s="71" t="s">
        <v>119</v>
      </c>
      <c r="B57" s="346">
        <v>8</v>
      </c>
      <c r="C57" s="66"/>
      <c r="D57" s="330"/>
      <c r="E57" s="117"/>
      <c r="F57" s="341">
        <f>F59</f>
        <v>0.13333333333333344</v>
      </c>
      <c r="G57" s="106">
        <v>37438</v>
      </c>
      <c r="H57" s="288">
        <f>H58-F57</f>
        <v>7.5666666666666664</v>
      </c>
      <c r="I57" s="266">
        <v>8.83</v>
      </c>
      <c r="J57" s="256"/>
      <c r="L57" s="51"/>
      <c r="N57" s="51"/>
      <c r="O57" s="265"/>
      <c r="U57" s="245"/>
      <c r="W57" s="57"/>
      <c r="X57" s="57"/>
      <c r="Y57" s="244"/>
      <c r="Z57" s="57"/>
    </row>
    <row r="58" spans="1:26" ht="12.75">
      <c r="A58" s="71" t="s">
        <v>120</v>
      </c>
      <c r="B58" s="346">
        <v>8.6</v>
      </c>
      <c r="C58" s="68"/>
      <c r="D58" s="331"/>
      <c r="E58" s="118"/>
      <c r="F58" s="340">
        <f>F59</f>
        <v>0.13333333333333344</v>
      </c>
      <c r="G58" s="104">
        <v>37469</v>
      </c>
      <c r="H58" s="286">
        <f>D59</f>
        <v>7.7</v>
      </c>
      <c r="I58" s="266">
        <v>10.42</v>
      </c>
      <c r="J58" s="256"/>
      <c r="L58" s="51"/>
      <c r="N58" s="51"/>
      <c r="O58" s="265"/>
      <c r="U58" s="245"/>
      <c r="W58" s="57"/>
      <c r="X58" s="57"/>
      <c r="Y58" s="244"/>
      <c r="Z58" s="57"/>
    </row>
    <row r="59" spans="1:26" ht="12.75">
      <c r="A59" s="71">
        <v>2012.1</v>
      </c>
      <c r="B59" s="346">
        <v>8.6</v>
      </c>
      <c r="C59" s="58" t="s">
        <v>83</v>
      </c>
      <c r="D59" s="329">
        <f>B21</f>
        <v>7.7</v>
      </c>
      <c r="E59" s="113">
        <f>(D59/D56)^(1/3)-1</f>
        <v>1.7941034505813303E-2</v>
      </c>
      <c r="F59" s="338">
        <f>(D59-D56)/3</f>
        <v>0.13333333333333344</v>
      </c>
      <c r="G59" s="105">
        <v>37500</v>
      </c>
      <c r="H59" s="287">
        <f>H58+F59</f>
        <v>7.8333333333333339</v>
      </c>
      <c r="I59" s="266">
        <v>8.9600000000000009</v>
      </c>
      <c r="J59" s="256"/>
      <c r="L59" s="51"/>
      <c r="N59" s="51"/>
      <c r="O59" s="265"/>
      <c r="U59" s="245"/>
      <c r="W59" s="57"/>
      <c r="X59" s="57"/>
      <c r="Y59" s="244"/>
      <c r="Z59" s="57"/>
    </row>
    <row r="60" spans="1:26" ht="12.75">
      <c r="A60" s="71">
        <v>2012.2</v>
      </c>
      <c r="B60" s="346">
        <v>8.6887880000000006</v>
      </c>
      <c r="C60" s="66"/>
      <c r="D60" s="330"/>
      <c r="E60" s="117"/>
      <c r="F60" s="341">
        <f>F62</f>
        <v>-6.6666666666666721E-2</v>
      </c>
      <c r="G60" s="106">
        <v>37530</v>
      </c>
      <c r="H60" s="288">
        <f>H61-F60</f>
        <v>7.5666666666666664</v>
      </c>
      <c r="I60" s="266">
        <v>8.1999999999999993</v>
      </c>
      <c r="J60" s="256"/>
      <c r="L60" s="51"/>
      <c r="N60" s="51"/>
      <c r="O60" s="265"/>
      <c r="U60" s="245"/>
      <c r="W60" s="57"/>
      <c r="X60" s="57"/>
      <c r="Y60" s="244"/>
      <c r="Z60" s="57"/>
    </row>
    <row r="61" spans="1:26" ht="12.75">
      <c r="A61" s="71">
        <v>2012.3</v>
      </c>
      <c r="B61" s="346">
        <v>8.649203</v>
      </c>
      <c r="C61" s="68"/>
      <c r="D61" s="331"/>
      <c r="E61" s="118"/>
      <c r="F61" s="340">
        <f>F62</f>
        <v>-6.6666666666666721E-2</v>
      </c>
      <c r="G61" s="104">
        <v>37561</v>
      </c>
      <c r="H61" s="286">
        <f>D62</f>
        <v>7.5</v>
      </c>
      <c r="I61" s="266">
        <v>7.32</v>
      </c>
      <c r="J61" s="256"/>
      <c r="L61" s="51"/>
      <c r="N61" s="51"/>
      <c r="O61" s="265"/>
      <c r="U61" s="245"/>
      <c r="W61" s="57"/>
      <c r="X61" s="57"/>
      <c r="Y61" s="244"/>
      <c r="Z61" s="57"/>
    </row>
    <row r="62" spans="1:26" ht="12.75">
      <c r="A62" s="71">
        <v>2012.4</v>
      </c>
      <c r="B62" s="346">
        <v>8.1765570000000007</v>
      </c>
      <c r="C62" s="58" t="s">
        <v>84</v>
      </c>
      <c r="D62" s="329">
        <f>B22</f>
        <v>7.5</v>
      </c>
      <c r="E62" s="113">
        <f>(D62/D59)^(1/3)-1</f>
        <v>-8.7340705565834842E-3</v>
      </c>
      <c r="F62" s="338">
        <f>(D62-D59)/3</f>
        <v>-6.6666666666666721E-2</v>
      </c>
      <c r="G62" s="105">
        <v>37591</v>
      </c>
      <c r="H62" s="287">
        <f>H61+F62</f>
        <v>7.4333333333333336</v>
      </c>
      <c r="I62" s="266">
        <v>7.9</v>
      </c>
      <c r="J62" s="256"/>
      <c r="L62" s="51"/>
      <c r="N62" s="51"/>
      <c r="O62" s="265"/>
      <c r="U62" s="245"/>
      <c r="W62" s="57"/>
      <c r="X62" s="57"/>
      <c r="Y62" s="244"/>
      <c r="Z62" s="57"/>
    </row>
    <row r="63" spans="1:26" ht="12.75">
      <c r="A63" s="348">
        <v>2013.1</v>
      </c>
      <c r="B63" s="349">
        <v>8.2937329999999996</v>
      </c>
      <c r="C63" s="66"/>
      <c r="D63" s="330"/>
      <c r="E63" s="117"/>
      <c r="F63" s="341">
        <f>F65</f>
        <v>-6.6666666666666721E-2</v>
      </c>
      <c r="G63" s="106">
        <v>37622</v>
      </c>
      <c r="H63" s="288">
        <f>H64-F63</f>
        <v>7.3666666666666663</v>
      </c>
      <c r="I63" s="266">
        <v>9.27</v>
      </c>
      <c r="J63" s="256"/>
      <c r="L63" s="51"/>
      <c r="N63" s="51"/>
      <c r="O63" s="265"/>
      <c r="U63" s="245"/>
      <c r="W63" s="57"/>
      <c r="X63" s="57"/>
      <c r="Y63" s="244"/>
      <c r="Z63" s="57"/>
    </row>
    <row r="64" spans="1:26" ht="12.75">
      <c r="A64" s="348">
        <v>2013.2</v>
      </c>
      <c r="B64" s="349">
        <v>8.2562639999999998</v>
      </c>
      <c r="C64" s="68"/>
      <c r="D64" s="331"/>
      <c r="E64" s="118"/>
      <c r="F64" s="340">
        <f>F65</f>
        <v>-6.6666666666666721E-2</v>
      </c>
      <c r="G64" s="104">
        <v>37653</v>
      </c>
      <c r="H64" s="286">
        <f>D65</f>
        <v>7.3</v>
      </c>
      <c r="I64" s="266">
        <v>8</v>
      </c>
      <c r="J64" s="256"/>
      <c r="U64" s="245"/>
      <c r="W64" s="57"/>
      <c r="X64" s="57"/>
      <c r="Y64" s="244"/>
      <c r="Z64" s="57"/>
    </row>
    <row r="65" spans="1:26" ht="12.75">
      <c r="A65" s="348">
        <v>2013.3</v>
      </c>
      <c r="B65" s="349">
        <v>8.1812590000000007</v>
      </c>
      <c r="C65" s="58" t="s">
        <v>85</v>
      </c>
      <c r="D65" s="329">
        <f>B23</f>
        <v>7.3</v>
      </c>
      <c r="E65" s="113">
        <f>(D65/D62)^(1/3)-1</f>
        <v>-8.9690930132477753E-3</v>
      </c>
      <c r="F65" s="338">
        <f>(D65-D62)/3</f>
        <v>-6.6666666666666721E-2</v>
      </c>
      <c r="G65" s="105">
        <v>37681</v>
      </c>
      <c r="H65" s="287">
        <f>H64+F65</f>
        <v>7.2333333333333334</v>
      </c>
      <c r="I65" s="266">
        <v>7.73</v>
      </c>
      <c r="J65" s="256"/>
      <c r="U65" s="245"/>
      <c r="W65" s="57"/>
      <c r="X65" s="57"/>
      <c r="Y65" s="244"/>
      <c r="Z65" s="57"/>
    </row>
    <row r="66" spans="1:26" ht="12.75">
      <c r="A66" s="348">
        <v>2013.4</v>
      </c>
      <c r="B66" s="349">
        <v>8.0687499999999996</v>
      </c>
      <c r="C66" s="66"/>
      <c r="D66" s="330"/>
      <c r="E66" s="117"/>
      <c r="F66" s="341">
        <f>F68</f>
        <v>0.20000000000000018</v>
      </c>
      <c r="G66" s="106">
        <v>37712</v>
      </c>
      <c r="H66" s="288">
        <f>H67-F66</f>
        <v>7.7</v>
      </c>
      <c r="I66" s="266">
        <v>8.1</v>
      </c>
      <c r="J66" s="256"/>
      <c r="U66" s="245"/>
      <c r="W66" s="57"/>
      <c r="X66" s="57"/>
      <c r="Y66" s="244"/>
      <c r="Z66" s="57"/>
    </row>
    <row r="67" spans="1:26" ht="12.75">
      <c r="A67" s="348">
        <v>2014.1</v>
      </c>
      <c r="B67" s="349">
        <v>7.8718940000000002</v>
      </c>
      <c r="C67" s="68"/>
      <c r="D67" s="331"/>
      <c r="E67" s="118"/>
      <c r="F67" s="340">
        <f>F68</f>
        <v>0.20000000000000018</v>
      </c>
      <c r="G67" s="104">
        <v>37742</v>
      </c>
      <c r="H67" s="286">
        <f>D68</f>
        <v>7.9</v>
      </c>
      <c r="I67" s="266">
        <v>9.36</v>
      </c>
      <c r="J67" s="256"/>
      <c r="U67" s="245"/>
      <c r="W67" s="57"/>
      <c r="X67" s="57"/>
      <c r="Y67" s="244"/>
      <c r="Z67" s="57"/>
    </row>
    <row r="68" spans="1:26" ht="12.75">
      <c r="A68" s="348">
        <v>2014.2</v>
      </c>
      <c r="B68" s="349">
        <v>7.7031229999999997</v>
      </c>
      <c r="C68" s="58" t="s">
        <v>86</v>
      </c>
      <c r="D68" s="329">
        <f>B24</f>
        <v>7.9</v>
      </c>
      <c r="E68" s="113">
        <f>(D68/D65)^(1/3)-1</f>
        <v>2.6679153188025717E-2</v>
      </c>
      <c r="F68" s="338">
        <f>(D68-D65)/3</f>
        <v>0.20000000000000018</v>
      </c>
      <c r="G68" s="105">
        <v>37773</v>
      </c>
      <c r="H68" s="287">
        <f>H67+F68</f>
        <v>8.1000000000000014</v>
      </c>
      <c r="I68" s="266">
        <v>8.7200000000000006</v>
      </c>
      <c r="J68" s="256"/>
      <c r="U68" s="245"/>
      <c r="W68" s="57"/>
      <c r="X68" s="57"/>
      <c r="Y68" s="244"/>
      <c r="Z68" s="57"/>
    </row>
    <row r="69" spans="1:26" ht="12.75">
      <c r="A69" s="348">
        <v>2014.3</v>
      </c>
      <c r="B69" s="349">
        <v>7.5156359999999998</v>
      </c>
      <c r="C69" s="66"/>
      <c r="D69" s="330"/>
      <c r="E69" s="117"/>
      <c r="F69" s="341">
        <f>F71</f>
        <v>3.3333333333333215E-2</v>
      </c>
      <c r="G69" s="106">
        <v>37803</v>
      </c>
      <c r="H69" s="288">
        <f>H70-F69</f>
        <v>7.9666666666666668</v>
      </c>
      <c r="I69" s="266">
        <v>10.55</v>
      </c>
      <c r="J69" s="256"/>
      <c r="U69" s="245"/>
      <c r="W69" s="57"/>
      <c r="X69" s="57"/>
      <c r="Y69" s="244"/>
      <c r="Z69" s="57"/>
    </row>
    <row r="70" spans="1:26" ht="12.75">
      <c r="A70" s="348">
        <v>2014.4</v>
      </c>
      <c r="B70" s="349">
        <v>7.3093890000000004</v>
      </c>
      <c r="C70" s="68"/>
      <c r="D70" s="331"/>
      <c r="E70" s="118"/>
      <c r="F70" s="340">
        <f>F71</f>
        <v>3.3333333333333215E-2</v>
      </c>
      <c r="G70" s="104">
        <v>37834</v>
      </c>
      <c r="H70" s="286">
        <f>D71</f>
        <v>8</v>
      </c>
      <c r="I70" s="266">
        <v>9.81</v>
      </c>
      <c r="J70" s="256"/>
      <c r="U70" s="245"/>
      <c r="W70" s="57"/>
      <c r="X70" s="57"/>
      <c r="Y70" s="244"/>
      <c r="Z70" s="57"/>
    </row>
    <row r="71" spans="1:26" ht="12.75">
      <c r="A71" s="348">
        <v>2015.1</v>
      </c>
      <c r="B71" s="349">
        <v>6.9281319999999997</v>
      </c>
      <c r="C71" s="58" t="s">
        <v>87</v>
      </c>
      <c r="D71" s="329">
        <f>B25</f>
        <v>8</v>
      </c>
      <c r="E71" s="113">
        <f>(D71/D68)^(1/3)-1</f>
        <v>4.2017300210008823E-3</v>
      </c>
      <c r="F71" s="338">
        <f>(D71-D68)/3</f>
        <v>3.3333333333333215E-2</v>
      </c>
      <c r="G71" s="105">
        <v>37865</v>
      </c>
      <c r="H71" s="287">
        <f>H70+F71</f>
        <v>8.0333333333333332</v>
      </c>
      <c r="I71" s="266">
        <v>9.3699999999999992</v>
      </c>
      <c r="J71" s="256"/>
      <c r="U71" s="245"/>
      <c r="W71" s="57"/>
      <c r="X71" s="57"/>
      <c r="Y71" s="244"/>
      <c r="Z71" s="57"/>
    </row>
    <row r="72" spans="1:26" ht="12.75">
      <c r="A72" s="348">
        <v>2015.2</v>
      </c>
      <c r="B72" s="349">
        <v>6.7468500000000002</v>
      </c>
      <c r="C72" s="66"/>
      <c r="D72" s="330"/>
      <c r="E72" s="117"/>
      <c r="F72" s="341">
        <f>F74</f>
        <v>-0.16666666666666666</v>
      </c>
      <c r="G72" s="106">
        <v>37895</v>
      </c>
      <c r="H72" s="288">
        <f>H73-F72</f>
        <v>7.666666666666667</v>
      </c>
      <c r="I72" s="266">
        <v>7.9</v>
      </c>
      <c r="J72" s="256"/>
      <c r="U72" s="245"/>
      <c r="W72" s="57"/>
      <c r="X72" s="57"/>
      <c r="Y72" s="244"/>
      <c r="Z72" s="57"/>
    </row>
    <row r="73" spans="1:26" ht="12.75">
      <c r="A73" s="348">
        <v>2015.3</v>
      </c>
      <c r="B73" s="349">
        <v>6.6093989999999998</v>
      </c>
      <c r="C73" s="68"/>
      <c r="D73" s="331"/>
      <c r="E73" s="118"/>
      <c r="F73" s="340">
        <f>F74</f>
        <v>-0.16666666666666666</v>
      </c>
      <c r="G73" s="104">
        <v>37926</v>
      </c>
      <c r="H73" s="286">
        <f>D74</f>
        <v>7.5</v>
      </c>
      <c r="I73" s="266">
        <v>8.0500000000000007</v>
      </c>
      <c r="J73" s="256"/>
      <c r="U73" s="245"/>
      <c r="W73" s="57"/>
      <c r="X73" s="57"/>
      <c r="Y73" s="244"/>
      <c r="Z73" s="57"/>
    </row>
    <row r="74" spans="1:26" ht="12.75">
      <c r="A74" s="348">
        <v>2015.4</v>
      </c>
      <c r="B74" s="349">
        <v>6.5156210000000003</v>
      </c>
      <c r="C74" s="58" t="s">
        <v>88</v>
      </c>
      <c r="D74" s="329">
        <f>B26</f>
        <v>7.5</v>
      </c>
      <c r="E74" s="113">
        <f>(D74/D71)^(1/3)-1</f>
        <v>-2.1283089707784142E-2</v>
      </c>
      <c r="F74" s="338">
        <f>(D74-D71)/3</f>
        <v>-0.16666666666666666</v>
      </c>
      <c r="G74" s="105">
        <v>37956</v>
      </c>
      <c r="H74" s="287">
        <f>H73+F74</f>
        <v>7.333333333333333</v>
      </c>
      <c r="I74" s="266">
        <v>6.86</v>
      </c>
      <c r="J74" s="256"/>
      <c r="U74" s="245"/>
      <c r="W74" s="57"/>
      <c r="X74" s="57"/>
      <c r="Y74" s="244"/>
      <c r="Z74" s="57"/>
    </row>
    <row r="75" spans="1:26" ht="12.75">
      <c r="A75" s="348">
        <v>2016.1</v>
      </c>
      <c r="B75" s="349">
        <v>6.575005</v>
      </c>
      <c r="C75" s="66"/>
      <c r="D75" s="330"/>
      <c r="E75" s="117"/>
      <c r="F75" s="341">
        <f>F77</f>
        <v>0</v>
      </c>
      <c r="G75" s="106">
        <v>37987</v>
      </c>
      <c r="H75" s="288">
        <f>H76-F75</f>
        <v>7.5</v>
      </c>
      <c r="I75" s="266">
        <v>8.4</v>
      </c>
      <c r="J75" s="256"/>
      <c r="U75" s="245"/>
      <c r="W75" s="57"/>
      <c r="X75" s="57"/>
      <c r="Y75" s="244"/>
      <c r="Z75" s="57"/>
    </row>
    <row r="76" spans="1:26" ht="12.75">
      <c r="A76" s="348">
        <v>2016.2</v>
      </c>
      <c r="B76" s="349">
        <v>6.5249800000000002</v>
      </c>
      <c r="C76" s="68"/>
      <c r="D76" s="331"/>
      <c r="E76" s="118"/>
      <c r="F76" s="340">
        <f>F77</f>
        <v>0</v>
      </c>
      <c r="G76" s="104">
        <v>38018</v>
      </c>
      <c r="H76" s="286">
        <f>D77</f>
        <v>7.5</v>
      </c>
      <c r="I76" s="266">
        <v>7.59</v>
      </c>
      <c r="J76" s="256"/>
      <c r="U76" s="245"/>
      <c r="W76" s="57"/>
      <c r="X76" s="57"/>
      <c r="Y76" s="244"/>
      <c r="Z76" s="57"/>
    </row>
    <row r="77" spans="1:26" ht="12.75">
      <c r="A77" s="348">
        <v>2016.3</v>
      </c>
      <c r="B77" s="349">
        <v>6.4749999999999996</v>
      </c>
      <c r="C77" s="58" t="s">
        <v>89</v>
      </c>
      <c r="D77" s="329">
        <f>B27</f>
        <v>7.5</v>
      </c>
      <c r="E77" s="113">
        <f>(D77/D74)^(1/3)-1</f>
        <v>0</v>
      </c>
      <c r="F77" s="338">
        <f>(D77-D74)/3</f>
        <v>0</v>
      </c>
      <c r="G77" s="105">
        <v>38047</v>
      </c>
      <c r="H77" s="287">
        <f>H76+F77</f>
        <v>7.5</v>
      </c>
      <c r="I77" s="266">
        <v>8.73</v>
      </c>
      <c r="J77" s="256"/>
      <c r="U77" s="245"/>
      <c r="W77" s="57"/>
      <c r="X77" s="57"/>
      <c r="Y77" s="244"/>
      <c r="Z77" s="57"/>
    </row>
    <row r="78" spans="1:26" ht="12.75">
      <c r="A78" s="348">
        <v>2016.4</v>
      </c>
      <c r="B78" s="349">
        <v>6.4249960000000002</v>
      </c>
      <c r="C78" s="66"/>
      <c r="D78" s="330"/>
      <c r="E78" s="117"/>
      <c r="F78" s="341">
        <f>F80</f>
        <v>-3.3333333333333215E-2</v>
      </c>
      <c r="G78" s="106">
        <v>38078</v>
      </c>
      <c r="H78" s="288">
        <f>H79-F78</f>
        <v>7.4333333333333336</v>
      </c>
      <c r="I78" s="266">
        <v>7.52</v>
      </c>
      <c r="J78" s="256"/>
      <c r="U78" s="245"/>
      <c r="W78" s="57"/>
      <c r="X78" s="57"/>
      <c r="Y78" s="244"/>
      <c r="Z78" s="57"/>
    </row>
    <row r="79" spans="1:26" ht="12.75">
      <c r="A79" s="348">
        <v>2017.1</v>
      </c>
      <c r="B79" s="349">
        <v>6.3750010000000001</v>
      </c>
      <c r="C79" s="68"/>
      <c r="D79" s="331"/>
      <c r="E79" s="118"/>
      <c r="F79" s="340">
        <f>F80</f>
        <v>-3.3333333333333215E-2</v>
      </c>
      <c r="G79" s="104">
        <v>38108</v>
      </c>
      <c r="H79" s="286">
        <f>D80</f>
        <v>7.4</v>
      </c>
      <c r="I79" s="266">
        <v>9.14</v>
      </c>
      <c r="J79" s="256"/>
      <c r="U79" s="245"/>
      <c r="W79" s="57"/>
      <c r="X79" s="57"/>
      <c r="Y79" s="244"/>
      <c r="Z79" s="57"/>
    </row>
    <row r="80" spans="1:26" ht="12.75">
      <c r="A80" s="348">
        <v>2017.2</v>
      </c>
      <c r="B80" s="349">
        <v>6.3249979999999999</v>
      </c>
      <c r="C80" s="58" t="s">
        <v>90</v>
      </c>
      <c r="D80" s="329">
        <f>B28</f>
        <v>7.4</v>
      </c>
      <c r="E80" s="113">
        <f>(D80/D77)^(1/3)-1</f>
        <v>-4.4643451634880371E-3</v>
      </c>
      <c r="F80" s="338">
        <f>(D80-D77)/3</f>
        <v>-3.3333333333333215E-2</v>
      </c>
      <c r="G80" s="105">
        <v>38139</v>
      </c>
      <c r="H80" s="287">
        <f>H79+F80</f>
        <v>7.3666666666666671</v>
      </c>
      <c r="I80" s="266">
        <v>8.1999999999999993</v>
      </c>
      <c r="J80" s="256"/>
      <c r="U80" s="245"/>
      <c r="W80" s="57"/>
      <c r="X80" s="57"/>
      <c r="Y80" s="244"/>
      <c r="Z80" s="57"/>
    </row>
    <row r="81" spans="1:26" ht="12.75">
      <c r="A81" s="348">
        <v>2017.3</v>
      </c>
      <c r="B81" s="349">
        <v>6.2750089999999998</v>
      </c>
      <c r="C81" s="66"/>
      <c r="D81" s="330"/>
      <c r="E81" s="117"/>
      <c r="F81" s="341">
        <f>F83</f>
        <v>0</v>
      </c>
      <c r="G81" s="106">
        <v>38169</v>
      </c>
      <c r="H81" s="288">
        <f>H82-F81</f>
        <v>7.4</v>
      </c>
      <c r="I81" s="266">
        <v>9.9499999999999993</v>
      </c>
      <c r="J81" s="256"/>
      <c r="U81" s="245"/>
      <c r="W81" s="57"/>
      <c r="X81" s="57"/>
      <c r="Y81" s="244"/>
      <c r="Z81" s="57"/>
    </row>
    <row r="82" spans="1:26" ht="12.75">
      <c r="A82" s="348">
        <v>2017.4</v>
      </c>
      <c r="B82" s="349">
        <v>6.2249759999999998</v>
      </c>
      <c r="C82" s="68"/>
      <c r="D82" s="331"/>
      <c r="E82" s="118"/>
      <c r="F82" s="340">
        <f>F83</f>
        <v>0</v>
      </c>
      <c r="G82" s="104">
        <v>38200</v>
      </c>
      <c r="H82" s="286">
        <f>D83</f>
        <v>7.4</v>
      </c>
      <c r="I82" s="266">
        <v>9.2200000000000006</v>
      </c>
      <c r="J82" s="256"/>
      <c r="U82" s="245"/>
      <c r="W82" s="57"/>
      <c r="X82" s="57"/>
      <c r="Y82" s="244"/>
      <c r="Z82" s="57"/>
    </row>
    <row r="83" spans="1:26">
      <c r="A83" s="323">
        <v>2018.1</v>
      </c>
      <c r="B83" s="347">
        <f>AVERAGE($B$79:$B$82)</f>
        <v>6.2999960000000002</v>
      </c>
      <c r="C83" s="58" t="s">
        <v>91</v>
      </c>
      <c r="D83" s="329">
        <f>B29</f>
        <v>7.4</v>
      </c>
      <c r="E83" s="113">
        <f>(D83/D80)^(1/3)-1</f>
        <v>0</v>
      </c>
      <c r="F83" s="338">
        <f>(D83-D80)/3</f>
        <v>0</v>
      </c>
      <c r="G83" s="105">
        <v>38231</v>
      </c>
      <c r="H83" s="287">
        <f>H82+F83</f>
        <v>7.4</v>
      </c>
      <c r="I83" s="266">
        <v>8.2200000000000006</v>
      </c>
      <c r="J83" s="256"/>
      <c r="L83" s="51"/>
      <c r="N83" s="51"/>
      <c r="O83" s="265"/>
      <c r="U83" s="245"/>
      <c r="W83" s="57"/>
      <c r="X83" s="57"/>
      <c r="Y83" s="244"/>
      <c r="Z83" s="57"/>
    </row>
    <row r="84" spans="1:26">
      <c r="A84" s="323">
        <v>2018.2</v>
      </c>
      <c r="B84" s="347">
        <f>AVERAGE($B$79:$B$82)</f>
        <v>6.2999960000000002</v>
      </c>
      <c r="C84" s="66"/>
      <c r="D84" s="330"/>
      <c r="E84" s="117"/>
      <c r="F84" s="341">
        <f>F86</f>
        <v>9.9999999999999936E-2</v>
      </c>
      <c r="G84" s="106">
        <v>38261</v>
      </c>
      <c r="H84" s="288">
        <f>H85-F84</f>
        <v>7.6000000000000005</v>
      </c>
      <c r="I84" s="266">
        <v>8.59</v>
      </c>
      <c r="J84" s="256"/>
      <c r="L84" s="51"/>
      <c r="N84" s="51"/>
      <c r="O84" s="265"/>
      <c r="U84" s="245"/>
      <c r="W84" s="57"/>
      <c r="X84" s="57"/>
      <c r="Y84" s="244"/>
      <c r="Z84" s="57"/>
    </row>
    <row r="85" spans="1:26">
      <c r="A85" s="323">
        <v>2018.3</v>
      </c>
      <c r="B85" s="347">
        <f>AVERAGE($B$79:$B$82)</f>
        <v>6.2999960000000002</v>
      </c>
      <c r="C85" s="68"/>
      <c r="D85" s="331"/>
      <c r="E85" s="118"/>
      <c r="F85" s="340">
        <f>F86</f>
        <v>9.9999999999999936E-2</v>
      </c>
      <c r="G85" s="104">
        <v>38292</v>
      </c>
      <c r="H85" s="286">
        <f>D86</f>
        <v>7.7</v>
      </c>
      <c r="I85" s="266">
        <v>7.68</v>
      </c>
      <c r="J85" s="256"/>
      <c r="L85" s="51"/>
      <c r="N85" s="51"/>
      <c r="O85" s="265"/>
      <c r="U85" s="245"/>
      <c r="W85" s="57"/>
      <c r="X85" s="57"/>
      <c r="Y85" s="244"/>
      <c r="Z85" s="57"/>
    </row>
    <row r="86" spans="1:26">
      <c r="A86" s="323">
        <v>2018.4</v>
      </c>
      <c r="B86" s="347">
        <f>AVERAGE($B$79:$B$82)</f>
        <v>6.2999960000000002</v>
      </c>
      <c r="C86" s="58" t="s">
        <v>92</v>
      </c>
      <c r="D86" s="329">
        <f>B30</f>
        <v>7.7</v>
      </c>
      <c r="E86" s="113">
        <f>(D86/D83)^(1/3)-1</f>
        <v>1.3334903460586967E-2</v>
      </c>
      <c r="F86" s="338">
        <f>(D86-D83)/3</f>
        <v>9.9999999999999936E-2</v>
      </c>
      <c r="G86" s="105">
        <v>38322</v>
      </c>
      <c r="H86" s="287">
        <f>H85+F86</f>
        <v>7.8</v>
      </c>
      <c r="I86" s="266">
        <v>7.91</v>
      </c>
      <c r="J86" s="256"/>
      <c r="L86" s="51"/>
      <c r="N86" s="51"/>
      <c r="O86" s="265"/>
      <c r="U86" s="245"/>
      <c r="W86" s="57"/>
      <c r="X86" s="57"/>
      <c r="Y86" s="244"/>
      <c r="Z86" s="57"/>
    </row>
    <row r="87" spans="1:26">
      <c r="A87" s="72"/>
      <c r="B87" s="73"/>
      <c r="C87" s="66"/>
      <c r="D87" s="330"/>
      <c r="E87" s="117"/>
      <c r="F87" s="341">
        <f>F89</f>
        <v>-3.3333333333333513E-2</v>
      </c>
      <c r="G87" s="106">
        <v>38353</v>
      </c>
      <c r="H87" s="288">
        <f>H88-F87</f>
        <v>7.6333333333333329</v>
      </c>
      <c r="I87" s="266">
        <v>7.84</v>
      </c>
      <c r="J87" s="256"/>
      <c r="L87" s="51"/>
      <c r="N87" s="51"/>
      <c r="O87" s="265"/>
      <c r="U87" s="245"/>
      <c r="W87" s="57"/>
      <c r="X87" s="57"/>
      <c r="Y87" s="244"/>
      <c r="Z87" s="57"/>
    </row>
    <row r="88" spans="1:26">
      <c r="A88" s="72"/>
      <c r="B88" s="73"/>
      <c r="C88" s="68"/>
      <c r="D88" s="331"/>
      <c r="E88" s="118"/>
      <c r="F88" s="340">
        <f>F89</f>
        <v>-3.3333333333333513E-2</v>
      </c>
      <c r="G88" s="104">
        <v>38384</v>
      </c>
      <c r="H88" s="286">
        <f>D89</f>
        <v>7.6</v>
      </c>
      <c r="I88" s="266">
        <v>8.85</v>
      </c>
      <c r="J88" s="256"/>
      <c r="L88" s="51"/>
      <c r="N88" s="51"/>
      <c r="O88" s="265"/>
      <c r="U88" s="245"/>
      <c r="W88" s="57"/>
      <c r="X88" s="57"/>
      <c r="Y88" s="244"/>
      <c r="Z88" s="57"/>
    </row>
    <row r="89" spans="1:26">
      <c r="A89" s="72"/>
      <c r="B89" s="73"/>
      <c r="C89" s="58" t="s">
        <v>93</v>
      </c>
      <c r="D89" s="329">
        <f>B31</f>
        <v>7.6</v>
      </c>
      <c r="E89" s="113">
        <f>(D89/D86)^(1/3)-1</f>
        <v>-4.3478810006524204E-3</v>
      </c>
      <c r="F89" s="338">
        <f>(D89-D86)/3</f>
        <v>-3.3333333333333513E-2</v>
      </c>
      <c r="G89" s="105">
        <v>38412</v>
      </c>
      <c r="H89" s="287">
        <f>H88+F89</f>
        <v>7.5666666666666664</v>
      </c>
      <c r="I89" s="266">
        <v>8.3800000000000008</v>
      </c>
      <c r="J89" s="256"/>
      <c r="L89" s="51"/>
      <c r="N89" s="51"/>
      <c r="O89" s="265"/>
      <c r="U89" s="245"/>
      <c r="W89" s="57"/>
      <c r="X89" s="57"/>
      <c r="Y89" s="244"/>
      <c r="Z89" s="57"/>
    </row>
    <row r="90" spans="1:26">
      <c r="A90" s="74"/>
      <c r="B90" s="73"/>
      <c r="C90" s="66"/>
      <c r="D90" s="330"/>
      <c r="E90" s="117"/>
      <c r="F90" s="341">
        <f>F92</f>
        <v>-3.3333333333333215E-2</v>
      </c>
      <c r="G90" s="106">
        <v>38443</v>
      </c>
      <c r="H90" s="288">
        <f>H91-F90</f>
        <v>7.5333333333333332</v>
      </c>
      <c r="I90" s="266">
        <v>8.25</v>
      </c>
      <c r="J90" s="256"/>
      <c r="L90" s="51"/>
      <c r="N90" s="51"/>
      <c r="O90" s="265"/>
      <c r="U90" s="245"/>
      <c r="W90" s="57"/>
      <c r="X90" s="57"/>
      <c r="Y90" s="244"/>
      <c r="Z90" s="57"/>
    </row>
    <row r="91" spans="1:26">
      <c r="A91" s="74"/>
      <c r="B91" s="73"/>
      <c r="C91" s="68"/>
      <c r="D91" s="331"/>
      <c r="E91" s="118"/>
      <c r="F91" s="340">
        <f>F92</f>
        <v>-3.3333333333333215E-2</v>
      </c>
      <c r="G91" s="104">
        <v>38473</v>
      </c>
      <c r="H91" s="286">
        <f>D92</f>
        <v>7.5</v>
      </c>
      <c r="I91" s="266">
        <v>8.49</v>
      </c>
      <c r="J91" s="256"/>
      <c r="L91" s="51"/>
      <c r="N91" s="51"/>
      <c r="O91" s="265"/>
      <c r="U91" s="245"/>
      <c r="W91" s="57"/>
      <c r="X91" s="57"/>
      <c r="Y91" s="244"/>
      <c r="Z91" s="57"/>
    </row>
    <row r="92" spans="1:26">
      <c r="A92" s="74"/>
      <c r="B92" s="73"/>
      <c r="C92" s="58" t="s">
        <v>94</v>
      </c>
      <c r="D92" s="329">
        <f>B32</f>
        <v>7.5</v>
      </c>
      <c r="E92" s="113">
        <f>(D92/D89)^(1/3)-1</f>
        <v>-4.4053434650842549E-3</v>
      </c>
      <c r="F92" s="338">
        <f>(D92-D89)/3</f>
        <v>-3.3333333333333215E-2</v>
      </c>
      <c r="G92" s="105">
        <v>38504</v>
      </c>
      <c r="H92" s="287">
        <f>H91+F92</f>
        <v>7.4666666666666668</v>
      </c>
      <c r="I92" s="266">
        <v>8.56</v>
      </c>
      <c r="J92" s="256"/>
      <c r="L92" s="51"/>
      <c r="N92" s="51"/>
      <c r="O92" s="265"/>
      <c r="U92" s="245"/>
      <c r="W92" s="57"/>
      <c r="X92" s="57"/>
      <c r="Y92" s="244"/>
      <c r="Z92" s="57"/>
    </row>
    <row r="93" spans="1:26">
      <c r="A93" s="74"/>
      <c r="B93" s="73"/>
      <c r="C93" s="66"/>
      <c r="D93" s="330"/>
      <c r="E93" s="117"/>
      <c r="F93" s="341">
        <f>F95</f>
        <v>-0.26666666666666661</v>
      </c>
      <c r="G93" s="106">
        <v>38534</v>
      </c>
      <c r="H93" s="288">
        <f>H94-F93</f>
        <v>6.9666666666666668</v>
      </c>
      <c r="I93" s="266">
        <v>9.3000000000000007</v>
      </c>
      <c r="J93" s="256"/>
      <c r="L93" s="51"/>
      <c r="N93" s="51"/>
      <c r="O93" s="265"/>
      <c r="U93" s="245"/>
      <c r="W93" s="57"/>
      <c r="X93" s="57"/>
      <c r="Y93" s="244"/>
      <c r="Z93" s="57"/>
    </row>
    <row r="94" spans="1:26">
      <c r="A94" s="74"/>
      <c r="B94" s="73"/>
      <c r="C94" s="68"/>
      <c r="D94" s="331"/>
      <c r="E94" s="118"/>
      <c r="F94" s="340">
        <f>F95</f>
        <v>-0.26666666666666661</v>
      </c>
      <c r="G94" s="104">
        <v>38565</v>
      </c>
      <c r="H94" s="286">
        <f>D95</f>
        <v>6.7</v>
      </c>
      <c r="I94" s="266">
        <v>8.9</v>
      </c>
      <c r="J94" s="256"/>
      <c r="L94" s="51"/>
      <c r="N94" s="51"/>
      <c r="O94" s="265"/>
      <c r="U94" s="245"/>
      <c r="W94" s="57"/>
      <c r="X94" s="57"/>
      <c r="Y94" s="244"/>
      <c r="Z94" s="57"/>
    </row>
    <row r="95" spans="1:26">
      <c r="A95" s="74"/>
      <c r="B95" s="73"/>
      <c r="C95" s="58" t="s">
        <v>95</v>
      </c>
      <c r="D95" s="329">
        <f>B33</f>
        <v>6.7</v>
      </c>
      <c r="E95" s="113">
        <f>(D95/D92)^(1/3)-1</f>
        <v>-3.6900450377361893E-2</v>
      </c>
      <c r="F95" s="338">
        <f>(D95-D92)/3</f>
        <v>-0.26666666666666661</v>
      </c>
      <c r="G95" s="105">
        <v>38596</v>
      </c>
      <c r="H95" s="287">
        <f>H94+F95</f>
        <v>6.4333333333333336</v>
      </c>
      <c r="I95" s="266">
        <v>7.18</v>
      </c>
      <c r="J95" s="256"/>
      <c r="L95" s="51"/>
      <c r="N95" s="51"/>
      <c r="O95" s="265"/>
      <c r="U95" s="245"/>
      <c r="W95" s="57"/>
      <c r="X95" s="57"/>
      <c r="Y95" s="244"/>
      <c r="Z95" s="57"/>
    </row>
    <row r="96" spans="1:26">
      <c r="A96" s="74"/>
      <c r="B96" s="73"/>
      <c r="C96" s="66"/>
      <c r="D96" s="330"/>
      <c r="E96" s="117"/>
      <c r="F96" s="341">
        <f>F98</f>
        <v>-0.13333333333333344</v>
      </c>
      <c r="G96" s="106">
        <v>38626</v>
      </c>
      <c r="H96" s="288">
        <f>H97-F96</f>
        <v>6.4333333333333336</v>
      </c>
      <c r="I96" s="266">
        <v>7.15</v>
      </c>
      <c r="J96" s="256"/>
      <c r="L96" s="51"/>
      <c r="N96" s="51"/>
      <c r="O96" s="265"/>
      <c r="U96" s="245"/>
      <c r="W96" s="57"/>
      <c r="X96" s="57"/>
      <c r="Y96" s="244"/>
      <c r="Z96" s="57"/>
    </row>
    <row r="97" spans="1:26">
      <c r="A97" s="74"/>
      <c r="B97" s="73"/>
      <c r="C97" s="68"/>
      <c r="D97" s="331"/>
      <c r="E97" s="118"/>
      <c r="F97" s="340">
        <f>F98</f>
        <v>-0.13333333333333344</v>
      </c>
      <c r="G97" s="104">
        <v>38657</v>
      </c>
      <c r="H97" s="286">
        <f>D98</f>
        <v>6.3</v>
      </c>
      <c r="I97" s="266">
        <v>6.12</v>
      </c>
      <c r="J97" s="256"/>
      <c r="L97" s="51"/>
      <c r="N97" s="51"/>
      <c r="O97" s="265"/>
      <c r="U97" s="245"/>
      <c r="W97" s="57"/>
      <c r="X97" s="57"/>
      <c r="Y97" s="244"/>
      <c r="Z97" s="57"/>
    </row>
    <row r="98" spans="1:26">
      <c r="A98" s="74"/>
      <c r="B98" s="73"/>
      <c r="C98" s="58" t="s">
        <v>96</v>
      </c>
      <c r="D98" s="329">
        <f>B34</f>
        <v>6.3</v>
      </c>
      <c r="E98" s="113">
        <f>(D98/D95)^(1/3)-1</f>
        <v>-2.0310209434731608E-2</v>
      </c>
      <c r="F98" s="338">
        <f>(D98-D95)/3</f>
        <v>-0.13333333333333344</v>
      </c>
      <c r="G98" s="105">
        <v>38687</v>
      </c>
      <c r="H98" s="287">
        <f>H97+F98</f>
        <v>6.1666666666666661</v>
      </c>
      <c r="I98" s="266">
        <v>7.15</v>
      </c>
      <c r="J98" s="256"/>
      <c r="L98" s="51"/>
      <c r="N98" s="51"/>
      <c r="O98" s="265"/>
      <c r="U98" s="245"/>
      <c r="W98" s="57"/>
      <c r="X98" s="57"/>
      <c r="Y98" s="244"/>
      <c r="Z98" s="57"/>
    </row>
    <row r="99" spans="1:26">
      <c r="A99" s="73"/>
      <c r="B99" s="73"/>
      <c r="C99" s="66"/>
      <c r="D99" s="330"/>
      <c r="E99" s="117"/>
      <c r="F99" s="341">
        <f>F101</f>
        <v>0.13333333333333344</v>
      </c>
      <c r="G99" s="106">
        <v>38718</v>
      </c>
      <c r="H99" s="288">
        <f>H100-F99</f>
        <v>6.5666666666666664</v>
      </c>
      <c r="I99" s="266">
        <v>7.63</v>
      </c>
      <c r="J99" s="256"/>
      <c r="L99" s="51"/>
      <c r="N99" s="51"/>
      <c r="O99" s="265"/>
      <c r="U99" s="245"/>
      <c r="W99" s="57"/>
      <c r="X99" s="57"/>
      <c r="Y99" s="244"/>
      <c r="Z99" s="57"/>
    </row>
    <row r="100" spans="1:26">
      <c r="A100" s="73"/>
      <c r="B100" s="73"/>
      <c r="C100" s="68"/>
      <c r="D100" s="331"/>
      <c r="E100" s="118"/>
      <c r="F100" s="340">
        <f>F101</f>
        <v>0.13333333333333344</v>
      </c>
      <c r="G100" s="104">
        <v>38749</v>
      </c>
      <c r="H100" s="286">
        <f>D101</f>
        <v>6.7</v>
      </c>
      <c r="I100" s="266">
        <v>7.87</v>
      </c>
      <c r="J100" s="256"/>
      <c r="L100" s="51"/>
      <c r="N100" s="51"/>
      <c r="O100" s="265"/>
      <c r="U100" s="245"/>
      <c r="W100" s="57"/>
      <c r="X100" s="57"/>
      <c r="Y100" s="244"/>
      <c r="Z100" s="57"/>
    </row>
    <row r="101" spans="1:26">
      <c r="A101" s="73"/>
      <c r="B101" s="73"/>
      <c r="C101" s="58" t="s">
        <v>97</v>
      </c>
      <c r="D101" s="329">
        <f>B35</f>
        <v>6.7</v>
      </c>
      <c r="E101" s="113">
        <f>(D101/D98)^(1/3)-1</f>
        <v>2.073126578466522E-2</v>
      </c>
      <c r="F101" s="338">
        <f>(D101-D98)/3</f>
        <v>0.13333333333333344</v>
      </c>
      <c r="G101" s="105">
        <v>38777</v>
      </c>
      <c r="H101" s="287">
        <f>H100+F101</f>
        <v>6.8333333333333339</v>
      </c>
      <c r="I101" s="266">
        <v>7.18</v>
      </c>
      <c r="J101" s="256"/>
      <c r="L101" s="51"/>
      <c r="N101" s="51"/>
      <c r="O101" s="265"/>
      <c r="U101" s="245"/>
      <c r="W101" s="57"/>
      <c r="X101" s="57"/>
      <c r="Y101" s="244"/>
      <c r="Z101" s="57"/>
    </row>
    <row r="102" spans="1:26">
      <c r="A102" s="73"/>
      <c r="B102" s="73"/>
      <c r="C102" s="66"/>
      <c r="D102" s="330"/>
      <c r="E102" s="117"/>
      <c r="F102" s="341">
        <f>F104</f>
        <v>-0.13333333333333344</v>
      </c>
      <c r="G102" s="106">
        <v>38808</v>
      </c>
      <c r="H102" s="288">
        <f>H103-F102</f>
        <v>6.4333333333333336</v>
      </c>
      <c r="I102" s="266">
        <v>6.96</v>
      </c>
      <c r="J102" s="256"/>
      <c r="L102" s="51"/>
      <c r="N102" s="51"/>
      <c r="O102" s="265"/>
      <c r="U102" s="245"/>
      <c r="W102" s="57"/>
      <c r="X102" s="57"/>
      <c r="Y102" s="244"/>
      <c r="Z102" s="57"/>
    </row>
    <row r="103" spans="1:26">
      <c r="A103" s="73"/>
      <c r="B103" s="73"/>
      <c r="C103" s="68"/>
      <c r="D103" s="331"/>
      <c r="E103" s="118"/>
      <c r="F103" s="340">
        <f>F104</f>
        <v>-0.13333333333333344</v>
      </c>
      <c r="G103" s="104">
        <v>38838</v>
      </c>
      <c r="H103" s="286">
        <f>D104</f>
        <v>6.3</v>
      </c>
      <c r="I103" s="266">
        <v>7.38</v>
      </c>
      <c r="J103" s="256"/>
      <c r="L103" s="51"/>
      <c r="N103" s="51"/>
      <c r="O103" s="265"/>
      <c r="U103" s="245"/>
      <c r="W103" s="57"/>
      <c r="X103" s="57"/>
      <c r="Y103" s="244"/>
      <c r="Z103" s="57"/>
    </row>
    <row r="104" spans="1:26">
      <c r="A104" s="73"/>
      <c r="B104" s="73"/>
      <c r="C104" s="58" t="s">
        <v>98</v>
      </c>
      <c r="D104" s="329">
        <f>B36</f>
        <v>6.3</v>
      </c>
      <c r="E104" s="113">
        <f>(D104/D101)^(1/3)-1</f>
        <v>-2.0310209434731608E-2</v>
      </c>
      <c r="F104" s="338">
        <f>(D104-D101)/3</f>
        <v>-0.13333333333333344</v>
      </c>
      <c r="G104" s="105">
        <v>38869</v>
      </c>
      <c r="H104" s="287">
        <f>H103+F104</f>
        <v>6.1666666666666661</v>
      </c>
      <c r="I104" s="266">
        <v>7.08</v>
      </c>
      <c r="J104" s="256"/>
      <c r="L104" s="51"/>
      <c r="N104" s="51"/>
      <c r="O104" s="265"/>
      <c r="U104" s="245"/>
      <c r="W104" s="57"/>
      <c r="X104" s="57"/>
      <c r="Y104" s="244"/>
      <c r="Z104" s="57"/>
    </row>
    <row r="105" spans="1:26">
      <c r="A105" s="73"/>
      <c r="B105" s="73"/>
      <c r="C105" s="66"/>
      <c r="D105" s="330"/>
      <c r="E105" s="117"/>
      <c r="F105" s="341">
        <f>F107</f>
        <v>9.9999999999999936E-2</v>
      </c>
      <c r="G105" s="106">
        <v>38899</v>
      </c>
      <c r="H105" s="288">
        <f>H106-F105</f>
        <v>6.5</v>
      </c>
      <c r="I105" s="266">
        <v>8.3800000000000008</v>
      </c>
      <c r="J105" s="256"/>
      <c r="L105" s="51"/>
      <c r="N105" s="51"/>
      <c r="O105" s="265"/>
      <c r="U105" s="245"/>
      <c r="W105" s="57"/>
      <c r="X105" s="57"/>
      <c r="Y105" s="244"/>
      <c r="Z105" s="57"/>
    </row>
    <row r="106" spans="1:26">
      <c r="A106" s="73"/>
      <c r="B106" s="73"/>
      <c r="C106" s="68"/>
      <c r="D106" s="331"/>
      <c r="E106" s="118"/>
      <c r="F106" s="340">
        <f>F107</f>
        <v>9.9999999999999936E-2</v>
      </c>
      <c r="G106" s="104">
        <v>38930</v>
      </c>
      <c r="H106" s="286">
        <f>D107</f>
        <v>6.6</v>
      </c>
      <c r="I106" s="266">
        <v>8.9499999999999993</v>
      </c>
      <c r="J106" s="256"/>
      <c r="L106" s="51"/>
      <c r="N106" s="51"/>
      <c r="O106" s="265"/>
      <c r="U106" s="245"/>
      <c r="W106" s="57"/>
      <c r="X106" s="57"/>
      <c r="Y106" s="244"/>
      <c r="Z106" s="57"/>
    </row>
    <row r="107" spans="1:26">
      <c r="A107" s="73"/>
      <c r="B107" s="73"/>
      <c r="C107" s="58" t="s">
        <v>99</v>
      </c>
      <c r="D107" s="329">
        <f>B37</f>
        <v>6.6</v>
      </c>
      <c r="E107" s="113">
        <f>(D107/D104)^(1/3)-1</f>
        <v>1.5627524178942975E-2</v>
      </c>
      <c r="F107" s="338">
        <f>(D107-D104)/3</f>
        <v>9.9999999999999936E-2</v>
      </c>
      <c r="G107" s="105">
        <v>38961</v>
      </c>
      <c r="H107" s="287">
        <f>H106+F107</f>
        <v>6.6999999999999993</v>
      </c>
      <c r="I107" s="266">
        <v>7.96</v>
      </c>
      <c r="J107" s="256"/>
      <c r="L107" s="51"/>
      <c r="N107" s="51"/>
      <c r="O107" s="265"/>
      <c r="U107" s="245"/>
      <c r="W107" s="57"/>
      <c r="X107" s="57"/>
      <c r="Y107" s="244"/>
      <c r="Z107" s="57"/>
    </row>
    <row r="108" spans="1:26">
      <c r="A108" s="73"/>
      <c r="B108" s="73"/>
      <c r="C108" s="66"/>
      <c r="D108" s="330"/>
      <c r="E108" s="117"/>
      <c r="F108" s="341">
        <f>F110</f>
        <v>0</v>
      </c>
      <c r="G108" s="106">
        <v>38991</v>
      </c>
      <c r="H108" s="288">
        <f>H109-F108</f>
        <v>6.6</v>
      </c>
      <c r="I108" s="266">
        <v>7.19</v>
      </c>
      <c r="J108" s="256"/>
      <c r="L108" s="51"/>
      <c r="N108" s="51"/>
      <c r="O108" s="265"/>
      <c r="U108" s="245"/>
      <c r="W108" s="57"/>
      <c r="X108" s="57"/>
      <c r="Y108" s="244"/>
      <c r="Z108" s="57"/>
    </row>
    <row r="109" spans="1:26">
      <c r="A109" s="73"/>
      <c r="B109" s="73"/>
      <c r="C109" s="68"/>
      <c r="D109" s="331"/>
      <c r="E109" s="118"/>
      <c r="F109" s="340">
        <f>F110</f>
        <v>0</v>
      </c>
      <c r="G109" s="104">
        <v>39022</v>
      </c>
      <c r="H109" s="286">
        <f>D110</f>
        <v>6.6</v>
      </c>
      <c r="I109" s="266">
        <v>8.24</v>
      </c>
      <c r="J109" s="256"/>
      <c r="L109" s="51"/>
      <c r="N109" s="51"/>
      <c r="O109" s="265"/>
      <c r="U109" s="245"/>
      <c r="W109" s="57"/>
      <c r="X109" s="57"/>
      <c r="Y109" s="244"/>
      <c r="Z109" s="57"/>
    </row>
    <row r="110" spans="1:26">
      <c r="A110" s="73"/>
      <c r="B110" s="73"/>
      <c r="C110" s="58" t="s">
        <v>100</v>
      </c>
      <c r="D110" s="329">
        <f>B38</f>
        <v>6.6</v>
      </c>
      <c r="E110" s="113">
        <f>(D110/D107)^(1/3)-1</f>
        <v>0</v>
      </c>
      <c r="F110" s="338">
        <f>(D110-D107)/3</f>
        <v>0</v>
      </c>
      <c r="G110" s="105">
        <v>39052</v>
      </c>
      <c r="H110" s="287">
        <f>H109+F110</f>
        <v>6.6</v>
      </c>
      <c r="I110" s="266">
        <v>5.94</v>
      </c>
      <c r="J110" s="256"/>
      <c r="L110" s="51"/>
      <c r="N110" s="51"/>
      <c r="O110" s="265"/>
      <c r="U110" s="245"/>
      <c r="W110" s="57"/>
      <c r="X110" s="57"/>
      <c r="Y110" s="244"/>
      <c r="Z110" s="57"/>
    </row>
    <row r="111" spans="1:26">
      <c r="A111" s="73"/>
      <c r="B111" s="73"/>
      <c r="C111" s="66"/>
      <c r="D111" s="330"/>
      <c r="E111" s="117"/>
      <c r="F111" s="341">
        <f>F113</f>
        <v>0.10000000000000024</v>
      </c>
      <c r="G111" s="106">
        <v>39083</v>
      </c>
      <c r="H111" s="288">
        <f>H112-F111</f>
        <v>6.8</v>
      </c>
      <c r="I111" s="266">
        <v>7.08</v>
      </c>
      <c r="J111" s="256"/>
      <c r="L111" s="51"/>
      <c r="N111" s="51"/>
      <c r="O111" s="265"/>
      <c r="U111" s="245"/>
      <c r="W111" s="57"/>
      <c r="X111" s="57"/>
      <c r="Y111" s="244"/>
      <c r="Z111" s="57"/>
    </row>
    <row r="112" spans="1:26">
      <c r="A112" s="73"/>
      <c r="B112" s="73"/>
      <c r="C112" s="68"/>
      <c r="D112" s="331"/>
      <c r="E112" s="118"/>
      <c r="F112" s="340">
        <f>F113</f>
        <v>0.10000000000000024</v>
      </c>
      <c r="G112" s="104">
        <v>39114</v>
      </c>
      <c r="H112" s="286">
        <f>D113</f>
        <v>6.9</v>
      </c>
      <c r="I112" s="266">
        <v>7.66</v>
      </c>
      <c r="J112" s="256"/>
      <c r="L112" s="51"/>
      <c r="N112" s="51"/>
      <c r="O112" s="265"/>
      <c r="U112" s="245"/>
      <c r="W112" s="57"/>
      <c r="X112" s="57"/>
      <c r="Y112" s="244"/>
      <c r="Z112" s="57"/>
    </row>
    <row r="113" spans="1:26">
      <c r="A113" s="73"/>
      <c r="B113" s="73"/>
      <c r="C113" s="58" t="s">
        <v>101</v>
      </c>
      <c r="D113" s="329">
        <f>B39</f>
        <v>6.9</v>
      </c>
      <c r="E113" s="113">
        <f>(D113/D110)^(1/3)-1</f>
        <v>1.4927573906107661E-2</v>
      </c>
      <c r="F113" s="338">
        <f>(D113-D110)/3</f>
        <v>0.10000000000000024</v>
      </c>
      <c r="G113" s="105">
        <v>39142</v>
      </c>
      <c r="H113" s="287">
        <f>H112+F113</f>
        <v>7.0000000000000009</v>
      </c>
      <c r="I113" s="266">
        <v>8.5399999999999991</v>
      </c>
      <c r="J113" s="256"/>
      <c r="L113" s="51"/>
      <c r="N113" s="51"/>
      <c r="O113" s="265"/>
      <c r="U113" s="245"/>
      <c r="W113" s="57"/>
      <c r="X113" s="57"/>
      <c r="Y113" s="244"/>
      <c r="Z113" s="57"/>
    </row>
    <row r="114" spans="1:26">
      <c r="A114" s="73"/>
      <c r="B114" s="73"/>
      <c r="C114" s="66"/>
      <c r="D114" s="330"/>
      <c r="E114" s="117"/>
      <c r="F114" s="341">
        <f>F116</f>
        <v>0</v>
      </c>
      <c r="G114" s="106">
        <v>39173</v>
      </c>
      <c r="H114" s="288">
        <f>H115-F114</f>
        <v>6.9</v>
      </c>
      <c r="I114" s="266">
        <v>7.31</v>
      </c>
      <c r="J114" s="256"/>
      <c r="L114" s="51"/>
      <c r="N114" s="51"/>
      <c r="O114" s="265"/>
      <c r="U114" s="245"/>
      <c r="W114" s="57"/>
      <c r="X114" s="57"/>
      <c r="Y114" s="244"/>
      <c r="Z114" s="57"/>
    </row>
    <row r="115" spans="1:26">
      <c r="A115" s="73"/>
      <c r="B115" s="73"/>
      <c r="C115" s="68"/>
      <c r="D115" s="331"/>
      <c r="E115" s="118"/>
      <c r="F115" s="340">
        <f>F116</f>
        <v>0</v>
      </c>
      <c r="G115" s="104">
        <v>39203</v>
      </c>
      <c r="H115" s="286">
        <f>D116</f>
        <v>6.9</v>
      </c>
      <c r="I115" s="266">
        <v>8.1199999999999992</v>
      </c>
      <c r="J115" s="256"/>
      <c r="L115" s="51"/>
      <c r="N115" s="51"/>
      <c r="O115" s="265"/>
      <c r="U115" s="245"/>
      <c r="W115" s="57"/>
      <c r="X115" s="57"/>
      <c r="Y115" s="244"/>
      <c r="Z115" s="57"/>
    </row>
    <row r="116" spans="1:26">
      <c r="A116" s="73"/>
      <c r="B116" s="73"/>
      <c r="C116" s="58" t="s">
        <v>102</v>
      </c>
      <c r="D116" s="329">
        <f>B40</f>
        <v>6.9</v>
      </c>
      <c r="E116" s="113">
        <f>(D116/D113)^(1/3)-1</f>
        <v>0</v>
      </c>
      <c r="F116" s="338">
        <f>(D116-D113)/3</f>
        <v>0</v>
      </c>
      <c r="G116" s="105">
        <v>39234</v>
      </c>
      <c r="H116" s="287">
        <f>H115+F116</f>
        <v>6.9</v>
      </c>
      <c r="I116" s="266">
        <v>8.08</v>
      </c>
      <c r="J116" s="256"/>
      <c r="L116" s="51"/>
      <c r="N116" s="51"/>
      <c r="O116" s="265"/>
      <c r="U116" s="245"/>
      <c r="W116" s="57"/>
      <c r="X116" s="57"/>
      <c r="Y116" s="244"/>
      <c r="Z116" s="57"/>
    </row>
    <row r="117" spans="1:26">
      <c r="A117" s="73"/>
      <c r="B117" s="73"/>
      <c r="C117" s="66"/>
      <c r="D117" s="330"/>
      <c r="E117" s="117"/>
      <c r="F117" s="341">
        <f>F119</f>
        <v>-0.10000000000000024</v>
      </c>
      <c r="G117" s="106">
        <v>39264</v>
      </c>
      <c r="H117" s="288">
        <f>H118-F117</f>
        <v>6.7</v>
      </c>
      <c r="I117" s="266">
        <v>9.8800000000000008</v>
      </c>
      <c r="J117" s="256"/>
      <c r="L117" s="51"/>
      <c r="N117" s="51"/>
      <c r="O117" s="265"/>
      <c r="U117" s="245"/>
      <c r="W117" s="57"/>
      <c r="X117" s="57"/>
      <c r="Y117" s="244"/>
      <c r="Z117" s="57"/>
    </row>
    <row r="118" spans="1:26">
      <c r="A118" s="73"/>
      <c r="B118" s="73"/>
      <c r="C118" s="68"/>
      <c r="D118" s="331"/>
      <c r="E118" s="118"/>
      <c r="F118" s="340">
        <f>F119</f>
        <v>-0.10000000000000024</v>
      </c>
      <c r="G118" s="104">
        <v>39295</v>
      </c>
      <c r="H118" s="286">
        <f>D119</f>
        <v>6.6</v>
      </c>
      <c r="I118" s="266">
        <v>8.94</v>
      </c>
      <c r="J118" s="256"/>
      <c r="L118" s="51"/>
      <c r="N118" s="51"/>
      <c r="O118" s="265"/>
      <c r="U118" s="245"/>
      <c r="W118" s="57"/>
      <c r="X118" s="57"/>
      <c r="Y118" s="244"/>
      <c r="Z118" s="57"/>
    </row>
    <row r="119" spans="1:26">
      <c r="A119" s="73"/>
      <c r="B119" s="73"/>
      <c r="C119" s="58" t="s">
        <v>103</v>
      </c>
      <c r="D119" s="329">
        <f>B41</f>
        <v>6.6</v>
      </c>
      <c r="E119" s="113">
        <f>(D119/D116)^(1/3)-1</f>
        <v>-1.4708018867451211E-2</v>
      </c>
      <c r="F119" s="338">
        <f>(D119-D116)/3</f>
        <v>-0.10000000000000024</v>
      </c>
      <c r="G119" s="105">
        <v>39326</v>
      </c>
      <c r="H119" s="287">
        <f>H118+F119</f>
        <v>6.4999999999999991</v>
      </c>
      <c r="I119" s="266">
        <v>7.33</v>
      </c>
      <c r="J119" s="256"/>
      <c r="L119" s="51"/>
      <c r="N119" s="51"/>
      <c r="O119" s="265"/>
      <c r="U119" s="245"/>
      <c r="W119" s="57"/>
      <c r="X119" s="57"/>
      <c r="Y119" s="244"/>
      <c r="Z119" s="57"/>
    </row>
    <row r="120" spans="1:26">
      <c r="A120" s="73"/>
      <c r="B120" s="73"/>
      <c r="C120" s="66"/>
      <c r="D120" s="330"/>
      <c r="E120" s="117"/>
      <c r="F120" s="341">
        <f>F122</f>
        <v>0</v>
      </c>
      <c r="G120" s="106">
        <v>39356</v>
      </c>
      <c r="H120" s="288">
        <f>H121-F120</f>
        <v>6.6</v>
      </c>
      <c r="I120" s="266">
        <v>7.39</v>
      </c>
      <c r="J120" s="256"/>
      <c r="L120" s="51"/>
      <c r="N120" s="51"/>
      <c r="O120" s="265"/>
      <c r="U120" s="245"/>
      <c r="W120" s="57"/>
      <c r="X120" s="57"/>
      <c r="Y120" s="244"/>
      <c r="Z120" s="57"/>
    </row>
    <row r="121" spans="1:26">
      <c r="A121" s="73"/>
      <c r="B121" s="73"/>
      <c r="C121" s="68"/>
      <c r="D121" s="331"/>
      <c r="E121" s="118"/>
      <c r="F121" s="340">
        <f>F122</f>
        <v>0</v>
      </c>
      <c r="G121" s="104">
        <v>39387</v>
      </c>
      <c r="H121" s="286">
        <f>D122</f>
        <v>6.6</v>
      </c>
      <c r="I121" s="266">
        <v>7.68</v>
      </c>
      <c r="J121" s="256"/>
      <c r="L121" s="51"/>
      <c r="N121" s="51"/>
      <c r="O121" s="265"/>
      <c r="U121" s="245"/>
      <c r="W121" s="57"/>
      <c r="X121" s="57"/>
      <c r="Y121" s="244"/>
      <c r="Z121" s="57"/>
    </row>
    <row r="122" spans="1:26">
      <c r="A122" s="73"/>
      <c r="B122" s="73"/>
      <c r="C122" s="58" t="s">
        <v>104</v>
      </c>
      <c r="D122" s="329">
        <f>B42</f>
        <v>6.6</v>
      </c>
      <c r="E122" s="113">
        <f>(D122/D119)^(1/3)-1</f>
        <v>0</v>
      </c>
      <c r="F122" s="338">
        <f>(D122-D119)/3</f>
        <v>0</v>
      </c>
      <c r="G122" s="105">
        <v>39417</v>
      </c>
      <c r="H122" s="287">
        <f>H121+F122</f>
        <v>6.6</v>
      </c>
      <c r="I122" s="266">
        <v>6.59</v>
      </c>
      <c r="J122" s="256"/>
      <c r="L122" s="51"/>
      <c r="N122" s="51"/>
      <c r="O122" s="265"/>
      <c r="U122" s="245"/>
      <c r="W122" s="57"/>
      <c r="X122" s="57"/>
      <c r="Y122" s="244"/>
      <c r="Z122" s="57"/>
    </row>
    <row r="123" spans="1:26">
      <c r="A123" s="73"/>
      <c r="B123" s="73"/>
      <c r="C123" s="66"/>
      <c r="D123" s="330"/>
      <c r="E123" s="117"/>
      <c r="F123" s="341">
        <f>F125</f>
        <v>0</v>
      </c>
      <c r="G123" s="106">
        <v>39448</v>
      </c>
      <c r="H123" s="288">
        <f>H124-F123</f>
        <v>6.6</v>
      </c>
      <c r="I123" s="266">
        <v>7.1</v>
      </c>
      <c r="J123" s="256"/>
      <c r="L123" s="51"/>
      <c r="N123" s="51"/>
      <c r="O123" s="265"/>
      <c r="U123" s="245"/>
      <c r="W123" s="57"/>
      <c r="X123" s="57"/>
      <c r="Y123" s="244"/>
      <c r="Z123" s="57"/>
    </row>
    <row r="124" spans="1:26">
      <c r="A124" s="73"/>
      <c r="B124" s="73"/>
      <c r="C124" s="68"/>
      <c r="D124" s="331"/>
      <c r="E124" s="118"/>
      <c r="F124" s="340">
        <f>F125</f>
        <v>0</v>
      </c>
      <c r="G124" s="104">
        <v>39479</v>
      </c>
      <c r="H124" s="286">
        <f>D125</f>
        <v>6.6</v>
      </c>
      <c r="I124" s="266">
        <v>6.11</v>
      </c>
      <c r="J124" s="256"/>
      <c r="L124" s="51"/>
      <c r="N124" s="51"/>
      <c r="O124" s="265"/>
      <c r="U124" s="245"/>
      <c r="W124" s="57"/>
      <c r="X124" s="57"/>
      <c r="Y124" s="244"/>
      <c r="Z124" s="57"/>
    </row>
    <row r="125" spans="1:26">
      <c r="A125" s="73"/>
      <c r="B125" s="73"/>
      <c r="C125" s="58" t="s">
        <v>105</v>
      </c>
      <c r="D125" s="329">
        <f>B43</f>
        <v>6.6</v>
      </c>
      <c r="E125" s="113">
        <f>(D125/D122)^(1/3)-1</f>
        <v>0</v>
      </c>
      <c r="F125" s="338">
        <f>(D125-D122)/3</f>
        <v>0</v>
      </c>
      <c r="G125" s="105">
        <v>39508</v>
      </c>
      <c r="H125" s="287">
        <f>H124+F125</f>
        <v>6.6</v>
      </c>
      <c r="I125" s="266">
        <v>7.23</v>
      </c>
      <c r="J125" s="256"/>
      <c r="L125" s="51"/>
      <c r="N125" s="51"/>
      <c r="O125" s="265"/>
      <c r="U125" s="245"/>
      <c r="W125" s="57"/>
      <c r="X125" s="57"/>
      <c r="Y125" s="244"/>
      <c r="Z125" s="57"/>
    </row>
    <row r="126" spans="1:26">
      <c r="A126" s="73"/>
      <c r="B126" s="73"/>
      <c r="C126" s="66"/>
      <c r="D126" s="330"/>
      <c r="E126" s="117"/>
      <c r="F126" s="341">
        <f>F128</f>
        <v>0</v>
      </c>
      <c r="G126" s="106">
        <v>39539</v>
      </c>
      <c r="H126" s="288">
        <f>H127-F126</f>
        <v>6.6</v>
      </c>
      <c r="I126" s="266">
        <v>6.23</v>
      </c>
      <c r="J126" s="256"/>
      <c r="L126" s="51"/>
      <c r="N126" s="51"/>
      <c r="O126" s="265"/>
      <c r="U126" s="245"/>
      <c r="W126" s="57"/>
      <c r="X126" s="57"/>
      <c r="Y126" s="244"/>
      <c r="Z126" s="57"/>
    </row>
    <row r="127" spans="1:26">
      <c r="A127" s="73"/>
      <c r="B127" s="73"/>
      <c r="C127" s="68"/>
      <c r="D127" s="331"/>
      <c r="E127" s="118"/>
      <c r="F127" s="340">
        <f>F128</f>
        <v>0</v>
      </c>
      <c r="G127" s="104">
        <v>39569</v>
      </c>
      <c r="H127" s="286">
        <f>D128</f>
        <v>6.6</v>
      </c>
      <c r="I127" s="266">
        <v>7.71</v>
      </c>
      <c r="J127" s="256"/>
      <c r="L127" s="51"/>
      <c r="N127" s="51"/>
      <c r="O127" s="265"/>
      <c r="U127" s="245"/>
      <c r="W127" s="57"/>
      <c r="X127" s="57"/>
      <c r="Y127" s="244"/>
      <c r="Z127" s="57"/>
    </row>
    <row r="128" spans="1:26">
      <c r="A128" s="73"/>
      <c r="B128" s="73"/>
      <c r="C128" s="58" t="s">
        <v>106</v>
      </c>
      <c r="D128" s="329">
        <f>B44</f>
        <v>6.6</v>
      </c>
      <c r="E128" s="113">
        <f>(D128/D125)^(1/3)-1</f>
        <v>0</v>
      </c>
      <c r="F128" s="338">
        <f>(D128-D125)/3</f>
        <v>0</v>
      </c>
      <c r="G128" s="105">
        <v>39600</v>
      </c>
      <c r="H128" s="287">
        <f>H127+F128</f>
        <v>6.6</v>
      </c>
      <c r="I128" s="266">
        <v>8.2799999999999994</v>
      </c>
      <c r="J128" s="256"/>
      <c r="L128" s="51"/>
      <c r="N128" s="51"/>
      <c r="O128" s="265"/>
      <c r="U128" s="245"/>
      <c r="W128" s="57"/>
      <c r="X128" s="57"/>
      <c r="Y128" s="244"/>
      <c r="Z128" s="57"/>
    </row>
    <row r="129" spans="1:26">
      <c r="A129" s="73"/>
      <c r="B129" s="73"/>
      <c r="C129" s="66"/>
      <c r="D129" s="330"/>
      <c r="E129" s="117"/>
      <c r="F129" s="341">
        <f>F131</f>
        <v>3.3333333333333513E-2</v>
      </c>
      <c r="G129" s="106">
        <v>39630</v>
      </c>
      <c r="H129" s="288">
        <f>H130-F129</f>
        <v>6.666666666666667</v>
      </c>
      <c r="I129" s="266">
        <v>9.52</v>
      </c>
      <c r="J129" s="256"/>
      <c r="L129" s="51"/>
      <c r="N129" s="51"/>
      <c r="O129" s="265"/>
      <c r="U129" s="245"/>
      <c r="W129" s="57"/>
      <c r="X129" s="57"/>
      <c r="Y129" s="244"/>
      <c r="Z129" s="57"/>
    </row>
    <row r="130" spans="1:26">
      <c r="A130" s="73"/>
      <c r="B130" s="73"/>
      <c r="C130" s="68"/>
      <c r="D130" s="331"/>
      <c r="E130" s="118"/>
      <c r="F130" s="340">
        <f>F131</f>
        <v>3.3333333333333513E-2</v>
      </c>
      <c r="G130" s="104">
        <v>39661</v>
      </c>
      <c r="H130" s="286">
        <f>D131</f>
        <v>6.7</v>
      </c>
      <c r="I130" s="266">
        <v>8.7100000000000009</v>
      </c>
      <c r="J130" s="256"/>
      <c r="L130" s="51"/>
      <c r="N130" s="51"/>
      <c r="O130" s="265"/>
      <c r="U130" s="245"/>
      <c r="W130" s="57"/>
      <c r="X130" s="57"/>
      <c r="Y130" s="244"/>
      <c r="Z130" s="57"/>
    </row>
    <row r="131" spans="1:26">
      <c r="A131" s="73"/>
      <c r="B131" s="73"/>
      <c r="C131" s="58" t="s">
        <v>107</v>
      </c>
      <c r="D131" s="332">
        <f>B45</f>
        <v>6.7</v>
      </c>
      <c r="E131" s="113">
        <f>(D131/D128)^(1/3)-1</f>
        <v>5.0252100147130108E-3</v>
      </c>
      <c r="F131" s="338">
        <f>(D131-D128)/3</f>
        <v>3.3333333333333513E-2</v>
      </c>
      <c r="G131" s="105">
        <v>39692</v>
      </c>
      <c r="H131" s="289">
        <f>H130+F131</f>
        <v>6.7333333333333334</v>
      </c>
      <c r="I131" s="266">
        <v>7.55</v>
      </c>
      <c r="J131" s="256"/>
      <c r="L131" s="51"/>
      <c r="N131" s="51"/>
      <c r="O131" s="265"/>
      <c r="U131" s="245"/>
      <c r="W131" s="57"/>
      <c r="X131" s="57"/>
      <c r="Y131" s="244"/>
      <c r="Z131" s="57"/>
    </row>
    <row r="132" spans="1:26">
      <c r="A132" s="73"/>
      <c r="B132" s="73"/>
      <c r="C132" s="66"/>
      <c r="D132" s="333"/>
      <c r="E132" s="117"/>
      <c r="F132" s="341">
        <f>F134</f>
        <v>0.29999999999999982</v>
      </c>
      <c r="G132" s="106">
        <v>39722</v>
      </c>
      <c r="H132" s="290">
        <f>H133-F132</f>
        <v>7.3</v>
      </c>
      <c r="I132" s="266">
        <v>7.44</v>
      </c>
      <c r="J132" s="256"/>
      <c r="L132" s="51"/>
      <c r="N132" s="51"/>
      <c r="O132" s="265"/>
      <c r="U132" s="245"/>
      <c r="W132" s="57"/>
      <c r="X132" s="57"/>
      <c r="Y132" s="244"/>
      <c r="Z132" s="57"/>
    </row>
    <row r="133" spans="1:26">
      <c r="A133" s="73"/>
      <c r="B133" s="73"/>
      <c r="C133" s="68"/>
      <c r="D133" s="334"/>
      <c r="E133" s="118"/>
      <c r="F133" s="340">
        <f>F134</f>
        <v>0.29999999999999982</v>
      </c>
      <c r="G133" s="104">
        <v>39753</v>
      </c>
      <c r="H133" s="291">
        <f>D134</f>
        <v>7.6</v>
      </c>
      <c r="I133" s="266">
        <v>7.48</v>
      </c>
      <c r="J133" s="256"/>
      <c r="L133" s="51"/>
      <c r="N133" s="51"/>
      <c r="O133" s="265"/>
      <c r="U133" s="245"/>
      <c r="W133" s="57"/>
      <c r="X133" s="57"/>
      <c r="Y133" s="244"/>
      <c r="Z133" s="57"/>
    </row>
    <row r="134" spans="1:26">
      <c r="A134" s="73"/>
      <c r="B134" s="73"/>
      <c r="C134" s="58" t="s">
        <v>108</v>
      </c>
      <c r="D134" s="332">
        <f>B46</f>
        <v>7.6</v>
      </c>
      <c r="E134" s="113">
        <f>(D134/D131)^(1/3)-1</f>
        <v>4.2908634712485627E-2</v>
      </c>
      <c r="F134" s="338">
        <f>(D134-D131)/3</f>
        <v>0.29999999999999982</v>
      </c>
      <c r="G134" s="105">
        <v>39783</v>
      </c>
      <c r="H134" s="289">
        <f>H133+F134</f>
        <v>7.8999999999999995</v>
      </c>
      <c r="I134" s="266">
        <v>6.93</v>
      </c>
      <c r="J134" s="256"/>
      <c r="L134" s="51"/>
      <c r="N134" s="51"/>
      <c r="O134" s="265"/>
      <c r="U134" s="245"/>
      <c r="W134" s="57"/>
      <c r="X134" s="57"/>
      <c r="Y134" s="244"/>
      <c r="Z134" s="57"/>
    </row>
    <row r="135" spans="1:26">
      <c r="A135" s="73"/>
      <c r="B135" s="73"/>
      <c r="C135" s="66"/>
      <c r="D135" s="333"/>
      <c r="E135" s="117"/>
      <c r="F135" s="341">
        <f>F137</f>
        <v>0.5</v>
      </c>
      <c r="G135" s="106">
        <v>39814</v>
      </c>
      <c r="H135" s="290">
        <f>H136-F135</f>
        <v>8.6</v>
      </c>
      <c r="I135" s="266">
        <v>8.48</v>
      </c>
      <c r="J135" s="256"/>
      <c r="L135" s="51"/>
      <c r="N135" s="51"/>
      <c r="O135" s="265"/>
      <c r="U135" s="245"/>
      <c r="W135" s="57"/>
      <c r="X135" s="57"/>
      <c r="Y135" s="244"/>
      <c r="Z135" s="57"/>
    </row>
    <row r="136" spans="1:26">
      <c r="A136" s="73"/>
      <c r="B136" s="73"/>
      <c r="C136" s="68"/>
      <c r="D136" s="334"/>
      <c r="E136" s="118"/>
      <c r="F136" s="340">
        <f>F137</f>
        <v>0.5</v>
      </c>
      <c r="G136" s="104">
        <v>39845</v>
      </c>
      <c r="H136" s="291">
        <f>D137</f>
        <v>9.1</v>
      </c>
      <c r="I136" s="267">
        <v>8.92</v>
      </c>
      <c r="J136" s="256"/>
      <c r="L136" s="51"/>
      <c r="N136" s="51"/>
      <c r="O136" s="265"/>
      <c r="U136" s="245"/>
      <c r="W136" s="57"/>
      <c r="X136" s="57"/>
      <c r="Y136" s="244"/>
      <c r="Z136" s="57"/>
    </row>
    <row r="137" spans="1:26">
      <c r="A137" s="73"/>
      <c r="B137" s="73"/>
      <c r="C137" s="58" t="s">
        <v>109</v>
      </c>
      <c r="D137" s="335">
        <f>B47</f>
        <v>9.1</v>
      </c>
      <c r="E137" s="113">
        <f>(D137/D134)^(1/3)-1</f>
        <v>6.1881203455887102E-2</v>
      </c>
      <c r="F137" s="338">
        <f>(D137-D134)/3</f>
        <v>0.5</v>
      </c>
      <c r="G137" s="105">
        <v>39873</v>
      </c>
      <c r="H137" s="289">
        <f>H136+F137</f>
        <v>9.6</v>
      </c>
      <c r="I137" s="267">
        <v>9.42</v>
      </c>
      <c r="J137" s="256"/>
      <c r="L137" s="51"/>
      <c r="N137" s="51"/>
      <c r="O137" s="265"/>
      <c r="U137" s="245"/>
      <c r="W137" s="57"/>
      <c r="X137" s="57"/>
      <c r="Y137" s="244"/>
      <c r="Z137" s="57"/>
    </row>
    <row r="138" spans="1:26">
      <c r="A138" s="73"/>
      <c r="B138" s="73"/>
      <c r="C138" s="66"/>
      <c r="D138" s="336"/>
      <c r="E138" s="117"/>
      <c r="F138" s="341">
        <f>F140</f>
        <v>0.13333333333333344</v>
      </c>
      <c r="G138" s="106">
        <v>39904</v>
      </c>
      <c r="H138" s="290">
        <f>H139-F138</f>
        <v>9.3666666666666671</v>
      </c>
      <c r="I138" s="267">
        <v>8.83</v>
      </c>
      <c r="J138" s="256"/>
      <c r="L138" s="51"/>
      <c r="N138" s="51"/>
      <c r="O138" s="265"/>
      <c r="U138" s="245"/>
      <c r="W138" s="57"/>
      <c r="X138" s="57"/>
      <c r="Y138" s="244"/>
      <c r="Z138" s="57"/>
    </row>
    <row r="139" spans="1:26">
      <c r="A139" s="73"/>
      <c r="B139" s="73"/>
      <c r="C139" s="68"/>
      <c r="D139" s="337"/>
      <c r="E139" s="118"/>
      <c r="F139" s="340">
        <f>F140</f>
        <v>0.13333333333333344</v>
      </c>
      <c r="G139" s="104">
        <v>39934</v>
      </c>
      <c r="H139" s="291">
        <f>D140</f>
        <v>9.5</v>
      </c>
      <c r="I139" s="267">
        <v>10.65</v>
      </c>
      <c r="J139" s="256"/>
      <c r="L139" s="51"/>
      <c r="N139" s="51"/>
      <c r="O139" s="265"/>
      <c r="U139" s="245"/>
      <c r="W139" s="57"/>
      <c r="X139" s="57"/>
      <c r="Y139" s="244"/>
      <c r="Z139" s="57"/>
    </row>
    <row r="140" spans="1:26">
      <c r="A140" s="73"/>
      <c r="B140" s="73"/>
      <c r="C140" s="58" t="s">
        <v>110</v>
      </c>
      <c r="D140" s="335">
        <f>B48</f>
        <v>9.5</v>
      </c>
      <c r="E140" s="113">
        <f>(D140/D137)^(1/3)-1</f>
        <v>1.4442426808331632E-2</v>
      </c>
      <c r="F140" s="338">
        <f>(D140-D137)/3</f>
        <v>0.13333333333333344</v>
      </c>
      <c r="G140" s="105">
        <v>39965</v>
      </c>
      <c r="H140" s="289">
        <f>H139+F140</f>
        <v>9.6333333333333329</v>
      </c>
      <c r="I140" s="267">
        <v>11.18</v>
      </c>
      <c r="J140" s="256"/>
      <c r="L140" s="51"/>
      <c r="N140" s="51"/>
      <c r="O140" s="265"/>
      <c r="U140" s="245"/>
      <c r="W140" s="57"/>
      <c r="X140" s="57"/>
      <c r="Y140" s="244"/>
      <c r="Z140" s="57"/>
    </row>
    <row r="141" spans="1:26">
      <c r="A141" s="73"/>
      <c r="B141" s="73"/>
      <c r="C141" s="66"/>
      <c r="D141" s="336"/>
      <c r="E141" s="117"/>
      <c r="F141" s="341">
        <f>F143</f>
        <v>6.666666666666643E-2</v>
      </c>
      <c r="G141" s="106">
        <v>39995</v>
      </c>
      <c r="H141" s="290">
        <f>H142-F141</f>
        <v>9.6333333333333329</v>
      </c>
      <c r="I141" s="267">
        <v>12.6</v>
      </c>
      <c r="J141" s="256"/>
      <c r="L141" s="51"/>
      <c r="N141" s="51"/>
      <c r="O141" s="265"/>
      <c r="U141" s="245"/>
      <c r="W141" s="57"/>
      <c r="X141" s="57"/>
      <c r="Y141" s="244"/>
      <c r="Z141" s="57"/>
    </row>
    <row r="142" spans="1:26">
      <c r="A142" s="84"/>
      <c r="B142" s="84"/>
      <c r="C142" s="68"/>
      <c r="D142" s="337"/>
      <c r="E142" s="118"/>
      <c r="F142" s="340">
        <f>F143</f>
        <v>6.666666666666643E-2</v>
      </c>
      <c r="G142" s="104">
        <v>40026</v>
      </c>
      <c r="H142" s="291">
        <f>D143</f>
        <v>9.6999999999999993</v>
      </c>
      <c r="I142" s="267">
        <v>11.62</v>
      </c>
      <c r="J142" s="256"/>
      <c r="L142" s="51"/>
      <c r="N142" s="51"/>
      <c r="O142" s="265"/>
      <c r="U142" s="245"/>
      <c r="W142" s="57"/>
      <c r="X142" s="57"/>
      <c r="Y142" s="244"/>
      <c r="Z142" s="57"/>
    </row>
    <row r="143" spans="1:26">
      <c r="C143" s="58" t="s">
        <v>111</v>
      </c>
      <c r="D143" s="335">
        <f>B49</f>
        <v>9.6999999999999993</v>
      </c>
      <c r="E143" s="113">
        <f>(D143/D140)^(1/3)-1</f>
        <v>6.9688659524456131E-3</v>
      </c>
      <c r="F143" s="338">
        <f>(D143-D140)/3</f>
        <v>6.666666666666643E-2</v>
      </c>
      <c r="G143" s="105">
        <v>40057</v>
      </c>
      <c r="H143" s="289">
        <f>H142+F143</f>
        <v>9.7666666666666657</v>
      </c>
      <c r="I143" s="267">
        <v>9.77</v>
      </c>
      <c r="J143" s="256"/>
      <c r="L143" s="51"/>
      <c r="N143" s="51"/>
      <c r="O143" s="265"/>
      <c r="U143" s="245"/>
      <c r="W143" s="57"/>
      <c r="X143" s="57"/>
      <c r="Y143" s="244"/>
      <c r="Z143" s="57"/>
    </row>
    <row r="144" spans="1:26">
      <c r="C144" s="66"/>
      <c r="D144" s="336"/>
      <c r="E144" s="117"/>
      <c r="F144" s="341">
        <f>F146</f>
        <v>-6.666666666666643E-2</v>
      </c>
      <c r="G144" s="106">
        <v>40087</v>
      </c>
      <c r="H144" s="290">
        <f>H145-F144</f>
        <v>9.5666666666666664</v>
      </c>
      <c r="I144" s="267">
        <v>9.15</v>
      </c>
      <c r="J144" s="256"/>
      <c r="L144" s="51"/>
      <c r="N144" s="51"/>
      <c r="O144" s="265"/>
      <c r="U144" s="245"/>
      <c r="W144" s="57"/>
      <c r="X144" s="57"/>
      <c r="Y144" s="244"/>
      <c r="Z144" s="57"/>
    </row>
    <row r="145" spans="3:26">
      <c r="C145" s="68"/>
      <c r="D145" s="337"/>
      <c r="E145" s="118"/>
      <c r="F145" s="340">
        <f>F146</f>
        <v>-6.666666666666643E-2</v>
      </c>
      <c r="G145" s="104">
        <v>40118</v>
      </c>
      <c r="H145" s="291">
        <f>D146</f>
        <v>9.5</v>
      </c>
      <c r="I145" s="267">
        <v>10.06</v>
      </c>
      <c r="J145" s="256"/>
      <c r="L145" s="51"/>
      <c r="N145" s="51"/>
      <c r="O145" s="265"/>
      <c r="U145" s="245"/>
      <c r="W145" s="57"/>
      <c r="X145" s="57"/>
      <c r="Y145" s="244"/>
      <c r="Z145" s="57"/>
    </row>
    <row r="146" spans="3:26">
      <c r="C146" s="58" t="s">
        <v>112</v>
      </c>
      <c r="D146" s="335">
        <f>B50</f>
        <v>9.5</v>
      </c>
      <c r="E146" s="113">
        <f>(D146/D143)^(1/3)-1</f>
        <v>-6.9206369611578555E-3</v>
      </c>
      <c r="F146" s="338">
        <f>(D146-D143)/3</f>
        <v>-6.666666666666643E-2</v>
      </c>
      <c r="G146" s="105">
        <v>40148</v>
      </c>
      <c r="H146" s="289">
        <f>H145+F146</f>
        <v>9.4333333333333336</v>
      </c>
      <c r="I146" s="267">
        <v>8.86</v>
      </c>
      <c r="J146" s="256"/>
      <c r="L146" s="51"/>
      <c r="N146" s="51"/>
      <c r="O146" s="265"/>
      <c r="U146" s="245"/>
      <c r="W146" s="57"/>
      <c r="X146" s="57"/>
      <c r="Y146" s="244"/>
      <c r="Z146" s="57"/>
    </row>
    <row r="147" spans="3:26">
      <c r="C147" s="66"/>
      <c r="D147" s="336"/>
      <c r="E147" s="117"/>
      <c r="F147" s="341">
        <f>F149</f>
        <v>-6.666666666666643E-2</v>
      </c>
      <c r="G147" s="106">
        <v>40179</v>
      </c>
      <c r="H147" s="290">
        <f>H148-F147</f>
        <v>9.3666666666666671</v>
      </c>
      <c r="I147" s="267">
        <v>9.7899999999999991</v>
      </c>
      <c r="J147" s="256"/>
      <c r="L147" s="51"/>
      <c r="N147" s="51"/>
      <c r="O147" s="265"/>
      <c r="U147" s="245"/>
      <c r="W147" s="57"/>
      <c r="X147" s="57"/>
      <c r="Y147" s="244"/>
      <c r="Z147" s="57"/>
    </row>
    <row r="148" spans="3:26">
      <c r="C148" s="68"/>
      <c r="D148" s="337"/>
      <c r="E148" s="118"/>
      <c r="F148" s="340">
        <f>F149</f>
        <v>-6.666666666666643E-2</v>
      </c>
      <c r="G148" s="104">
        <v>40210</v>
      </c>
      <c r="H148" s="291">
        <f>D149</f>
        <v>9.3000000000000007</v>
      </c>
      <c r="I148" s="267">
        <v>9.17</v>
      </c>
      <c r="J148" s="256"/>
      <c r="L148" s="51"/>
      <c r="N148" s="51"/>
      <c r="O148" s="265"/>
      <c r="U148" s="245"/>
      <c r="W148" s="57"/>
      <c r="X148" s="57"/>
      <c r="Y148" s="244"/>
      <c r="Z148" s="57"/>
    </row>
    <row r="149" spans="3:26">
      <c r="C149" s="58" t="s">
        <v>113</v>
      </c>
      <c r="D149" s="335">
        <f>B51</f>
        <v>9.3000000000000007</v>
      </c>
      <c r="E149" s="113">
        <f>(D149/D146)^(1/3)-1</f>
        <v>-7.0673739679170122E-3</v>
      </c>
      <c r="F149" s="338">
        <f>(D149-D146)/3</f>
        <v>-6.666666666666643E-2</v>
      </c>
      <c r="G149" s="105">
        <v>40238</v>
      </c>
      <c r="H149" s="289">
        <f>H148+F149</f>
        <v>9.2333333333333343</v>
      </c>
      <c r="I149" s="267">
        <v>9.33</v>
      </c>
      <c r="J149" s="256"/>
      <c r="L149" s="51"/>
      <c r="N149" s="51"/>
      <c r="O149" s="265"/>
      <c r="U149" s="245"/>
      <c r="W149" s="57"/>
      <c r="X149" s="57"/>
      <c r="Y149" s="244"/>
      <c r="Z149" s="57"/>
    </row>
    <row r="150" spans="3:26">
      <c r="C150" s="66"/>
      <c r="D150" s="336"/>
      <c r="E150" s="117"/>
      <c r="F150" s="341">
        <f>F152</f>
        <v>0</v>
      </c>
      <c r="G150" s="106">
        <v>40269</v>
      </c>
      <c r="H150" s="290">
        <f>H151-F150</f>
        <v>9.3000000000000007</v>
      </c>
      <c r="I150" s="267">
        <v>10.09</v>
      </c>
      <c r="J150" s="256"/>
      <c r="L150" s="51"/>
      <c r="N150" s="51"/>
      <c r="O150" s="265"/>
      <c r="U150" s="245"/>
      <c r="W150" s="57"/>
      <c r="X150" s="57"/>
      <c r="Y150" s="244"/>
      <c r="Z150" s="57"/>
    </row>
    <row r="151" spans="3:26">
      <c r="C151" s="68"/>
      <c r="D151" s="337"/>
      <c r="E151" s="118"/>
      <c r="F151" s="340">
        <f>F152</f>
        <v>0</v>
      </c>
      <c r="G151" s="104">
        <v>40299</v>
      </c>
      <c r="H151" s="291">
        <f>D152</f>
        <v>9.3000000000000007</v>
      </c>
      <c r="I151" s="267">
        <v>11.6</v>
      </c>
      <c r="J151" s="256"/>
      <c r="L151" s="51"/>
      <c r="N151" s="51"/>
      <c r="O151" s="265"/>
      <c r="U151" s="245"/>
      <c r="W151" s="57"/>
      <c r="X151" s="57"/>
      <c r="Y151" s="244"/>
      <c r="Z151" s="57"/>
    </row>
    <row r="152" spans="3:26">
      <c r="C152" s="58" t="s">
        <v>114</v>
      </c>
      <c r="D152" s="335">
        <f>B52</f>
        <v>9.3000000000000007</v>
      </c>
      <c r="E152" s="113">
        <f>(D152/D149)^(1/3)-1</f>
        <v>0</v>
      </c>
      <c r="F152" s="338">
        <f>(D152-D149)/3</f>
        <v>0</v>
      </c>
      <c r="G152" s="105">
        <v>40330</v>
      </c>
      <c r="H152" s="289">
        <f>H151+F152</f>
        <v>9.3000000000000007</v>
      </c>
      <c r="I152" s="267">
        <v>10.33</v>
      </c>
      <c r="J152" s="256"/>
      <c r="L152" s="51"/>
      <c r="N152" s="51"/>
      <c r="O152" s="265"/>
      <c r="U152" s="245"/>
      <c r="W152" s="57"/>
      <c r="X152" s="57"/>
      <c r="Y152" s="244"/>
      <c r="Z152" s="57"/>
    </row>
    <row r="153" spans="3:26">
      <c r="C153" s="66"/>
      <c r="D153" s="336"/>
      <c r="E153" s="117"/>
      <c r="F153" s="341">
        <f>F155</f>
        <v>0</v>
      </c>
      <c r="G153" s="106">
        <v>40360</v>
      </c>
      <c r="H153" s="290">
        <f>H154-F153</f>
        <v>9.3000000000000007</v>
      </c>
      <c r="I153" s="267">
        <v>10.24</v>
      </c>
      <c r="J153" s="256"/>
      <c r="L153" s="51"/>
      <c r="N153" s="51"/>
      <c r="O153" s="265"/>
      <c r="U153" s="245"/>
      <c r="W153" s="57"/>
      <c r="X153" s="57"/>
      <c r="Y153" s="244"/>
      <c r="Z153" s="57"/>
    </row>
    <row r="154" spans="3:26">
      <c r="C154" s="68"/>
      <c r="D154" s="337"/>
      <c r="E154" s="118"/>
      <c r="F154" s="340">
        <f>F155</f>
        <v>0</v>
      </c>
      <c r="G154" s="104">
        <v>40391</v>
      </c>
      <c r="H154" s="291">
        <f>D155</f>
        <v>9.3000000000000007</v>
      </c>
      <c r="I154" s="267">
        <v>11.97</v>
      </c>
      <c r="J154" s="256"/>
      <c r="L154" s="51"/>
      <c r="N154" s="51"/>
      <c r="O154" s="265"/>
      <c r="U154" s="245"/>
      <c r="W154" s="57"/>
      <c r="X154" s="57"/>
      <c r="Y154" s="244"/>
      <c r="Z154" s="57"/>
    </row>
    <row r="155" spans="3:26">
      <c r="C155" s="58" t="s">
        <v>115</v>
      </c>
      <c r="D155" s="335">
        <f>B53</f>
        <v>9.3000000000000007</v>
      </c>
      <c r="E155" s="113">
        <f>(D155/D152)^(1/3)-1</f>
        <v>0</v>
      </c>
      <c r="F155" s="338">
        <f>(D155-D152)/3</f>
        <v>0</v>
      </c>
      <c r="G155" s="105">
        <v>40422</v>
      </c>
      <c r="H155" s="289">
        <f>H154+F155</f>
        <v>9.3000000000000007</v>
      </c>
      <c r="I155" s="267">
        <v>9.91</v>
      </c>
      <c r="J155" s="256"/>
      <c r="L155" s="51"/>
      <c r="N155" s="51"/>
      <c r="O155" s="265"/>
      <c r="U155" s="245"/>
      <c r="W155" s="57"/>
      <c r="X155" s="57"/>
      <c r="Y155" s="244"/>
      <c r="Z155" s="57"/>
    </row>
    <row r="156" spans="3:26">
      <c r="C156" s="66"/>
      <c r="D156" s="336"/>
      <c r="E156" s="117"/>
      <c r="F156" s="341">
        <f>F158</f>
        <v>-0.33333333333333331</v>
      </c>
      <c r="G156" s="106">
        <v>40452</v>
      </c>
      <c r="H156" s="290">
        <f>H157-F156</f>
        <v>8.6333333333333346</v>
      </c>
      <c r="I156" s="268">
        <v>9.42</v>
      </c>
      <c r="J156" s="256"/>
      <c r="L156" s="51"/>
      <c r="N156" s="51"/>
      <c r="O156" s="265"/>
      <c r="U156" s="245"/>
      <c r="W156" s="57"/>
      <c r="X156" s="57"/>
      <c r="Y156" s="244"/>
      <c r="Z156" s="57"/>
    </row>
    <row r="157" spans="3:26">
      <c r="C157" s="68"/>
      <c r="D157" s="337"/>
      <c r="E157" s="118"/>
      <c r="F157" s="340">
        <f>F158</f>
        <v>-0.33333333333333331</v>
      </c>
      <c r="G157" s="104">
        <v>40483</v>
      </c>
      <c r="H157" s="291">
        <f>D158</f>
        <v>8.3000000000000007</v>
      </c>
      <c r="I157" s="268">
        <v>9.1999999999999993</v>
      </c>
      <c r="J157" s="256"/>
      <c r="L157" s="51"/>
      <c r="N157" s="51"/>
      <c r="O157" s="265"/>
      <c r="U157" s="245"/>
      <c r="W157" s="57"/>
      <c r="X157" s="57"/>
      <c r="Y157" s="244"/>
      <c r="Z157" s="57"/>
    </row>
    <row r="158" spans="3:26">
      <c r="C158" s="58" t="s">
        <v>116</v>
      </c>
      <c r="D158" s="335">
        <f>B54</f>
        <v>8.3000000000000007</v>
      </c>
      <c r="E158" s="113">
        <f>(D158/D155)^(1/3)-1</f>
        <v>-3.7209681270225947E-2</v>
      </c>
      <c r="F158" s="338">
        <f>(D158-D155)/3</f>
        <v>-0.33333333333333331</v>
      </c>
      <c r="G158" s="105">
        <v>40513</v>
      </c>
      <c r="H158" s="289">
        <f>H157+F158</f>
        <v>7.9666666666666677</v>
      </c>
      <c r="I158" s="268">
        <v>8.0500000000000007</v>
      </c>
      <c r="J158" s="256"/>
      <c r="L158" s="51"/>
      <c r="N158" s="51"/>
      <c r="O158" s="265"/>
      <c r="U158" s="245"/>
      <c r="W158" s="57"/>
      <c r="X158" s="57"/>
      <c r="Y158" s="244"/>
      <c r="Z158" s="57"/>
    </row>
    <row r="159" spans="3:26">
      <c r="C159" s="66"/>
      <c r="D159" s="336"/>
      <c r="E159" s="117"/>
      <c r="F159" s="341">
        <f>F161</f>
        <v>6.666666666666643E-2</v>
      </c>
      <c r="G159" s="106">
        <v>40544</v>
      </c>
      <c r="H159" s="290">
        <f>H160-F159</f>
        <v>8.4333333333333336</v>
      </c>
      <c r="I159" s="268">
        <v>9.35</v>
      </c>
      <c r="J159" s="256"/>
      <c r="L159" s="51"/>
      <c r="N159" s="51"/>
      <c r="O159" s="265"/>
      <c r="U159" s="245"/>
      <c r="W159" s="57"/>
      <c r="X159" s="57"/>
      <c r="Y159" s="244"/>
      <c r="Z159" s="57"/>
    </row>
    <row r="160" spans="3:26">
      <c r="C160" s="68"/>
      <c r="D160" s="337"/>
      <c r="E160" s="118"/>
      <c r="F160" s="340">
        <f>F161</f>
        <v>6.666666666666643E-2</v>
      </c>
      <c r="G160" s="104">
        <v>40575</v>
      </c>
      <c r="H160" s="291">
        <f>D161</f>
        <v>8.5</v>
      </c>
      <c r="I160" s="268">
        <v>8.34</v>
      </c>
      <c r="J160" s="256"/>
      <c r="L160" s="51"/>
      <c r="N160" s="51"/>
      <c r="O160" s="265"/>
      <c r="W160" s="57"/>
      <c r="X160" s="57"/>
    </row>
    <row r="161" spans="3:24">
      <c r="C161" s="58">
        <v>2011.1</v>
      </c>
      <c r="D161" s="335">
        <f>B55</f>
        <v>8.5</v>
      </c>
      <c r="E161" s="113">
        <f>(D161/D158)^(1/3)-1</f>
        <v>7.9684634480596817E-3</v>
      </c>
      <c r="F161" s="338">
        <f>(D161-D158)/3</f>
        <v>6.666666666666643E-2</v>
      </c>
      <c r="G161" s="105">
        <v>40603</v>
      </c>
      <c r="H161" s="289">
        <f>H160+F161</f>
        <v>8.5666666666666664</v>
      </c>
      <c r="I161" s="268">
        <v>9.59</v>
      </c>
      <c r="J161" s="256"/>
      <c r="L161" s="276" t="s">
        <v>184</v>
      </c>
      <c r="M161" s="276"/>
      <c r="N161" s="276"/>
      <c r="O161" s="276"/>
      <c r="P161" s="277"/>
      <c r="W161" s="57"/>
      <c r="X161" s="57"/>
    </row>
    <row r="162" spans="3:24">
      <c r="C162" s="66"/>
      <c r="D162" s="336"/>
      <c r="E162" s="117"/>
      <c r="F162" s="341">
        <f>F164</f>
        <v>-6.666666666666643E-2</v>
      </c>
      <c r="G162" s="106">
        <v>40634</v>
      </c>
      <c r="H162" s="290">
        <f>H163-F162</f>
        <v>8.3666666666666671</v>
      </c>
      <c r="I162" s="268">
        <v>9.0500000000000007</v>
      </c>
      <c r="J162" s="256"/>
      <c r="L162" s="276" t="s">
        <v>2</v>
      </c>
      <c r="M162" s="276"/>
      <c r="N162" s="276"/>
      <c r="O162" s="276"/>
      <c r="P162" s="277"/>
      <c r="W162" s="57"/>
      <c r="X162" s="57"/>
    </row>
    <row r="163" spans="3:24">
      <c r="C163" s="68"/>
      <c r="D163" s="337"/>
      <c r="E163" s="118"/>
      <c r="F163" s="340">
        <f>F164</f>
        <v>-6.666666666666643E-2</v>
      </c>
      <c r="G163" s="104">
        <v>40664</v>
      </c>
      <c r="H163" s="291">
        <f>D164</f>
        <v>8.3000000000000007</v>
      </c>
      <c r="I163" s="268">
        <v>10</v>
      </c>
      <c r="J163" s="151"/>
      <c r="L163" s="276" t="s">
        <v>253</v>
      </c>
      <c r="M163" s="276"/>
      <c r="N163" s="276"/>
      <c r="O163" s="276"/>
      <c r="P163" s="277"/>
      <c r="W163" s="57"/>
      <c r="X163" s="57"/>
    </row>
    <row r="164" spans="3:24">
      <c r="C164" s="58">
        <v>2011.2</v>
      </c>
      <c r="D164" s="335">
        <f>B56</f>
        <v>8.3000000000000007</v>
      </c>
      <c r="E164" s="113">
        <f>(D164/D161)^(1/3)-1</f>
        <v>-7.9054690072358769E-3</v>
      </c>
      <c r="F164" s="338">
        <f>(D164-D161)/3</f>
        <v>-6.666666666666643E-2</v>
      </c>
      <c r="G164" s="105">
        <v>40695</v>
      </c>
      <c r="H164" s="289">
        <f>H163+F164</f>
        <v>8.2333333333333343</v>
      </c>
      <c r="I164" s="268">
        <v>9.5399999999999991</v>
      </c>
      <c r="J164" s="151"/>
      <c r="L164" s="276" t="s">
        <v>254</v>
      </c>
      <c r="M164" s="276"/>
      <c r="N164" s="276"/>
      <c r="O164" s="276"/>
      <c r="P164" s="277"/>
      <c r="W164" s="57"/>
      <c r="X164" s="57"/>
    </row>
    <row r="165" spans="3:24">
      <c r="C165" s="66"/>
      <c r="D165" s="336"/>
      <c r="E165" s="117"/>
      <c r="F165" s="341">
        <f>F167</f>
        <v>-0.10000000000000024</v>
      </c>
      <c r="G165" s="106">
        <v>40725</v>
      </c>
      <c r="H165" s="290">
        <f>H166-F165</f>
        <v>8.1</v>
      </c>
      <c r="I165" s="268">
        <v>10.39</v>
      </c>
      <c r="L165" s="276" t="s">
        <v>255</v>
      </c>
      <c r="M165" s="276"/>
      <c r="N165" s="276"/>
      <c r="O165" s="276"/>
      <c r="P165" s="277"/>
      <c r="W165" s="57"/>
      <c r="X165" s="57"/>
    </row>
    <row r="166" spans="3:24">
      <c r="C166" s="68"/>
      <c r="D166" s="337"/>
      <c r="E166" s="118"/>
      <c r="F166" s="340">
        <f>F167</f>
        <v>-0.10000000000000024</v>
      </c>
      <c r="G166" s="104">
        <v>40756</v>
      </c>
      <c r="H166" s="291">
        <f>D167</f>
        <v>8</v>
      </c>
      <c r="I166" s="268">
        <v>10.14</v>
      </c>
      <c r="L166" s="276" t="s">
        <v>3</v>
      </c>
      <c r="M166" s="277"/>
      <c r="N166" s="276"/>
      <c r="O166" s="276"/>
      <c r="P166" s="278"/>
      <c r="W166" s="57"/>
      <c r="X166" s="57"/>
    </row>
    <row r="167" spans="3:24">
      <c r="C167" s="58">
        <v>2011.3</v>
      </c>
      <c r="D167" s="335">
        <f>B57</f>
        <v>8</v>
      </c>
      <c r="E167" s="113">
        <f>(D167/D164)^(1/3)-1</f>
        <v>-1.2196338711157662E-2</v>
      </c>
      <c r="F167" s="338">
        <f>(D167-D164)/3</f>
        <v>-0.10000000000000024</v>
      </c>
      <c r="G167" s="105">
        <v>40787</v>
      </c>
      <c r="H167" s="289">
        <f>H166+F167</f>
        <v>7.8999999999999995</v>
      </c>
      <c r="I167" s="268">
        <v>8.4600000000000009</v>
      </c>
      <c r="L167" s="276"/>
      <c r="M167" s="277"/>
      <c r="N167" s="276"/>
      <c r="O167" s="276"/>
      <c r="P167" s="278"/>
      <c r="W167" s="57"/>
      <c r="X167" s="57"/>
    </row>
    <row r="168" spans="3:24">
      <c r="C168" s="66"/>
      <c r="D168" s="336"/>
      <c r="E168" s="117"/>
      <c r="F168" s="341">
        <f>F170</f>
        <v>0.19999999999999987</v>
      </c>
      <c r="G168" s="106">
        <v>40817</v>
      </c>
      <c r="H168" s="290">
        <f>H169-F168</f>
        <v>8.4</v>
      </c>
      <c r="I168" s="268">
        <v>8.67</v>
      </c>
      <c r="L168" s="276" t="s">
        <v>4</v>
      </c>
      <c r="M168" s="277" t="s">
        <v>5</v>
      </c>
      <c r="N168" s="276" t="s">
        <v>6</v>
      </c>
      <c r="O168" s="276" t="s">
        <v>7</v>
      </c>
      <c r="P168" s="278" t="s">
        <v>8</v>
      </c>
      <c r="W168" s="57"/>
      <c r="X168" s="57"/>
    </row>
    <row r="169" spans="3:24">
      <c r="C169" s="68"/>
      <c r="D169" s="337"/>
      <c r="E169" s="118"/>
      <c r="F169" s="340">
        <f>F170</f>
        <v>0.19999999999999987</v>
      </c>
      <c r="G169" s="104">
        <v>40848</v>
      </c>
      <c r="H169" s="291">
        <f>D170</f>
        <v>8.6</v>
      </c>
      <c r="I169" s="268">
        <v>8.73</v>
      </c>
      <c r="L169" s="276"/>
      <c r="M169" s="277"/>
      <c r="N169" s="276"/>
      <c r="O169" s="276"/>
      <c r="P169" s="278"/>
      <c r="W169" s="57"/>
      <c r="X169" s="57"/>
    </row>
    <row r="170" spans="3:24">
      <c r="C170" s="58">
        <v>2011.4</v>
      </c>
      <c r="D170" s="335">
        <f>B58</f>
        <v>8.6</v>
      </c>
      <c r="E170" s="113">
        <f>(D170/D167)^(1/3)-1</f>
        <v>2.4399807259133155E-2</v>
      </c>
      <c r="F170" s="338">
        <f>(D170-D167)/3</f>
        <v>0.19999999999999987</v>
      </c>
      <c r="G170" s="105">
        <v>40878</v>
      </c>
      <c r="H170" s="289">
        <f>H169+F170</f>
        <v>8.7999999999999989</v>
      </c>
      <c r="I170" s="268">
        <v>8.14</v>
      </c>
      <c r="L170" s="276" t="s">
        <v>185</v>
      </c>
      <c r="M170" s="296">
        <v>0.94544692797708596</v>
      </c>
      <c r="N170" s="281">
        <v>5.7771786792794003E-2</v>
      </c>
      <c r="O170" s="297">
        <v>16.365201432457901</v>
      </c>
      <c r="P170" s="282">
        <v>1.81538673377323E-37</v>
      </c>
      <c r="W170" s="57"/>
      <c r="X170" s="57"/>
    </row>
    <row r="171" spans="3:24">
      <c r="C171" s="66"/>
      <c r="D171" s="336"/>
      <c r="E171" s="117"/>
      <c r="F171" s="341">
        <f>F173</f>
        <v>0</v>
      </c>
      <c r="G171" s="106">
        <v>40909</v>
      </c>
      <c r="H171" s="290">
        <f>H172-F171</f>
        <v>8.6</v>
      </c>
      <c r="I171" s="268">
        <v>10.31</v>
      </c>
      <c r="L171" s="276" t="s">
        <v>10</v>
      </c>
      <c r="M171" s="296">
        <v>1.3319054200400799</v>
      </c>
      <c r="N171" s="281">
        <v>0.414548084343764</v>
      </c>
      <c r="O171" s="297">
        <v>3.2129093592327398</v>
      </c>
      <c r="P171" s="282">
        <v>1.5569892888733501E-3</v>
      </c>
      <c r="W171" s="57"/>
      <c r="X171" s="57"/>
    </row>
    <row r="172" spans="3:24">
      <c r="C172" s="68"/>
      <c r="D172" s="337"/>
      <c r="E172" s="118"/>
      <c r="F172" s="340">
        <f>F173</f>
        <v>0</v>
      </c>
      <c r="G172" s="104">
        <v>40940</v>
      </c>
      <c r="H172" s="291">
        <f>D173</f>
        <v>8.6</v>
      </c>
      <c r="I172" s="268">
        <v>8.67</v>
      </c>
      <c r="L172" s="283"/>
      <c r="M172" s="279"/>
      <c r="N172" s="280"/>
      <c r="O172" s="281"/>
      <c r="P172" s="284"/>
      <c r="W172" s="57"/>
      <c r="X172" s="57"/>
    </row>
    <row r="173" spans="3:24">
      <c r="C173" s="58">
        <v>2012.1</v>
      </c>
      <c r="D173" s="335">
        <f>B59</f>
        <v>8.6</v>
      </c>
      <c r="E173" s="113">
        <f>(D173/D170)^(1/3)-1</f>
        <v>0</v>
      </c>
      <c r="F173" s="338">
        <f>(D173-D170)/3</f>
        <v>0</v>
      </c>
      <c r="G173" s="105">
        <v>40969</v>
      </c>
      <c r="H173" s="289">
        <f>H172+F173</f>
        <v>8.6</v>
      </c>
      <c r="I173" s="268">
        <v>8.59</v>
      </c>
      <c r="L173" s="276" t="s">
        <v>11</v>
      </c>
      <c r="M173" s="298">
        <v>0.64385280953554003</v>
      </c>
      <c r="N173" s="280" t="s">
        <v>12</v>
      </c>
      <c r="O173" s="281"/>
      <c r="P173" s="282">
        <v>8.2736263736263709</v>
      </c>
      <c r="W173" s="57"/>
      <c r="X173" s="57"/>
    </row>
    <row r="174" spans="3:24">
      <c r="C174" s="66"/>
      <c r="D174" s="336"/>
      <c r="E174" s="117"/>
      <c r="F174" s="341">
        <f>F176</f>
        <v>2.9596000000000327E-2</v>
      </c>
      <c r="G174" s="106">
        <v>41000</v>
      </c>
      <c r="H174" s="290">
        <f>H175-F174</f>
        <v>8.6591920000000009</v>
      </c>
      <c r="I174" s="268">
        <v>9.91</v>
      </c>
      <c r="L174" s="276" t="s">
        <v>13</v>
      </c>
      <c r="M174" s="298">
        <v>0.64187421403295997</v>
      </c>
      <c r="N174" s="280" t="s">
        <v>14</v>
      </c>
      <c r="O174" s="281"/>
      <c r="P174" s="282">
        <v>1.3355645372323799</v>
      </c>
      <c r="W174" s="57"/>
      <c r="X174" s="57"/>
    </row>
    <row r="175" spans="3:24">
      <c r="C175" s="68"/>
      <c r="D175" s="337"/>
      <c r="E175" s="118"/>
      <c r="F175" s="340">
        <f>F176</f>
        <v>2.9596000000000327E-2</v>
      </c>
      <c r="G175" s="104">
        <v>41030</v>
      </c>
      <c r="H175" s="291">
        <f>D176</f>
        <v>8.6887880000000006</v>
      </c>
      <c r="I175" s="268">
        <v>10.46</v>
      </c>
      <c r="L175" s="276" t="s">
        <v>15</v>
      </c>
      <c r="M175" s="282">
        <v>0.79925005548236105</v>
      </c>
      <c r="N175" s="280" t="s">
        <v>16</v>
      </c>
      <c r="O175" s="281"/>
      <c r="P175" s="282">
        <v>2.4006424089524598</v>
      </c>
      <c r="W175" s="57"/>
      <c r="X175" s="57"/>
    </row>
    <row r="176" spans="3:24">
      <c r="C176" s="58">
        <v>2012.2</v>
      </c>
      <c r="D176" s="335">
        <f>B60</f>
        <v>8.6887880000000006</v>
      </c>
      <c r="E176" s="113">
        <f>(D176/D173)^(1/3)-1</f>
        <v>3.4296196114305122E-3</v>
      </c>
      <c r="F176" s="338">
        <f>(D176-D173)/3</f>
        <v>2.9596000000000327E-2</v>
      </c>
      <c r="G176" s="105">
        <v>41061</v>
      </c>
      <c r="H176" s="289">
        <f>H175+F176</f>
        <v>8.7183840000000004</v>
      </c>
      <c r="I176" s="268">
        <v>10.029999999999999</v>
      </c>
      <c r="L176" s="276" t="s">
        <v>17</v>
      </c>
      <c r="M176" s="295">
        <v>114.98411721394</v>
      </c>
      <c r="N176" s="280" t="s">
        <v>18</v>
      </c>
      <c r="O176" s="281"/>
      <c r="P176" s="282">
        <v>2.4358512736456199</v>
      </c>
      <c r="W176" s="57"/>
      <c r="X176" s="57"/>
    </row>
    <row r="177" spans="3:24">
      <c r="C177" s="66"/>
      <c r="D177" s="336"/>
      <c r="E177" s="117"/>
      <c r="F177" s="341">
        <f>F179</f>
        <v>-1.3195000000000215E-2</v>
      </c>
      <c r="G177" s="106">
        <v>41091</v>
      </c>
      <c r="H177" s="290">
        <f>H178-F177</f>
        <v>8.6623979999999996</v>
      </c>
      <c r="I177" s="268">
        <v>11.03</v>
      </c>
      <c r="L177" s="276" t="s">
        <v>19</v>
      </c>
      <c r="M177" s="295">
        <v>-216.45845921467401</v>
      </c>
      <c r="N177" s="280" t="s">
        <v>20</v>
      </c>
      <c r="O177" s="281"/>
      <c r="P177" s="282">
        <v>2.4149155703950398</v>
      </c>
      <c r="W177" s="57"/>
      <c r="X177" s="57"/>
    </row>
    <row r="178" spans="3:24">
      <c r="C178" s="68"/>
      <c r="D178" s="337"/>
      <c r="E178" s="118"/>
      <c r="F178" s="340">
        <f>F179</f>
        <v>-1.3195000000000215E-2</v>
      </c>
      <c r="G178" s="104">
        <v>41122</v>
      </c>
      <c r="H178" s="291">
        <f>D179</f>
        <v>8.649203</v>
      </c>
      <c r="I178" s="268">
        <v>10.99</v>
      </c>
      <c r="L178" s="276" t="s">
        <v>21</v>
      </c>
      <c r="M178" s="276">
        <v>325.409012956857</v>
      </c>
      <c r="N178" s="276" t="s">
        <v>22</v>
      </c>
      <c r="O178" s="276"/>
      <c r="P178" s="300">
        <v>1.3164428861900599</v>
      </c>
      <c r="W178" s="57"/>
      <c r="X178" s="57"/>
    </row>
    <row r="179" spans="3:24">
      <c r="C179" s="58">
        <v>2012.3</v>
      </c>
      <c r="D179" s="335">
        <f>B61</f>
        <v>8.649203</v>
      </c>
      <c r="E179" s="113">
        <f>(D179/D176)^(1/3)-1</f>
        <v>-1.5209358443089016E-3</v>
      </c>
      <c r="F179" s="338">
        <f>(D179-D176)/3</f>
        <v>-1.3195000000000215E-2</v>
      </c>
      <c r="G179" s="105">
        <v>41153</v>
      </c>
      <c r="H179" s="289">
        <f>H178+F179</f>
        <v>8.6360080000000004</v>
      </c>
      <c r="I179" s="268">
        <v>9.58</v>
      </c>
      <c r="L179" s="276" t="s">
        <v>23</v>
      </c>
      <c r="M179" s="299">
        <v>3.2708014393642999E-42</v>
      </c>
      <c r="N179" s="276"/>
      <c r="O179" s="276"/>
      <c r="P179" s="277"/>
      <c r="W179" s="57"/>
      <c r="X179" s="57"/>
    </row>
    <row r="180" spans="3:24">
      <c r="C180" s="66"/>
      <c r="D180" s="336"/>
      <c r="E180" s="117"/>
      <c r="F180" s="341">
        <f>F182</f>
        <v>-0.15754866666666642</v>
      </c>
      <c r="G180" s="106">
        <v>41183</v>
      </c>
      <c r="H180" s="290">
        <f>H181-F180</f>
        <v>8.3341056666666677</v>
      </c>
      <c r="I180" s="268">
        <v>9.15</v>
      </c>
      <c r="W180" s="57"/>
      <c r="X180" s="57"/>
    </row>
    <row r="181" spans="3:24">
      <c r="C181" s="68"/>
      <c r="D181" s="337"/>
      <c r="E181" s="118"/>
      <c r="F181" s="340">
        <f>F182</f>
        <v>-0.15754866666666642</v>
      </c>
      <c r="G181" s="104">
        <v>41214</v>
      </c>
      <c r="H181" s="291">
        <f>D182</f>
        <v>8.1765570000000007</v>
      </c>
      <c r="I181" s="268">
        <v>8.51</v>
      </c>
      <c r="W181" s="57"/>
      <c r="X181" s="57"/>
    </row>
    <row r="182" spans="3:24">
      <c r="C182" s="58">
        <v>2012.4</v>
      </c>
      <c r="D182" s="335">
        <f>B62</f>
        <v>8.1765570000000007</v>
      </c>
      <c r="E182" s="113">
        <f>(D182/D179)^(1/3)-1</f>
        <v>-1.8557653190207746E-2</v>
      </c>
      <c r="F182" s="338">
        <f>(D182-D179)/3</f>
        <v>-0.15754866666666642</v>
      </c>
      <c r="G182" s="105">
        <v>41244</v>
      </c>
      <c r="H182" s="289">
        <f>H181+F182</f>
        <v>8.0190083333333337</v>
      </c>
      <c r="I182" s="268">
        <v>8.3699999999999992</v>
      </c>
      <c r="W182" s="57"/>
      <c r="X182" s="57"/>
    </row>
    <row r="183" spans="3:24">
      <c r="C183" s="66"/>
      <c r="D183" s="336"/>
      <c r="E183" s="117"/>
      <c r="F183" s="341">
        <f>F185</f>
        <v>3.9058666666666277E-2</v>
      </c>
      <c r="G183" s="140">
        <v>41275</v>
      </c>
      <c r="H183" s="292">
        <f>H184-F183</f>
        <v>8.2546743333333339</v>
      </c>
      <c r="I183" s="268">
        <v>9.32</v>
      </c>
      <c r="W183" s="57"/>
      <c r="X183" s="57"/>
    </row>
    <row r="184" spans="3:24">
      <c r="C184" s="68"/>
      <c r="D184" s="337"/>
      <c r="E184" s="118"/>
      <c r="F184" s="340">
        <f>F185</f>
        <v>3.9058666666666277E-2</v>
      </c>
      <c r="G184" s="141">
        <v>41306</v>
      </c>
      <c r="H184" s="293">
        <f>D185</f>
        <v>8.2937329999999996</v>
      </c>
      <c r="I184" s="268">
        <v>8.81</v>
      </c>
      <c r="W184" s="57"/>
      <c r="X184" s="57"/>
    </row>
    <row r="185" spans="3:24">
      <c r="C185" s="58">
        <v>2013.1</v>
      </c>
      <c r="D185" s="335">
        <f>B63</f>
        <v>8.2937329999999996</v>
      </c>
      <c r="E185" s="113">
        <f>(D185/D182)^(1/3)-1</f>
        <v>4.7542698464364541E-3</v>
      </c>
      <c r="F185" s="338">
        <f>(D185-D182)/3</f>
        <v>3.9058666666666277E-2</v>
      </c>
      <c r="G185" s="142">
        <v>41334</v>
      </c>
      <c r="H185" s="294">
        <f>H184+F185</f>
        <v>8.3327916666666653</v>
      </c>
      <c r="I185" s="243">
        <f>H185*$M$170+$M$171</f>
        <v>9.2101177027631405</v>
      </c>
      <c r="W185" s="57"/>
      <c r="X185" s="57"/>
    </row>
    <row r="186" spans="3:24">
      <c r="C186" s="66"/>
      <c r="D186" s="336"/>
      <c r="E186" s="117"/>
      <c r="F186" s="341">
        <f>F188</f>
        <v>-1.2489666666666585E-2</v>
      </c>
      <c r="G186" s="140">
        <v>41365</v>
      </c>
      <c r="H186" s="292">
        <f>H187-F186</f>
        <v>8.268753666666667</v>
      </c>
      <c r="I186" s="243">
        <f t="shared" ref="I186:I239" si="0">H186*$M$170+$M$171</f>
        <v>9.1495731723893456</v>
      </c>
      <c r="W186" s="57"/>
      <c r="X186" s="57"/>
    </row>
    <row r="187" spans="3:24">
      <c r="C187" s="68"/>
      <c r="D187" s="337"/>
      <c r="E187" s="118"/>
      <c r="F187" s="340">
        <f>F188</f>
        <v>-1.2489666666666585E-2</v>
      </c>
      <c r="G187" s="141">
        <v>41395</v>
      </c>
      <c r="H187" s="293">
        <f>D188</f>
        <v>8.2562639999999998</v>
      </c>
      <c r="I187" s="243">
        <f t="shared" si="0"/>
        <v>9.1377648554078874</v>
      </c>
      <c r="W187" s="57"/>
      <c r="X187" s="57"/>
    </row>
    <row r="188" spans="3:24">
      <c r="C188" s="58">
        <v>2013.2</v>
      </c>
      <c r="D188" s="335">
        <f>B64</f>
        <v>8.2562639999999998</v>
      </c>
      <c r="E188" s="113">
        <f>(D188/D185)^(1/3)-1</f>
        <v>-1.5081896664373984E-3</v>
      </c>
      <c r="F188" s="338">
        <f>(D188-D185)/3</f>
        <v>-1.2489666666666585E-2</v>
      </c>
      <c r="G188" s="142">
        <v>41426</v>
      </c>
      <c r="H188" s="294">
        <f>H187+F188</f>
        <v>8.2437743333333326</v>
      </c>
      <c r="I188" s="243">
        <f t="shared" si="0"/>
        <v>9.1259565384264292</v>
      </c>
      <c r="W188" s="57"/>
      <c r="X188" s="57"/>
    </row>
    <row r="189" spans="3:24">
      <c r="C189" s="66"/>
      <c r="D189" s="336"/>
      <c r="E189" s="117"/>
      <c r="F189" s="341">
        <f>F191</f>
        <v>-2.5001666666666367E-2</v>
      </c>
      <c r="G189" s="140">
        <v>41456</v>
      </c>
      <c r="H189" s="292">
        <f>H190-F189</f>
        <v>8.2062606666666671</v>
      </c>
      <c r="I189" s="243">
        <f t="shared" si="0"/>
        <v>9.0904893575192744</v>
      </c>
      <c r="W189" s="57"/>
      <c r="X189" s="57"/>
    </row>
    <row r="190" spans="3:24">
      <c r="C190" s="68"/>
      <c r="D190" s="337"/>
      <c r="E190" s="118"/>
      <c r="F190" s="340">
        <f>F191</f>
        <v>-2.5001666666666367E-2</v>
      </c>
      <c r="G190" s="141">
        <v>41487</v>
      </c>
      <c r="H190" s="293">
        <f>D191</f>
        <v>8.1812590000000007</v>
      </c>
      <c r="I190" s="243">
        <f t="shared" si="0"/>
        <v>9.066851608574968</v>
      </c>
      <c r="W190" s="57"/>
      <c r="X190" s="57"/>
    </row>
    <row r="191" spans="3:24">
      <c r="C191" s="58">
        <v>2013.3</v>
      </c>
      <c r="D191" s="335">
        <f>B65</f>
        <v>8.1812590000000007</v>
      </c>
      <c r="E191" s="113">
        <f>(D191/D188)^(1/3)-1</f>
        <v>-3.0374224102941438E-3</v>
      </c>
      <c r="F191" s="338">
        <f>(D191-D188)/3</f>
        <v>-2.5001666666666367E-2</v>
      </c>
      <c r="G191" s="142">
        <v>41518</v>
      </c>
      <c r="H191" s="294">
        <f>H190+F191</f>
        <v>8.1562573333333344</v>
      </c>
      <c r="I191" s="243">
        <f t="shared" si="0"/>
        <v>9.0432138596306597</v>
      </c>
      <c r="W191" s="57"/>
      <c r="X191" s="57"/>
    </row>
    <row r="192" spans="3:24">
      <c r="C192" s="66"/>
      <c r="D192" s="336"/>
      <c r="E192" s="117"/>
      <c r="F192" s="341">
        <f>F194</f>
        <v>-3.7503000000000362E-2</v>
      </c>
      <c r="G192" s="140">
        <v>41548</v>
      </c>
      <c r="H192" s="292">
        <f>H193-F192</f>
        <v>8.1062530000000006</v>
      </c>
      <c r="I192" s="243">
        <f t="shared" si="0"/>
        <v>8.9959374162951171</v>
      </c>
      <c r="W192" s="57"/>
      <c r="X192" s="57"/>
    </row>
    <row r="193" spans="3:24">
      <c r="C193" s="68"/>
      <c r="D193" s="337"/>
      <c r="E193" s="118"/>
      <c r="F193" s="340">
        <f>F194</f>
        <v>-3.7503000000000362E-2</v>
      </c>
      <c r="G193" s="141">
        <v>41579</v>
      </c>
      <c r="H193" s="293">
        <f>D194</f>
        <v>8.0687499999999996</v>
      </c>
      <c r="I193" s="243">
        <f t="shared" si="0"/>
        <v>8.9604803201551917</v>
      </c>
      <c r="W193" s="57"/>
      <c r="X193" s="57"/>
    </row>
    <row r="194" spans="3:24">
      <c r="C194" s="58">
        <v>2013.4</v>
      </c>
      <c r="D194" s="335">
        <f>B66</f>
        <v>8.0687499999999996</v>
      </c>
      <c r="E194" s="113">
        <f>(D194/D191)^(1/3)-1</f>
        <v>-4.6051884976953117E-3</v>
      </c>
      <c r="F194" s="338">
        <f>(D194-D191)/3</f>
        <v>-3.7503000000000362E-2</v>
      </c>
      <c r="G194" s="142">
        <v>41609</v>
      </c>
      <c r="H194" s="294">
        <f>H193+F194</f>
        <v>8.0312469999999987</v>
      </c>
      <c r="I194" s="243">
        <f t="shared" si="0"/>
        <v>8.9250232240152663</v>
      </c>
      <c r="W194" s="57"/>
      <c r="X194" s="57"/>
    </row>
    <row r="195" spans="3:24">
      <c r="C195" s="66"/>
      <c r="D195" s="336"/>
      <c r="E195" s="117"/>
      <c r="F195" s="341">
        <f>F197</f>
        <v>-6.5618666666666492E-2</v>
      </c>
      <c r="G195" s="140">
        <v>41640</v>
      </c>
      <c r="H195" s="292">
        <f>H196-F195</f>
        <v>7.9375126666666667</v>
      </c>
      <c r="I195" s="243">
        <f t="shared" si="0"/>
        <v>8.8364023865192873</v>
      </c>
      <c r="W195" s="57"/>
      <c r="X195" s="57"/>
    </row>
    <row r="196" spans="3:24">
      <c r="C196" s="68"/>
      <c r="D196" s="337"/>
      <c r="E196" s="118"/>
      <c r="F196" s="340">
        <f>F197</f>
        <v>-6.5618666666666492E-2</v>
      </c>
      <c r="G196" s="104">
        <v>41671</v>
      </c>
      <c r="H196" s="293">
        <f>D197</f>
        <v>7.8718940000000002</v>
      </c>
      <c r="I196" s="243">
        <f t="shared" si="0"/>
        <v>8.7743634197013343</v>
      </c>
      <c r="W196" s="57"/>
    </row>
    <row r="197" spans="3:24">
      <c r="C197" s="58">
        <v>2014.1</v>
      </c>
      <c r="D197" s="335">
        <f>B67</f>
        <v>7.8718940000000002</v>
      </c>
      <c r="E197" s="113">
        <f>(D197/D194)^(1/3)-1</f>
        <v>-8.1994930642331765E-3</v>
      </c>
      <c r="F197" s="338">
        <f>(D197-D194)/3</f>
        <v>-6.5618666666666492E-2</v>
      </c>
      <c r="G197" s="105">
        <v>41699</v>
      </c>
      <c r="H197" s="294">
        <f>H196+F197</f>
        <v>7.8062753333333337</v>
      </c>
      <c r="I197" s="243">
        <f t="shared" si="0"/>
        <v>8.712324452883383</v>
      </c>
      <c r="W197" s="57"/>
    </row>
    <row r="198" spans="3:24">
      <c r="C198" s="66"/>
      <c r="D198" s="336"/>
      <c r="E198" s="117"/>
      <c r="F198" s="341">
        <f>F200</f>
        <v>-5.6257000000000147E-2</v>
      </c>
      <c r="G198" s="106">
        <v>41730</v>
      </c>
      <c r="H198" s="292">
        <f>H199-F198</f>
        <v>7.7593800000000002</v>
      </c>
      <c r="I198" s="243">
        <f t="shared" si="0"/>
        <v>8.6679874040469223</v>
      </c>
      <c r="W198" s="57"/>
    </row>
    <row r="199" spans="3:24">
      <c r="C199" s="68"/>
      <c r="D199" s="337"/>
      <c r="E199" s="118"/>
      <c r="F199" s="340">
        <f>F200</f>
        <v>-5.6257000000000147E-2</v>
      </c>
      <c r="G199" s="104">
        <v>41760</v>
      </c>
      <c r="H199" s="293">
        <f>D200</f>
        <v>7.7031229999999997</v>
      </c>
      <c r="I199" s="243">
        <f t="shared" si="0"/>
        <v>8.6147993962197127</v>
      </c>
      <c r="W199" s="57"/>
    </row>
    <row r="200" spans="3:24">
      <c r="C200" s="58">
        <v>2014.2</v>
      </c>
      <c r="D200" s="335">
        <f>B68</f>
        <v>7.7031229999999997</v>
      </c>
      <c r="E200" s="113">
        <f>(D200/D197)^(1/3)-1</f>
        <v>-7.1982552811414857E-3</v>
      </c>
      <c r="F200" s="338">
        <f>(D200-D197)/3</f>
        <v>-5.6257000000000147E-2</v>
      </c>
      <c r="G200" s="105">
        <v>41791</v>
      </c>
      <c r="H200" s="294">
        <f>H199+F200</f>
        <v>7.6468659999999993</v>
      </c>
      <c r="I200" s="243">
        <f t="shared" si="0"/>
        <v>8.5616113883925067</v>
      </c>
      <c r="W200" s="57"/>
    </row>
    <row r="201" spans="3:24">
      <c r="C201" s="66"/>
      <c r="D201" s="336"/>
      <c r="E201" s="117"/>
      <c r="F201" s="341">
        <f>F203</f>
        <v>-6.2495666666666651E-2</v>
      </c>
      <c r="G201" s="106">
        <v>41821</v>
      </c>
      <c r="H201" s="292">
        <f>H202-F201</f>
        <v>7.5781316666666667</v>
      </c>
      <c r="I201" s="243">
        <f t="shared" si="0"/>
        <v>8.4966267240959539</v>
      </c>
      <c r="W201" s="57"/>
    </row>
    <row r="202" spans="3:24">
      <c r="C202" s="68"/>
      <c r="D202" s="337"/>
      <c r="E202" s="118"/>
      <c r="F202" s="340">
        <f>F203</f>
        <v>-6.2495666666666651E-2</v>
      </c>
      <c r="G202" s="104">
        <v>41852</v>
      </c>
      <c r="H202" s="293">
        <f>D203</f>
        <v>7.5156359999999998</v>
      </c>
      <c r="I202" s="243">
        <f t="shared" si="0"/>
        <v>8.4375403880340745</v>
      </c>
      <c r="W202" s="57"/>
    </row>
    <row r="203" spans="3:24">
      <c r="C203" s="58">
        <v>2014.3</v>
      </c>
      <c r="D203" s="335">
        <f>B69</f>
        <v>7.5156359999999998</v>
      </c>
      <c r="E203" s="113">
        <f>(D203/D200)^(1/3)-1</f>
        <v>-8.1797558013576577E-3</v>
      </c>
      <c r="F203" s="338">
        <f>(D203-D200)/3</f>
        <v>-6.2495666666666651E-2</v>
      </c>
      <c r="G203" s="105">
        <v>41883</v>
      </c>
      <c r="H203" s="294">
        <f>H202+F203</f>
        <v>7.4531403333333328</v>
      </c>
      <c r="I203" s="243">
        <f t="shared" si="0"/>
        <v>8.3784540519721951</v>
      </c>
      <c r="W203" s="57"/>
    </row>
    <row r="204" spans="3:24">
      <c r="C204" s="66"/>
      <c r="D204" s="336"/>
      <c r="E204" s="117"/>
      <c r="F204" s="341">
        <f>F206</f>
        <v>-6.8748999999999796E-2</v>
      </c>
      <c r="G204" s="106">
        <v>41913</v>
      </c>
      <c r="H204" s="292">
        <f>H205-F204</f>
        <v>7.3781379999999999</v>
      </c>
      <c r="I204" s="243">
        <f t="shared" si="0"/>
        <v>8.3075433263310821</v>
      </c>
      <c r="W204" s="57"/>
    </row>
    <row r="205" spans="3:24">
      <c r="C205" s="68"/>
      <c r="D205" s="337"/>
      <c r="E205" s="118"/>
      <c r="F205" s="340">
        <f>F206</f>
        <v>-6.8748999999999796E-2</v>
      </c>
      <c r="G205" s="104">
        <v>41944</v>
      </c>
      <c r="H205" s="293">
        <f>D206</f>
        <v>7.3093890000000004</v>
      </c>
      <c r="I205" s="243">
        <f t="shared" si="0"/>
        <v>8.242544795479585</v>
      </c>
      <c r="W205" s="57"/>
    </row>
    <row r="206" spans="3:24">
      <c r="C206" s="58">
        <v>2014.4</v>
      </c>
      <c r="D206" s="335">
        <f>B70</f>
        <v>7.3093890000000004</v>
      </c>
      <c r="E206" s="113">
        <f>(D206/D203)^(1/3)-1</f>
        <v>-9.232438302156476E-3</v>
      </c>
      <c r="F206" s="338">
        <f>(D206-D203)/3</f>
        <v>-6.8748999999999796E-2</v>
      </c>
      <c r="G206" s="105">
        <v>41974</v>
      </c>
      <c r="H206" s="294">
        <f>H205+F206</f>
        <v>7.2406400000000009</v>
      </c>
      <c r="I206" s="243">
        <f t="shared" si="0"/>
        <v>8.1775462646280879</v>
      </c>
      <c r="W206" s="57"/>
    </row>
    <row r="207" spans="3:24">
      <c r="C207" s="66"/>
      <c r="D207" s="336"/>
      <c r="E207" s="117"/>
      <c r="F207" s="341">
        <f>F209</f>
        <v>-0.12708566666666687</v>
      </c>
      <c r="G207" s="106">
        <v>42005</v>
      </c>
      <c r="H207" s="292">
        <f>H208-F207</f>
        <v>7.0552176666666666</v>
      </c>
      <c r="I207" s="243">
        <f t="shared" si="0"/>
        <v>8.0022392891997445</v>
      </c>
      <c r="W207" s="57"/>
    </row>
    <row r="208" spans="3:24">
      <c r="C208" s="68"/>
      <c r="D208" s="337"/>
      <c r="E208" s="118"/>
      <c r="F208" s="340">
        <f>F209</f>
        <v>-0.12708566666666687</v>
      </c>
      <c r="G208" s="104">
        <v>42036</v>
      </c>
      <c r="H208" s="293">
        <f>D209</f>
        <v>6.9281319999999997</v>
      </c>
      <c r="I208" s="243">
        <f t="shared" si="0"/>
        <v>7.8820865360598242</v>
      </c>
      <c r="W208" s="57"/>
    </row>
    <row r="209" spans="3:23">
      <c r="C209" s="58">
        <v>2015.1</v>
      </c>
      <c r="D209" s="335">
        <f>B71</f>
        <v>6.9281319999999997</v>
      </c>
      <c r="E209" s="113">
        <f>(D209/D206)^(1/3)-1</f>
        <v>-1.7698004958679125E-2</v>
      </c>
      <c r="F209" s="338">
        <f>(D209-D206)/3</f>
        <v>-0.12708566666666687</v>
      </c>
      <c r="G209" s="105">
        <v>42064</v>
      </c>
      <c r="H209" s="294">
        <f>H208+F209</f>
        <v>6.8010463333333329</v>
      </c>
      <c r="I209" s="243">
        <f t="shared" si="0"/>
        <v>7.761933782919904</v>
      </c>
      <c r="W209" s="57"/>
    </row>
    <row r="210" spans="3:23">
      <c r="C210" s="66"/>
      <c r="D210" s="336"/>
      <c r="E210" s="117"/>
      <c r="F210" s="341">
        <f>F212</f>
        <v>-6.0427333333333166E-2</v>
      </c>
      <c r="G210" s="106">
        <v>42095</v>
      </c>
      <c r="H210" s="292">
        <f>H211-F210</f>
        <v>6.8072773333333334</v>
      </c>
      <c r="I210" s="243">
        <f t="shared" si="0"/>
        <v>7.7678248627281299</v>
      </c>
      <c r="W210" s="57"/>
    </row>
    <row r="211" spans="3:23">
      <c r="C211" s="68"/>
      <c r="D211" s="337"/>
      <c r="E211" s="118"/>
      <c r="F211" s="340">
        <f>F212</f>
        <v>-6.0427333333333166E-2</v>
      </c>
      <c r="G211" s="104">
        <v>42125</v>
      </c>
      <c r="H211" s="293">
        <f>D212</f>
        <v>6.7468500000000002</v>
      </c>
      <c r="I211" s="243">
        <f t="shared" si="0"/>
        <v>7.7106940260622823</v>
      </c>
      <c r="W211" s="57"/>
    </row>
    <row r="212" spans="3:23">
      <c r="C212" s="58">
        <v>2015.2</v>
      </c>
      <c r="D212" s="335">
        <f>B72</f>
        <v>6.7468500000000002</v>
      </c>
      <c r="E212" s="113">
        <f>(D212/D209)^(1/3)-1</f>
        <v>-8.7992231961898648E-3</v>
      </c>
      <c r="F212" s="338">
        <f>(D212-D209)/3</f>
        <v>-6.0427333333333166E-2</v>
      </c>
      <c r="G212" s="105">
        <v>42156</v>
      </c>
      <c r="H212" s="294">
        <f>H211+F212</f>
        <v>6.6864226666666671</v>
      </c>
      <c r="I212" s="243">
        <f t="shared" si="0"/>
        <v>7.6535631893964355</v>
      </c>
      <c r="W212" s="57"/>
    </row>
    <row r="213" spans="3:23">
      <c r="C213" s="66"/>
      <c r="D213" s="336"/>
      <c r="E213" s="117"/>
      <c r="F213" s="341">
        <f>F215</f>
        <v>-4.5817000000000142E-2</v>
      </c>
      <c r="G213" s="106">
        <v>42186</v>
      </c>
      <c r="H213" s="292">
        <f>H214-F213</f>
        <v>6.6552160000000002</v>
      </c>
      <c r="I213" s="243">
        <f t="shared" si="0"/>
        <v>7.6240589422640301</v>
      </c>
      <c r="W213" s="57"/>
    </row>
    <row r="214" spans="3:23">
      <c r="C214" s="68"/>
      <c r="D214" s="337"/>
      <c r="E214" s="118"/>
      <c r="F214" s="340">
        <f>F215</f>
        <v>-4.5817000000000142E-2</v>
      </c>
      <c r="G214" s="104">
        <v>42217</v>
      </c>
      <c r="H214" s="293">
        <f>D215</f>
        <v>6.6093989999999998</v>
      </c>
      <c r="I214" s="243">
        <f t="shared" si="0"/>
        <v>7.5807414003649036</v>
      </c>
      <c r="W214" s="57"/>
    </row>
    <row r="215" spans="3:23">
      <c r="C215" s="58">
        <v>2015.3</v>
      </c>
      <c r="D215" s="335">
        <f>B73</f>
        <v>6.6093989999999998</v>
      </c>
      <c r="E215" s="113">
        <f>(D215/D212)^(1/3)-1</f>
        <v>-6.8375178732512643E-3</v>
      </c>
      <c r="F215" s="338">
        <f>(D215-D212)/3</f>
        <v>-4.5817000000000142E-2</v>
      </c>
      <c r="G215" s="105">
        <v>42248</v>
      </c>
      <c r="H215" s="294">
        <f>H214+F215</f>
        <v>6.5635819999999994</v>
      </c>
      <c r="I215" s="243">
        <f t="shared" si="0"/>
        <v>7.5374238584657771</v>
      </c>
      <c r="W215" s="57"/>
    </row>
    <row r="216" spans="3:23">
      <c r="C216" s="66"/>
      <c r="D216" s="336"/>
      <c r="E216" s="117"/>
      <c r="F216" s="341">
        <f>F218</f>
        <v>-3.125933333333316E-2</v>
      </c>
      <c r="G216" s="106">
        <v>42278</v>
      </c>
      <c r="H216" s="292">
        <f>H217-F216</f>
        <v>6.5468803333333332</v>
      </c>
      <c r="I216" s="243">
        <f t="shared" si="0"/>
        <v>7.5216333190236799</v>
      </c>
      <c r="W216" s="57"/>
    </row>
    <row r="217" spans="3:23">
      <c r="C217" s="68"/>
      <c r="D217" s="337"/>
      <c r="E217" s="118"/>
      <c r="F217" s="340">
        <f>F218</f>
        <v>-3.125933333333316E-2</v>
      </c>
      <c r="G217" s="104">
        <v>42309</v>
      </c>
      <c r="H217" s="293">
        <f>D218</f>
        <v>6.5156210000000003</v>
      </c>
      <c r="I217" s="243">
        <f t="shared" si="0"/>
        <v>7.492079278353069</v>
      </c>
      <c r="W217" s="57"/>
    </row>
    <row r="218" spans="3:23">
      <c r="C218" s="58">
        <v>2015.4</v>
      </c>
      <c r="D218" s="335">
        <f>B74</f>
        <v>6.5156210000000003</v>
      </c>
      <c r="E218" s="113">
        <f>(D218/D215)^(1/3)-1</f>
        <v>-4.7520737838385729E-3</v>
      </c>
      <c r="F218" s="338">
        <f>(D218-D215)/3</f>
        <v>-3.125933333333316E-2</v>
      </c>
      <c r="G218" s="142">
        <v>42339</v>
      </c>
      <c r="H218" s="294">
        <f>H217+F218</f>
        <v>6.4843616666666675</v>
      </c>
      <c r="I218" s="243">
        <f t="shared" si="0"/>
        <v>7.462525237682458</v>
      </c>
      <c r="W218" s="57"/>
    </row>
    <row r="219" spans="3:23">
      <c r="C219" s="66"/>
      <c r="D219" s="336"/>
      <c r="E219" s="117"/>
      <c r="F219" s="341">
        <f>F221</f>
        <v>1.9794666666666554E-2</v>
      </c>
      <c r="G219" s="106">
        <v>42370</v>
      </c>
      <c r="H219" s="292">
        <f>H220-F219</f>
        <v>6.5552103333333331</v>
      </c>
      <c r="I219" s="243">
        <f t="shared" si="0"/>
        <v>7.5295088919337294</v>
      </c>
      <c r="W219" s="57"/>
    </row>
    <row r="220" spans="3:23">
      <c r="C220" s="68"/>
      <c r="D220" s="337"/>
      <c r="E220" s="118"/>
      <c r="F220" s="340">
        <f>F221</f>
        <v>1.9794666666666554E-2</v>
      </c>
      <c r="G220" s="104">
        <v>42401</v>
      </c>
      <c r="H220" s="293">
        <f>D221</f>
        <v>6.575005</v>
      </c>
      <c r="I220" s="243">
        <f t="shared" si="0"/>
        <v>7.5482236987240601</v>
      </c>
      <c r="W220" s="57"/>
    </row>
    <row r="221" spans="3:23">
      <c r="C221" s="58">
        <v>2016.1</v>
      </c>
      <c r="D221" s="335">
        <f>B75</f>
        <v>6.575005</v>
      </c>
      <c r="E221" s="113">
        <f>(D221/D218)^(1/3)-1</f>
        <v>3.0288490520480327E-3</v>
      </c>
      <c r="F221" s="338">
        <f>(D221-D218)/3</f>
        <v>1.9794666666666554E-2</v>
      </c>
      <c r="G221" s="105">
        <v>42430</v>
      </c>
      <c r="H221" s="294">
        <f>H220+F221</f>
        <v>6.5947996666666668</v>
      </c>
      <c r="I221" s="243">
        <f t="shared" si="0"/>
        <v>7.5669385055143907</v>
      </c>
      <c r="W221" s="57"/>
    </row>
    <row r="222" spans="3:23">
      <c r="C222" s="66"/>
      <c r="D222" s="336"/>
      <c r="E222" s="117"/>
      <c r="F222" s="341">
        <f>F224</f>
        <v>-1.6674999999999923E-2</v>
      </c>
      <c r="G222" s="106">
        <v>42461</v>
      </c>
      <c r="H222" s="292">
        <f>H223-F222</f>
        <v>6.5416550000000004</v>
      </c>
      <c r="I222" s="243">
        <f t="shared" si="0"/>
        <v>7.5166930436760246</v>
      </c>
      <c r="W222" s="57"/>
    </row>
    <row r="223" spans="3:23">
      <c r="C223" s="68"/>
      <c r="D223" s="337"/>
      <c r="E223" s="118"/>
      <c r="F223" s="340">
        <f>F224</f>
        <v>-1.6674999999999923E-2</v>
      </c>
      <c r="G223" s="104">
        <v>42491</v>
      </c>
      <c r="H223" s="293">
        <f>D224</f>
        <v>6.5249800000000002</v>
      </c>
      <c r="I223" s="243">
        <f t="shared" si="0"/>
        <v>7.5009277161520069</v>
      </c>
      <c r="W223" s="57"/>
    </row>
    <row r="224" spans="3:23">
      <c r="C224" s="58">
        <v>2016.2</v>
      </c>
      <c r="D224" s="335">
        <f>B76</f>
        <v>6.5249800000000002</v>
      </c>
      <c r="E224" s="113">
        <f>(D224/D221)^(1/3)-1</f>
        <v>-2.5425789732206328E-3</v>
      </c>
      <c r="F224" s="338">
        <f>(D224-D221)/3</f>
        <v>-1.6674999999999923E-2</v>
      </c>
      <c r="G224" s="105">
        <v>42522</v>
      </c>
      <c r="H224" s="294">
        <f>H223+F224</f>
        <v>6.508305</v>
      </c>
      <c r="I224" s="243">
        <f t="shared" si="0"/>
        <v>7.4851623886279883</v>
      </c>
      <c r="W224" s="57"/>
    </row>
    <row r="225" spans="3:23">
      <c r="C225" s="66"/>
      <c r="D225" s="336"/>
      <c r="E225" s="117"/>
      <c r="F225" s="341">
        <f>F227</f>
        <v>-1.6660000000000192E-2</v>
      </c>
      <c r="G225" s="106">
        <v>42552</v>
      </c>
      <c r="H225" s="292">
        <f>H226-F225</f>
        <v>6.4916599999999995</v>
      </c>
      <c r="I225" s="243">
        <f t="shared" si="0"/>
        <v>7.469425424511809</v>
      </c>
      <c r="W225" s="57"/>
    </row>
    <row r="226" spans="3:23">
      <c r="C226" s="68"/>
      <c r="D226" s="337"/>
      <c r="E226" s="118"/>
      <c r="F226" s="340">
        <f>F227</f>
        <v>-1.6660000000000192E-2</v>
      </c>
      <c r="G226" s="104">
        <v>42583</v>
      </c>
      <c r="H226" s="293">
        <f>D227</f>
        <v>6.4749999999999996</v>
      </c>
      <c r="I226" s="243">
        <f t="shared" si="0"/>
        <v>7.453674278691711</v>
      </c>
      <c r="W226" s="57"/>
    </row>
    <row r="227" spans="3:23">
      <c r="C227" s="58">
        <v>2016.3</v>
      </c>
      <c r="D227" s="335">
        <f>B77</f>
        <v>6.4749999999999996</v>
      </c>
      <c r="E227" s="113">
        <f>(D227/D224)^(1/3)-1</f>
        <v>-2.5598115752091255E-3</v>
      </c>
      <c r="F227" s="338">
        <f>(D227-D224)/3</f>
        <v>-1.6660000000000192E-2</v>
      </c>
      <c r="G227" s="105">
        <v>42614</v>
      </c>
      <c r="H227" s="294">
        <f>H226+F227</f>
        <v>6.4583399999999997</v>
      </c>
      <c r="I227" s="243">
        <f t="shared" si="0"/>
        <v>7.4379231328716129</v>
      </c>
      <c r="W227" s="57"/>
    </row>
    <row r="228" spans="3:23">
      <c r="C228" s="66"/>
      <c r="D228" s="336"/>
      <c r="E228" s="117"/>
      <c r="F228" s="341">
        <f>F230</f>
        <v>-1.6667999999999832E-2</v>
      </c>
      <c r="G228" s="106">
        <v>42644</v>
      </c>
      <c r="H228" s="292">
        <f>H229-F228</f>
        <v>6.4416640000000003</v>
      </c>
      <c r="I228" s="243">
        <f t="shared" si="0"/>
        <v>7.4221568599006673</v>
      </c>
      <c r="W228" s="57"/>
    </row>
    <row r="229" spans="3:23">
      <c r="C229" s="68"/>
      <c r="D229" s="337"/>
      <c r="E229" s="118"/>
      <c r="F229" s="340">
        <f>F230</f>
        <v>-1.6667999999999832E-2</v>
      </c>
      <c r="G229" s="104">
        <v>42675</v>
      </c>
      <c r="H229" s="293">
        <f>D230</f>
        <v>6.4249960000000002</v>
      </c>
      <c r="I229" s="243">
        <f t="shared" si="0"/>
        <v>7.4063981505051455</v>
      </c>
      <c r="W229" s="57"/>
    </row>
    <row r="230" spans="3:23">
      <c r="C230" s="58">
        <v>2016.4</v>
      </c>
      <c r="D230" s="335">
        <f>B78</f>
        <v>6.4249960000000002</v>
      </c>
      <c r="E230" s="113">
        <f>(D230/D227)^(1/3)-1</f>
        <v>-2.5808636209840863E-3</v>
      </c>
      <c r="F230" s="338">
        <f>(D230-D227)/3</f>
        <v>-1.6667999999999832E-2</v>
      </c>
      <c r="G230" s="142">
        <v>42705</v>
      </c>
      <c r="H230" s="294">
        <f>H229+F230</f>
        <v>6.408328</v>
      </c>
      <c r="I230" s="243">
        <f t="shared" si="0"/>
        <v>7.3906394411096237</v>
      </c>
      <c r="W230" s="57"/>
    </row>
    <row r="231" spans="3:23">
      <c r="C231" s="66"/>
      <c r="D231" s="336"/>
      <c r="E231" s="117"/>
      <c r="F231" s="341">
        <f>F233</f>
        <v>-1.6665000000000003E-2</v>
      </c>
      <c r="G231" s="106">
        <v>42736</v>
      </c>
      <c r="H231" s="292">
        <f>H232-F231</f>
        <v>6.3916659999999998</v>
      </c>
      <c r="I231" s="343">
        <f>H231*$M$170+$M$171</f>
        <v>7.374886404395669</v>
      </c>
      <c r="W231" s="57"/>
    </row>
    <row r="232" spans="3:23">
      <c r="C232" s="68"/>
      <c r="D232" s="337"/>
      <c r="E232" s="118"/>
      <c r="F232" s="340">
        <f>F233</f>
        <v>-1.6665000000000003E-2</v>
      </c>
      <c r="G232" s="104">
        <v>42767</v>
      </c>
      <c r="H232" s="293">
        <f>D233</f>
        <v>6.3750010000000001</v>
      </c>
      <c r="I232" s="343">
        <f t="shared" si="0"/>
        <v>7.3591305313409308</v>
      </c>
      <c r="W232" s="57"/>
    </row>
    <row r="233" spans="3:23">
      <c r="C233" s="58">
        <v>2017.1</v>
      </c>
      <c r="D233" s="335">
        <f>B79</f>
        <v>6.3750010000000001</v>
      </c>
      <c r="E233" s="113">
        <f>(D233/D230)^(1/3)-1</f>
        <v>-2.6005328426647045E-3</v>
      </c>
      <c r="F233" s="338">
        <f>(D233-D230)/3</f>
        <v>-1.6665000000000003E-2</v>
      </c>
      <c r="G233" s="105">
        <v>42795</v>
      </c>
      <c r="H233" s="294">
        <f>H232+F233</f>
        <v>6.3583360000000004</v>
      </c>
      <c r="I233" s="343">
        <f t="shared" si="0"/>
        <v>7.3433746582861934</v>
      </c>
      <c r="W233" s="57"/>
    </row>
    <row r="234" spans="3:23">
      <c r="C234" s="66"/>
      <c r="D234" s="336"/>
      <c r="E234" s="117"/>
      <c r="F234" s="341">
        <f>F236</f>
        <v>-1.6667666666666747E-2</v>
      </c>
      <c r="G234" s="106">
        <v>42826</v>
      </c>
      <c r="H234" s="292">
        <f>H235-F234</f>
        <v>6.3416656666666666</v>
      </c>
      <c r="I234" s="343">
        <f>H234*$M$170+$M$171</f>
        <v>7.3276137428478387</v>
      </c>
      <c r="W234" s="57"/>
    </row>
    <row r="235" spans="3:23">
      <c r="C235" s="68"/>
      <c r="D235" s="337"/>
      <c r="E235" s="118"/>
      <c r="F235" s="340">
        <f>F236</f>
        <v>-1.6667666666666747E-2</v>
      </c>
      <c r="G235" s="104">
        <v>42856</v>
      </c>
      <c r="H235" s="293">
        <f>D236</f>
        <v>6.3249979999999999</v>
      </c>
      <c r="I235" s="343">
        <f t="shared" si="0"/>
        <v>7.3118553486012923</v>
      </c>
      <c r="W235" s="57"/>
    </row>
    <row r="236" spans="3:23">
      <c r="C236" s="58">
        <v>2017.2</v>
      </c>
      <c r="D236" s="335">
        <f>B80</f>
        <v>6.3249979999999999</v>
      </c>
      <c r="E236" s="113">
        <f>(D236/D233)^(1/3)-1</f>
        <v>-2.6214012777145967E-3</v>
      </c>
      <c r="F236" s="338">
        <f>(D236-D233)/3</f>
        <v>-1.6667666666666747E-2</v>
      </c>
      <c r="G236" s="105">
        <v>42887</v>
      </c>
      <c r="H236" s="294">
        <f>H235+F236</f>
        <v>6.3083303333333332</v>
      </c>
      <c r="I236" s="343">
        <f t="shared" si="0"/>
        <v>7.2960969543547467</v>
      </c>
      <c r="W236" s="57"/>
    </row>
    <row r="237" spans="3:23">
      <c r="C237" s="66"/>
      <c r="D237" s="336"/>
      <c r="E237" s="117"/>
      <c r="F237" s="341">
        <f>F239</f>
        <v>-1.6663000000000022E-2</v>
      </c>
      <c r="G237" s="106">
        <v>42917</v>
      </c>
      <c r="H237" s="292">
        <f>H238-F237</f>
        <v>6.2916720000000002</v>
      </c>
      <c r="I237" s="343">
        <f t="shared" si="0"/>
        <v>7.2803473842795281</v>
      </c>
      <c r="W237" s="57"/>
    </row>
    <row r="238" spans="3:23">
      <c r="C238" s="68"/>
      <c r="D238" s="337"/>
      <c r="E238" s="118"/>
      <c r="F238" s="340">
        <f>F239</f>
        <v>-1.6663000000000022E-2</v>
      </c>
      <c r="G238" s="104">
        <v>42948</v>
      </c>
      <c r="H238" s="293">
        <f>D239</f>
        <v>6.2750089999999998</v>
      </c>
      <c r="I238" s="343">
        <f t="shared" si="0"/>
        <v>7.2645934021186456</v>
      </c>
      <c r="W238" s="57"/>
    </row>
    <row r="239" spans="3:23">
      <c r="C239" s="58">
        <v>2017.3</v>
      </c>
      <c r="D239" s="335">
        <f>B81</f>
        <v>6.2750089999999998</v>
      </c>
      <c r="E239" s="113">
        <f>(D239/D236)^(1/3)-1</f>
        <v>-2.6414382891527532E-3</v>
      </c>
      <c r="F239" s="338">
        <f>(D239-D236)/3</f>
        <v>-1.6663000000000022E-2</v>
      </c>
      <c r="G239" s="105">
        <v>42979</v>
      </c>
      <c r="H239" s="294">
        <f>H238+F239</f>
        <v>6.2583459999999995</v>
      </c>
      <c r="I239" s="343">
        <f t="shared" si="0"/>
        <v>7.2488394199577639</v>
      </c>
      <c r="W239" s="57"/>
    </row>
    <row r="240" spans="3:23">
      <c r="C240" s="66"/>
      <c r="D240" s="336"/>
      <c r="E240" s="117"/>
      <c r="F240" s="341">
        <f>F242</f>
        <v>-1.6677666666666664E-2</v>
      </c>
      <c r="G240" s="106">
        <v>43009</v>
      </c>
      <c r="H240" s="292">
        <f>H241-F240</f>
        <v>6.2416536666666662</v>
      </c>
      <c r="I240" s="343">
        <f>H240*$M$170+$M$171</f>
        <v>7.2330577046869937</v>
      </c>
      <c r="W240" s="57"/>
    </row>
    <row r="241" spans="3:23">
      <c r="C241" s="68"/>
      <c r="D241" s="337"/>
      <c r="E241" s="118"/>
      <c r="F241" s="340">
        <f>F242</f>
        <v>-1.6677666666666664E-2</v>
      </c>
      <c r="G241" s="104">
        <v>43040</v>
      </c>
      <c r="H241" s="293">
        <f>D242</f>
        <v>6.2249759999999998</v>
      </c>
      <c r="I241" s="343">
        <f>H241*$M$170+$M$171</f>
        <v>7.2172898559711687</v>
      </c>
      <c r="W241" s="57"/>
    </row>
    <row r="242" spans="3:23">
      <c r="C242" s="58">
        <v>2017.4</v>
      </c>
      <c r="D242" s="335">
        <f>B82</f>
        <v>6.2249759999999998</v>
      </c>
      <c r="E242" s="113">
        <f>(D242/D239)^(1/3)-1</f>
        <v>-2.664886987068904E-3</v>
      </c>
      <c r="F242" s="338">
        <f>(D242-D239)/3</f>
        <v>-1.6677666666666664E-2</v>
      </c>
      <c r="G242" s="142">
        <v>43070</v>
      </c>
      <c r="H242" s="294">
        <f>H241+F242</f>
        <v>6.2082983333333335</v>
      </c>
      <c r="I242" s="343">
        <f>H242*$M$170+$M$171</f>
        <v>7.2015220072553427</v>
      </c>
      <c r="W242" s="57"/>
    </row>
    <row r="243" spans="3:23">
      <c r="C243" s="66"/>
      <c r="D243" s="336"/>
      <c r="E243" s="117"/>
      <c r="F243" s="341">
        <f>F245</f>
        <v>2.5006666666666771E-2</v>
      </c>
      <c r="G243" s="106">
        <v>43101</v>
      </c>
      <c r="H243" s="292">
        <f>H244-F243</f>
        <v>6.2749893333333331</v>
      </c>
      <c r="I243" s="343">
        <f t="shared" ref="I243:I254" si="1">H243*$M$170+$M$171</f>
        <v>7.264574808329062</v>
      </c>
      <c r="W243" s="57"/>
    </row>
    <row r="244" spans="3:23">
      <c r="C244" s="68"/>
      <c r="D244" s="337"/>
      <c r="E244" s="118"/>
      <c r="F244" s="340">
        <f>F245</f>
        <v>2.5006666666666771E-2</v>
      </c>
      <c r="G244" s="104">
        <v>43132</v>
      </c>
      <c r="H244" s="293">
        <f>D245</f>
        <v>6.2999960000000002</v>
      </c>
      <c r="I244" s="343">
        <f t="shared" si="1"/>
        <v>7.2882172845080095</v>
      </c>
      <c r="W244" s="57"/>
    </row>
    <row r="245" spans="3:23">
      <c r="C245" s="58">
        <v>2018.1</v>
      </c>
      <c r="D245" s="335">
        <f>B83</f>
        <v>6.2999960000000002</v>
      </c>
      <c r="E245" s="113">
        <f>(D245/D242)^(1/3)-1</f>
        <v>4.0011203797489792E-3</v>
      </c>
      <c r="F245" s="338">
        <f>(D245-D242)/3</f>
        <v>2.5006666666666771E-2</v>
      </c>
      <c r="G245" s="142">
        <v>43160</v>
      </c>
      <c r="H245" s="294">
        <f>H244+F245</f>
        <v>6.3250026666666672</v>
      </c>
      <c r="I245" s="343">
        <f t="shared" si="1"/>
        <v>7.3118597606869571</v>
      </c>
      <c r="W245" s="57"/>
    </row>
    <row r="246" spans="3:23">
      <c r="C246" s="66"/>
      <c r="D246" s="336"/>
      <c r="E246" s="117"/>
      <c r="F246" s="341">
        <f>F248</f>
        <v>0</v>
      </c>
      <c r="G246" s="106">
        <v>43191</v>
      </c>
      <c r="H246" s="292">
        <f>H247-F246</f>
        <v>6.2999960000000002</v>
      </c>
      <c r="I246" s="343">
        <f t="shared" si="1"/>
        <v>7.2882172845080095</v>
      </c>
      <c r="W246" s="57"/>
    </row>
    <row r="247" spans="3:23">
      <c r="C247" s="68"/>
      <c r="D247" s="337"/>
      <c r="E247" s="118"/>
      <c r="F247" s="340">
        <f>F248</f>
        <v>0</v>
      </c>
      <c r="G247" s="104">
        <v>43221</v>
      </c>
      <c r="H247" s="293">
        <f>D248</f>
        <v>6.2999960000000002</v>
      </c>
      <c r="I247" s="343">
        <f t="shared" si="1"/>
        <v>7.2882172845080095</v>
      </c>
      <c r="W247" s="57"/>
    </row>
    <row r="248" spans="3:23">
      <c r="C248" s="58">
        <v>2018.2</v>
      </c>
      <c r="D248" s="335">
        <f>B84</f>
        <v>6.2999960000000002</v>
      </c>
      <c r="E248" s="113">
        <f>(D248/D245)^(1/3)-1</f>
        <v>0</v>
      </c>
      <c r="F248" s="338">
        <f>(D248-D245)/3</f>
        <v>0</v>
      </c>
      <c r="G248" s="142">
        <v>43252</v>
      </c>
      <c r="H248" s="294">
        <f>H247+F248</f>
        <v>6.2999960000000002</v>
      </c>
      <c r="I248" s="343">
        <f t="shared" si="1"/>
        <v>7.2882172845080095</v>
      </c>
      <c r="W248" s="57"/>
    </row>
    <row r="249" spans="3:23">
      <c r="C249" s="66"/>
      <c r="D249" s="336"/>
      <c r="E249" s="117"/>
      <c r="F249" s="341">
        <f>F251</f>
        <v>0</v>
      </c>
      <c r="G249" s="106">
        <v>43282</v>
      </c>
      <c r="H249" s="292">
        <f>H250-F249</f>
        <v>6.2999960000000002</v>
      </c>
      <c r="I249" s="343">
        <f t="shared" si="1"/>
        <v>7.2882172845080095</v>
      </c>
      <c r="W249" s="57"/>
    </row>
    <row r="250" spans="3:23">
      <c r="C250" s="68"/>
      <c r="D250" s="337"/>
      <c r="E250" s="118"/>
      <c r="F250" s="340">
        <f>F251</f>
        <v>0</v>
      </c>
      <c r="G250" s="104">
        <v>43313</v>
      </c>
      <c r="H250" s="293">
        <f>D251</f>
        <v>6.2999960000000002</v>
      </c>
      <c r="I250" s="343">
        <f t="shared" si="1"/>
        <v>7.2882172845080095</v>
      </c>
      <c r="W250" s="57"/>
    </row>
    <row r="251" spans="3:23">
      <c r="C251" s="58">
        <v>2018.3</v>
      </c>
      <c r="D251" s="335">
        <f>B85</f>
        <v>6.2999960000000002</v>
      </c>
      <c r="E251" s="113">
        <f>(D251/D248)^(1/3)-1</f>
        <v>0</v>
      </c>
      <c r="F251" s="338">
        <f>(D251-D248)/3</f>
        <v>0</v>
      </c>
      <c r="G251" s="142">
        <v>43344</v>
      </c>
      <c r="H251" s="294">
        <f>H250+F251</f>
        <v>6.2999960000000002</v>
      </c>
      <c r="I251" s="343">
        <f t="shared" si="1"/>
        <v>7.2882172845080095</v>
      </c>
      <c r="W251" s="57"/>
    </row>
    <row r="252" spans="3:23">
      <c r="C252" s="66"/>
      <c r="D252" s="336"/>
      <c r="E252" s="117"/>
      <c r="F252" s="341">
        <f>F254</f>
        <v>0</v>
      </c>
      <c r="G252" s="106">
        <v>43374</v>
      </c>
      <c r="H252" s="292">
        <f>H253-F252</f>
        <v>6.2999960000000002</v>
      </c>
      <c r="I252" s="343">
        <f t="shared" si="1"/>
        <v>7.2882172845080095</v>
      </c>
      <c r="W252" s="57"/>
    </row>
    <row r="253" spans="3:23">
      <c r="C253" s="68"/>
      <c r="D253" s="337"/>
      <c r="E253" s="118"/>
      <c r="F253" s="340">
        <f>F254</f>
        <v>0</v>
      </c>
      <c r="G253" s="104">
        <v>43405</v>
      </c>
      <c r="H253" s="293">
        <f>D254</f>
        <v>6.2999960000000002</v>
      </c>
      <c r="I253" s="343">
        <f t="shared" si="1"/>
        <v>7.2882172845080095</v>
      </c>
      <c r="W253" s="57"/>
    </row>
    <row r="254" spans="3:23">
      <c r="C254" s="58">
        <v>2018.4</v>
      </c>
      <c r="D254" s="335">
        <f>B86</f>
        <v>6.2999960000000002</v>
      </c>
      <c r="E254" s="113">
        <f>(D254/D251)^(1/3)-1</f>
        <v>0</v>
      </c>
      <c r="F254" s="338">
        <f>(D254-D251)/3</f>
        <v>0</v>
      </c>
      <c r="G254" s="142">
        <v>43435</v>
      </c>
      <c r="H254" s="294">
        <f>H253+F254</f>
        <v>6.2999960000000002</v>
      </c>
      <c r="I254" s="343">
        <f t="shared" si="1"/>
        <v>7.2882172845080095</v>
      </c>
      <c r="W254" s="57"/>
    </row>
    <row r="255" spans="3:23">
      <c r="D255" s="86"/>
      <c r="H255" s="97"/>
      <c r="W255" s="57"/>
    </row>
    <row r="256" spans="3:23">
      <c r="D256" s="86"/>
      <c r="H256" s="97"/>
      <c r="W256" s="57"/>
    </row>
    <row r="257" spans="4:23">
      <c r="D257" s="86"/>
      <c r="H257" s="97"/>
      <c r="W257" s="57"/>
    </row>
    <row r="258" spans="4:23">
      <c r="D258" s="86"/>
      <c r="H258" s="97"/>
      <c r="W258" s="57"/>
    </row>
    <row r="259" spans="4:23">
      <c r="D259" s="86"/>
      <c r="H259" s="97"/>
      <c r="W259" s="57"/>
    </row>
    <row r="260" spans="4:23">
      <c r="D260" s="86"/>
      <c r="H260" s="97"/>
      <c r="W260" s="57"/>
    </row>
    <row r="261" spans="4:23">
      <c r="D261" s="86"/>
      <c r="H261" s="97"/>
      <c r="W261" s="57"/>
    </row>
    <row r="262" spans="4:23">
      <c r="D262" s="86"/>
      <c r="H262" s="97"/>
      <c r="W262" s="57"/>
    </row>
    <row r="263" spans="4:23">
      <c r="D263" s="86"/>
      <c r="H263" s="97"/>
      <c r="W263" s="57"/>
    </row>
    <row r="264" spans="4:23">
      <c r="D264" s="86"/>
      <c r="H264" s="97"/>
      <c r="W264" s="57"/>
    </row>
    <row r="265" spans="4:23">
      <c r="D265" s="86"/>
      <c r="H265" s="97"/>
      <c r="W265" s="57"/>
    </row>
    <row r="266" spans="4:23">
      <c r="D266" s="86"/>
      <c r="H266" s="97"/>
      <c r="W266" s="57"/>
    </row>
    <row r="267" spans="4:23">
      <c r="D267" s="86"/>
      <c r="H267" s="97"/>
      <c r="W267" s="57"/>
    </row>
    <row r="268" spans="4:23">
      <c r="D268" s="86"/>
      <c r="H268" s="97"/>
      <c r="W268" s="57"/>
    </row>
    <row r="269" spans="4:23">
      <c r="D269" s="86"/>
      <c r="H269" s="97"/>
      <c r="W269" s="57"/>
    </row>
    <row r="270" spans="4:23">
      <c r="D270" s="86"/>
      <c r="H270" s="97"/>
      <c r="W270" s="57"/>
    </row>
    <row r="271" spans="4:23">
      <c r="D271" s="86"/>
      <c r="H271" s="97"/>
      <c r="W271" s="57"/>
    </row>
    <row r="272" spans="4:23">
      <c r="D272" s="86"/>
      <c r="H272" s="97"/>
      <c r="W272" s="57"/>
    </row>
    <row r="273" spans="4:23">
      <c r="D273" s="86"/>
      <c r="H273" s="97"/>
      <c r="W273" s="57"/>
    </row>
    <row r="274" spans="4:23">
      <c r="D274" s="86"/>
      <c r="H274" s="97"/>
      <c r="W274" s="57"/>
    </row>
    <row r="275" spans="4:23">
      <c r="D275" s="86"/>
      <c r="H275" s="97"/>
      <c r="W275" s="57"/>
    </row>
    <row r="276" spans="4:23">
      <c r="D276" s="86"/>
      <c r="H276" s="97"/>
      <c r="W276" s="57"/>
    </row>
    <row r="277" spans="4:23">
      <c r="D277" s="86"/>
      <c r="H277" s="97"/>
      <c r="W277" s="57"/>
    </row>
    <row r="278" spans="4:23">
      <c r="D278" s="86"/>
      <c r="H278" s="97"/>
      <c r="W278" s="57"/>
    </row>
    <row r="279" spans="4:23">
      <c r="D279" s="86"/>
      <c r="H279" s="97"/>
      <c r="W279" s="57"/>
    </row>
    <row r="280" spans="4:23">
      <c r="D280" s="86"/>
      <c r="H280" s="97"/>
      <c r="W280" s="57"/>
    </row>
    <row r="281" spans="4:23">
      <c r="D281" s="86"/>
      <c r="H281" s="97"/>
      <c r="W281" s="57"/>
    </row>
    <row r="282" spans="4:23">
      <c r="D282" s="86"/>
      <c r="H282" s="97"/>
      <c r="W282" s="57"/>
    </row>
    <row r="283" spans="4:23">
      <c r="D283" s="86"/>
      <c r="H283" s="97"/>
      <c r="W283" s="57"/>
    </row>
    <row r="284" spans="4:23">
      <c r="D284" s="86"/>
      <c r="H284" s="97"/>
      <c r="W284" s="57"/>
    </row>
    <row r="285" spans="4:23">
      <c r="D285" s="86"/>
      <c r="H285" s="97"/>
      <c r="W285" s="57"/>
    </row>
    <row r="286" spans="4:23">
      <c r="D286" s="86"/>
      <c r="H286" s="97"/>
      <c r="W286" s="57"/>
    </row>
    <row r="287" spans="4:23">
      <c r="D287" s="86"/>
      <c r="H287" s="97"/>
      <c r="W287" s="57"/>
    </row>
    <row r="288" spans="4:23">
      <c r="D288" s="86"/>
      <c r="H288" s="97"/>
      <c r="W288" s="57"/>
    </row>
    <row r="289" spans="4:23">
      <c r="D289" s="86"/>
      <c r="H289" s="97"/>
      <c r="W289" s="57"/>
    </row>
    <row r="290" spans="4:23">
      <c r="D290" s="86"/>
      <c r="H290" s="97"/>
      <c r="W290" s="57"/>
    </row>
    <row r="291" spans="4:23">
      <c r="D291" s="86"/>
      <c r="H291" s="97"/>
      <c r="W291" s="57"/>
    </row>
    <row r="292" spans="4:23">
      <c r="D292" s="86"/>
      <c r="H292" s="97"/>
      <c r="W292" s="57"/>
    </row>
    <row r="293" spans="4:23">
      <c r="D293" s="86"/>
      <c r="H293" s="97"/>
    </row>
    <row r="294" spans="4:23">
      <c r="D294" s="86"/>
      <c r="H294" s="97"/>
    </row>
    <row r="295" spans="4:23">
      <c r="D295" s="86"/>
      <c r="H295" s="97"/>
    </row>
    <row r="296" spans="4:23">
      <c r="D296" s="86"/>
      <c r="H296" s="97"/>
    </row>
    <row r="297" spans="4:23">
      <c r="D297" s="86"/>
      <c r="H297" s="97"/>
    </row>
    <row r="298" spans="4:23">
      <c r="D298" s="86"/>
      <c r="H298" s="97"/>
    </row>
    <row r="299" spans="4:23">
      <c r="D299" s="86"/>
      <c r="H299" s="97"/>
    </row>
    <row r="300" spans="4:23">
      <c r="D300" s="86"/>
      <c r="H300" s="97"/>
    </row>
    <row r="301" spans="4:23">
      <c r="D301" s="86"/>
      <c r="H301" s="97"/>
    </row>
    <row r="302" spans="4:23">
      <c r="D302" s="86"/>
      <c r="H302" s="97"/>
    </row>
    <row r="303" spans="4:23">
      <c r="D303" s="86"/>
      <c r="H303" s="97"/>
    </row>
    <row r="304" spans="4:23">
      <c r="D304" s="86"/>
      <c r="H304" s="97"/>
    </row>
    <row r="305" spans="4:8">
      <c r="D305" s="86"/>
      <c r="H305" s="97"/>
    </row>
    <row r="306" spans="4:8">
      <c r="D306" s="86"/>
      <c r="H306" s="97"/>
    </row>
    <row r="307" spans="4:8">
      <c r="D307" s="86"/>
      <c r="H307" s="97"/>
    </row>
    <row r="308" spans="4:8">
      <c r="D308" s="86"/>
      <c r="H308" s="97"/>
    </row>
    <row r="309" spans="4:8">
      <c r="D309" s="86"/>
      <c r="H309" s="97"/>
    </row>
    <row r="310" spans="4:8">
      <c r="D310" s="86"/>
      <c r="H310" s="97"/>
    </row>
    <row r="311" spans="4:8">
      <c r="D311" s="86"/>
      <c r="H311" s="97"/>
    </row>
    <row r="312" spans="4:8">
      <c r="D312" s="86"/>
      <c r="H312" s="97"/>
    </row>
    <row r="313" spans="4:8">
      <c r="D313" s="86"/>
      <c r="H313" s="97"/>
    </row>
    <row r="314" spans="4:8">
      <c r="D314" s="86"/>
      <c r="H314" s="97"/>
    </row>
    <row r="315" spans="4:8">
      <c r="D315" s="86"/>
      <c r="H315" s="97"/>
    </row>
    <row r="316" spans="4:8">
      <c r="D316" s="86"/>
      <c r="H316" s="97"/>
    </row>
    <row r="317" spans="4:8">
      <c r="D317" s="86"/>
      <c r="H317" s="97"/>
    </row>
    <row r="318" spans="4:8">
      <c r="D318" s="86"/>
      <c r="H318" s="97"/>
    </row>
    <row r="319" spans="4:8">
      <c r="D319" s="86"/>
      <c r="H319" s="97"/>
    </row>
    <row r="320" spans="4:8">
      <c r="D320" s="86"/>
      <c r="H320" s="97"/>
    </row>
    <row r="321" spans="4:8">
      <c r="D321" s="86"/>
      <c r="H321" s="97"/>
    </row>
    <row r="322" spans="4:8">
      <c r="D322" s="86"/>
      <c r="H322" s="97"/>
    </row>
    <row r="323" spans="4:8">
      <c r="D323" s="86"/>
      <c r="H323" s="97"/>
    </row>
    <row r="324" spans="4:8">
      <c r="D324" s="86"/>
      <c r="H324" s="97"/>
    </row>
    <row r="325" spans="4:8">
      <c r="D325" s="86"/>
      <c r="H325" s="97"/>
    </row>
    <row r="326" spans="4:8">
      <c r="D326" s="86"/>
      <c r="H326" s="97"/>
    </row>
    <row r="327" spans="4:8">
      <c r="D327" s="86"/>
      <c r="H327" s="97"/>
    </row>
    <row r="328" spans="4:8">
      <c r="D328" s="86"/>
      <c r="H328" s="97"/>
    </row>
    <row r="329" spans="4:8">
      <c r="D329" s="86"/>
      <c r="H329" s="97"/>
    </row>
    <row r="330" spans="4:8">
      <c r="D330" s="86"/>
      <c r="H330" s="97"/>
    </row>
    <row r="331" spans="4:8">
      <c r="D331" s="86"/>
      <c r="H331" s="97"/>
    </row>
    <row r="332" spans="4:8">
      <c r="D332" s="86"/>
      <c r="H332" s="97"/>
    </row>
    <row r="333" spans="4:8">
      <c r="D333" s="86"/>
      <c r="H333" s="97"/>
    </row>
    <row r="334" spans="4:8">
      <c r="D334" s="86"/>
      <c r="H334" s="97"/>
    </row>
    <row r="335" spans="4:8">
      <c r="D335" s="86"/>
      <c r="H335" s="97"/>
    </row>
    <row r="336" spans="4:8">
      <c r="D336" s="86"/>
      <c r="H336" s="97"/>
    </row>
    <row r="337" spans="4:8">
      <c r="D337" s="86"/>
      <c r="H337" s="97"/>
    </row>
    <row r="338" spans="4:8">
      <c r="D338" s="86"/>
      <c r="H338" s="97"/>
    </row>
    <row r="339" spans="4:8">
      <c r="D339" s="86"/>
      <c r="H339" s="97"/>
    </row>
    <row r="340" spans="4:8">
      <c r="D340" s="86"/>
      <c r="H340" s="97"/>
    </row>
    <row r="341" spans="4:8">
      <c r="D341" s="86"/>
      <c r="H341" s="97"/>
    </row>
    <row r="342" spans="4:8">
      <c r="D342" s="86"/>
      <c r="H342" s="97"/>
    </row>
    <row r="343" spans="4:8">
      <c r="D343" s="86"/>
      <c r="H343" s="97"/>
    </row>
    <row r="344" spans="4:8">
      <c r="D344" s="86"/>
      <c r="H344" s="97"/>
    </row>
    <row r="345" spans="4:8">
      <c r="D345" s="86"/>
      <c r="H345" s="97"/>
    </row>
    <row r="346" spans="4:8">
      <c r="D346" s="86"/>
      <c r="H346" s="97"/>
    </row>
    <row r="347" spans="4:8">
      <c r="D347" s="86"/>
      <c r="H347" s="97"/>
    </row>
    <row r="348" spans="4:8">
      <c r="D348" s="86"/>
      <c r="H348" s="97"/>
    </row>
    <row r="349" spans="4:8">
      <c r="D349" s="86"/>
      <c r="H349" s="97"/>
    </row>
    <row r="350" spans="4:8">
      <c r="D350" s="86"/>
      <c r="H350" s="97"/>
    </row>
    <row r="351" spans="4:8">
      <c r="D351" s="86"/>
      <c r="H351" s="97"/>
    </row>
    <row r="352" spans="4:8">
      <c r="D352" s="86"/>
      <c r="H352" s="97"/>
    </row>
    <row r="353" spans="4:8">
      <c r="D353" s="86"/>
      <c r="H353" s="97"/>
    </row>
    <row r="354" spans="4:8">
      <c r="D354" s="86"/>
      <c r="H354" s="97"/>
    </row>
    <row r="355" spans="4:8">
      <c r="D355" s="86"/>
      <c r="H355" s="97"/>
    </row>
    <row r="356" spans="4:8">
      <c r="D356" s="86"/>
      <c r="H356" s="97"/>
    </row>
    <row r="357" spans="4:8">
      <c r="D357" s="86"/>
      <c r="H357" s="97"/>
    </row>
    <row r="358" spans="4:8">
      <c r="D358" s="86"/>
      <c r="H358" s="97"/>
    </row>
    <row r="359" spans="4:8">
      <c r="D359" s="86"/>
      <c r="H359" s="97"/>
    </row>
    <row r="360" spans="4:8">
      <c r="D360" s="86"/>
      <c r="H360" s="97"/>
    </row>
    <row r="361" spans="4:8">
      <c r="D361" s="86"/>
      <c r="H361" s="97"/>
    </row>
    <row r="362" spans="4:8">
      <c r="D362" s="86"/>
      <c r="H362" s="97"/>
    </row>
    <row r="363" spans="4:8">
      <c r="D363" s="86"/>
      <c r="H363" s="97"/>
    </row>
    <row r="364" spans="4:8">
      <c r="D364" s="86"/>
      <c r="H364" s="97"/>
    </row>
    <row r="365" spans="4:8">
      <c r="D365" s="86"/>
      <c r="H365" s="97"/>
    </row>
    <row r="366" spans="4:8">
      <c r="D366" s="86"/>
      <c r="H366" s="97"/>
    </row>
    <row r="367" spans="4:8">
      <c r="D367" s="86"/>
      <c r="H367" s="97"/>
    </row>
    <row r="368" spans="4:8">
      <c r="D368" s="86"/>
      <c r="H368" s="97"/>
    </row>
    <row r="369" spans="4:8">
      <c r="D369" s="86"/>
      <c r="H369" s="97"/>
    </row>
    <row r="370" spans="4:8">
      <c r="D370" s="86"/>
      <c r="H370" s="97"/>
    </row>
    <row r="371" spans="4:8">
      <c r="D371" s="86"/>
      <c r="H371" s="97"/>
    </row>
    <row r="372" spans="4:8">
      <c r="D372" s="86"/>
      <c r="H372" s="97"/>
    </row>
    <row r="373" spans="4:8">
      <c r="D373" s="86"/>
      <c r="H373" s="97"/>
    </row>
    <row r="374" spans="4:8">
      <c r="D374" s="86"/>
      <c r="H374" s="97"/>
    </row>
    <row r="375" spans="4:8">
      <c r="D375" s="86"/>
      <c r="H375" s="97"/>
    </row>
    <row r="376" spans="4:8">
      <c r="D376" s="86"/>
      <c r="H376" s="97"/>
    </row>
    <row r="377" spans="4:8">
      <c r="D377" s="86"/>
      <c r="H377" s="97"/>
    </row>
    <row r="378" spans="4:8">
      <c r="D378" s="86"/>
      <c r="H378" s="97"/>
    </row>
    <row r="379" spans="4:8">
      <c r="D379" s="86"/>
      <c r="H379" s="97"/>
    </row>
    <row r="380" spans="4:8">
      <c r="D380" s="86"/>
      <c r="H380" s="97"/>
    </row>
    <row r="381" spans="4:8">
      <c r="D381" s="86"/>
      <c r="H381" s="97"/>
    </row>
    <row r="382" spans="4:8">
      <c r="D382" s="86"/>
      <c r="H382" s="97"/>
    </row>
    <row r="383" spans="4:8">
      <c r="D383" s="86"/>
      <c r="H383" s="97"/>
    </row>
    <row r="384" spans="4:8">
      <c r="D384" s="86"/>
      <c r="H384" s="97"/>
    </row>
    <row r="385" spans="4:8">
      <c r="D385" s="86"/>
      <c r="H385" s="97"/>
    </row>
    <row r="386" spans="4:8">
      <c r="D386" s="86"/>
      <c r="H386" s="97"/>
    </row>
    <row r="387" spans="4:8">
      <c r="D387" s="86"/>
      <c r="H387" s="97"/>
    </row>
    <row r="388" spans="4:8">
      <c r="D388" s="86"/>
      <c r="H388" s="97"/>
    </row>
    <row r="389" spans="4:8">
      <c r="D389" s="86"/>
      <c r="H389" s="97"/>
    </row>
    <row r="390" spans="4:8">
      <c r="D390" s="86"/>
      <c r="H390" s="97"/>
    </row>
    <row r="391" spans="4:8">
      <c r="D391" s="86"/>
      <c r="H391" s="97"/>
    </row>
    <row r="392" spans="4:8">
      <c r="D392" s="86"/>
      <c r="H392" s="97"/>
    </row>
    <row r="393" spans="4:8">
      <c r="D393" s="86"/>
      <c r="H393" s="97"/>
    </row>
    <row r="394" spans="4:8">
      <c r="D394" s="86"/>
      <c r="H394" s="97"/>
    </row>
    <row r="395" spans="4:8">
      <c r="D395" s="86"/>
      <c r="H395" s="97"/>
    </row>
    <row r="396" spans="4:8">
      <c r="D396" s="86"/>
      <c r="H396" s="97"/>
    </row>
    <row r="397" spans="4:8">
      <c r="D397" s="86"/>
      <c r="H397" s="97"/>
    </row>
    <row r="398" spans="4:8">
      <c r="D398" s="86"/>
      <c r="H398" s="97"/>
    </row>
    <row r="399" spans="4:8">
      <c r="D399" s="86"/>
      <c r="H399" s="97"/>
    </row>
    <row r="400" spans="4:8">
      <c r="D400" s="86"/>
      <c r="H400" s="97"/>
    </row>
    <row r="401" spans="4:8">
      <c r="D401" s="86"/>
      <c r="H401" s="97"/>
    </row>
    <row r="402" spans="4:8">
      <c r="D402" s="86"/>
      <c r="H402" s="97"/>
    </row>
    <row r="403" spans="4:8">
      <c r="D403" s="86"/>
      <c r="H403" s="97"/>
    </row>
    <row r="404" spans="4:8">
      <c r="D404" s="86"/>
      <c r="H404" s="97"/>
    </row>
    <row r="405" spans="4:8">
      <c r="D405" s="86"/>
      <c r="H405" s="97"/>
    </row>
    <row r="406" spans="4:8">
      <c r="D406" s="86"/>
      <c r="H406" s="97"/>
    </row>
    <row r="407" spans="4:8">
      <c r="D407" s="86"/>
      <c r="H407" s="97"/>
    </row>
    <row r="408" spans="4:8">
      <c r="D408" s="86"/>
      <c r="H408" s="97"/>
    </row>
    <row r="409" spans="4:8">
      <c r="D409" s="86"/>
      <c r="H409" s="97"/>
    </row>
    <row r="410" spans="4:8">
      <c r="D410" s="86"/>
      <c r="H410" s="97"/>
    </row>
    <row r="411" spans="4:8">
      <c r="D411" s="86"/>
      <c r="H411" s="97"/>
    </row>
    <row r="412" spans="4:8">
      <c r="D412" s="86"/>
      <c r="H412" s="97"/>
    </row>
    <row r="413" spans="4:8">
      <c r="D413" s="86"/>
      <c r="H413" s="97"/>
    </row>
    <row r="414" spans="4:8">
      <c r="D414" s="86"/>
      <c r="H414" s="97"/>
    </row>
    <row r="415" spans="4:8">
      <c r="D415" s="86"/>
      <c r="H415" s="97"/>
    </row>
    <row r="416" spans="4:8">
      <c r="D416" s="86"/>
      <c r="H416" s="97"/>
    </row>
    <row r="417" spans="4:8">
      <c r="D417" s="86"/>
      <c r="H417" s="97"/>
    </row>
    <row r="418" spans="4:8">
      <c r="D418" s="86"/>
      <c r="H418" s="97"/>
    </row>
    <row r="419" spans="4:8">
      <c r="D419" s="86"/>
      <c r="H419" s="97"/>
    </row>
    <row r="420" spans="4:8">
      <c r="D420" s="86"/>
      <c r="H420" s="97"/>
    </row>
    <row r="421" spans="4:8">
      <c r="D421" s="86"/>
      <c r="H421" s="97"/>
    </row>
    <row r="422" spans="4:8">
      <c r="D422" s="86"/>
      <c r="H422" s="97"/>
    </row>
    <row r="423" spans="4:8">
      <c r="D423" s="86"/>
      <c r="H423" s="97"/>
    </row>
    <row r="424" spans="4:8">
      <c r="D424" s="86"/>
      <c r="H424" s="97"/>
    </row>
    <row r="425" spans="4:8">
      <c r="D425" s="86"/>
      <c r="H425" s="97"/>
    </row>
    <row r="426" spans="4:8">
      <c r="D426" s="86"/>
      <c r="H426" s="97"/>
    </row>
    <row r="427" spans="4:8">
      <c r="D427" s="86"/>
      <c r="H427" s="97"/>
    </row>
    <row r="428" spans="4:8">
      <c r="D428" s="86"/>
      <c r="H428" s="97"/>
    </row>
    <row r="429" spans="4:8">
      <c r="D429" s="86"/>
      <c r="H429" s="97"/>
    </row>
    <row r="430" spans="4:8">
      <c r="D430" s="86"/>
      <c r="H430" s="97"/>
    </row>
    <row r="431" spans="4:8">
      <c r="D431" s="86"/>
      <c r="H431" s="97"/>
    </row>
    <row r="432" spans="4:8">
      <c r="D432" s="86"/>
      <c r="H432" s="97"/>
    </row>
    <row r="433" spans="4:8">
      <c r="D433" s="86"/>
      <c r="H433" s="97"/>
    </row>
    <row r="434" spans="4:8">
      <c r="D434" s="86"/>
      <c r="H434" s="97"/>
    </row>
    <row r="435" spans="4:8">
      <c r="D435" s="86"/>
      <c r="H435" s="97"/>
    </row>
    <row r="436" spans="4:8">
      <c r="D436" s="86"/>
      <c r="H436" s="97"/>
    </row>
    <row r="437" spans="4:8">
      <c r="D437" s="86"/>
      <c r="H437" s="97"/>
    </row>
    <row r="438" spans="4:8">
      <c r="D438" s="86"/>
      <c r="H438" s="97"/>
    </row>
    <row r="439" spans="4:8">
      <c r="D439" s="86"/>
      <c r="H439" s="97"/>
    </row>
    <row r="440" spans="4:8">
      <c r="D440" s="86"/>
      <c r="H440" s="97"/>
    </row>
    <row r="441" spans="4:8">
      <c r="D441" s="86"/>
      <c r="H441" s="97"/>
    </row>
    <row r="442" spans="4:8">
      <c r="D442" s="86"/>
      <c r="H442" s="97"/>
    </row>
    <row r="443" spans="4:8">
      <c r="D443" s="86"/>
      <c r="H443" s="97"/>
    </row>
    <row r="444" spans="4:8">
      <c r="D444" s="86"/>
      <c r="H444" s="97"/>
    </row>
    <row r="445" spans="4:8">
      <c r="D445" s="86"/>
      <c r="H445" s="97"/>
    </row>
    <row r="446" spans="4:8">
      <c r="D446" s="86"/>
      <c r="H446" s="97"/>
    </row>
    <row r="447" spans="4:8">
      <c r="D447" s="86"/>
      <c r="H447" s="97"/>
    </row>
    <row r="448" spans="4:8">
      <c r="D448" s="86"/>
      <c r="H448" s="97"/>
    </row>
    <row r="449" spans="4:8">
      <c r="D449" s="86"/>
      <c r="H449" s="97"/>
    </row>
    <row r="450" spans="4:8">
      <c r="D450" s="86"/>
      <c r="H450" s="97"/>
    </row>
    <row r="451" spans="4:8">
      <c r="D451" s="86"/>
      <c r="H451" s="97"/>
    </row>
    <row r="452" spans="4:8">
      <c r="D452" s="86"/>
      <c r="H452" s="97"/>
    </row>
    <row r="453" spans="4:8">
      <c r="D453" s="86"/>
      <c r="H453" s="97"/>
    </row>
    <row r="454" spans="4:8">
      <c r="D454" s="86"/>
      <c r="H454" s="97"/>
    </row>
    <row r="455" spans="4:8">
      <c r="D455" s="86"/>
      <c r="H455" s="97"/>
    </row>
    <row r="456" spans="4:8">
      <c r="D456" s="86"/>
      <c r="H456" s="97"/>
    </row>
    <row r="457" spans="4:8">
      <c r="D457" s="86"/>
      <c r="H457" s="97"/>
    </row>
    <row r="458" spans="4:8">
      <c r="D458" s="86"/>
      <c r="H458" s="97"/>
    </row>
    <row r="459" spans="4:8">
      <c r="D459" s="86"/>
      <c r="H459" s="97"/>
    </row>
    <row r="460" spans="4:8">
      <c r="D460" s="86"/>
      <c r="H460" s="97"/>
    </row>
    <row r="461" spans="4:8">
      <c r="D461" s="86"/>
      <c r="H461" s="97"/>
    </row>
    <row r="462" spans="4:8">
      <c r="D462" s="86"/>
      <c r="H462" s="97"/>
    </row>
    <row r="463" spans="4:8">
      <c r="D463" s="86"/>
      <c r="H463" s="97"/>
    </row>
    <row r="464" spans="4:8">
      <c r="D464" s="86"/>
      <c r="H464" s="97"/>
    </row>
    <row r="465" spans="4:8">
      <c r="D465" s="86"/>
      <c r="H465" s="97"/>
    </row>
    <row r="466" spans="4:8">
      <c r="D466" s="86"/>
      <c r="H466" s="97"/>
    </row>
    <row r="467" spans="4:8">
      <c r="D467" s="86"/>
      <c r="H467" s="97"/>
    </row>
    <row r="468" spans="4:8">
      <c r="D468" s="86"/>
      <c r="H468" s="97"/>
    </row>
    <row r="469" spans="4:8">
      <c r="D469" s="86"/>
      <c r="H469" s="97"/>
    </row>
    <row r="470" spans="4:8">
      <c r="D470" s="86"/>
      <c r="H470" s="97"/>
    </row>
    <row r="471" spans="4:8">
      <c r="D471" s="86"/>
      <c r="H471" s="97"/>
    </row>
    <row r="472" spans="4:8">
      <c r="D472" s="86"/>
      <c r="H472" s="97"/>
    </row>
    <row r="473" spans="4:8">
      <c r="D473" s="86"/>
      <c r="H473" s="97"/>
    </row>
    <row r="474" spans="4:8">
      <c r="D474" s="86"/>
      <c r="H474" s="97"/>
    </row>
    <row r="475" spans="4:8">
      <c r="D475" s="86"/>
      <c r="H475" s="97"/>
    </row>
    <row r="476" spans="4:8">
      <c r="D476" s="86"/>
      <c r="H476" s="97"/>
    </row>
    <row r="477" spans="4:8">
      <c r="D477" s="86"/>
      <c r="H477" s="97"/>
    </row>
    <row r="478" spans="4:8">
      <c r="D478" s="86"/>
      <c r="H478" s="97"/>
    </row>
    <row r="479" spans="4:8">
      <c r="D479" s="86"/>
      <c r="H479" s="97"/>
    </row>
    <row r="480" spans="4:8">
      <c r="D480" s="86"/>
      <c r="H480" s="97"/>
    </row>
    <row r="481" spans="4:8">
      <c r="D481" s="86"/>
      <c r="H481" s="97"/>
    </row>
    <row r="482" spans="4:8">
      <c r="D482" s="86"/>
      <c r="H482" s="97"/>
    </row>
    <row r="483" spans="4:8">
      <c r="D483" s="86"/>
      <c r="H483" s="97"/>
    </row>
    <row r="484" spans="4:8">
      <c r="D484" s="86"/>
      <c r="H484" s="97"/>
    </row>
    <row r="485" spans="4:8">
      <c r="D485" s="86"/>
      <c r="H485" s="97"/>
    </row>
    <row r="486" spans="4:8">
      <c r="D486" s="86"/>
      <c r="H486" s="97"/>
    </row>
    <row r="487" spans="4:8">
      <c r="D487" s="86"/>
      <c r="H487" s="97"/>
    </row>
    <row r="488" spans="4:8">
      <c r="D488" s="86"/>
      <c r="H488" s="97"/>
    </row>
    <row r="489" spans="4:8">
      <c r="D489" s="86"/>
      <c r="H489" s="97"/>
    </row>
    <row r="490" spans="4:8">
      <c r="D490" s="86"/>
      <c r="H490" s="97"/>
    </row>
    <row r="491" spans="4:8">
      <c r="D491" s="86"/>
      <c r="H491" s="97"/>
    </row>
    <row r="492" spans="4:8">
      <c r="D492" s="86"/>
      <c r="H492" s="97"/>
    </row>
    <row r="493" spans="4:8">
      <c r="D493" s="86"/>
      <c r="H493" s="97"/>
    </row>
    <row r="494" spans="4:8">
      <c r="D494" s="86"/>
      <c r="H494" s="97"/>
    </row>
    <row r="495" spans="4:8">
      <c r="D495" s="86"/>
      <c r="H495" s="97"/>
    </row>
    <row r="496" spans="4:8">
      <c r="D496" s="86"/>
      <c r="H496" s="97"/>
    </row>
    <row r="497" spans="4:8">
      <c r="D497" s="86"/>
      <c r="H497" s="97"/>
    </row>
    <row r="498" spans="4:8">
      <c r="D498" s="86"/>
      <c r="H498" s="97"/>
    </row>
    <row r="499" spans="4:8">
      <c r="D499" s="86"/>
      <c r="H499" s="97"/>
    </row>
    <row r="500" spans="4:8">
      <c r="D500" s="86"/>
      <c r="H500" s="97"/>
    </row>
    <row r="501" spans="4:8">
      <c r="D501" s="86"/>
      <c r="H501" s="97"/>
    </row>
    <row r="502" spans="4:8">
      <c r="D502" s="86"/>
      <c r="H502" s="97"/>
    </row>
    <row r="503" spans="4:8">
      <c r="D503" s="86"/>
      <c r="H503" s="97"/>
    </row>
    <row r="504" spans="4:8">
      <c r="D504" s="86"/>
      <c r="H504" s="97"/>
    </row>
    <row r="505" spans="4:8">
      <c r="D505" s="86"/>
      <c r="H505" s="97"/>
    </row>
    <row r="506" spans="4:8">
      <c r="D506" s="86"/>
      <c r="H506" s="97"/>
    </row>
    <row r="507" spans="4:8">
      <c r="D507" s="86"/>
      <c r="H507" s="97"/>
    </row>
    <row r="508" spans="4:8">
      <c r="D508" s="86"/>
      <c r="H508" s="97"/>
    </row>
    <row r="509" spans="4:8">
      <c r="D509" s="86"/>
      <c r="H509" s="97"/>
    </row>
    <row r="510" spans="4:8">
      <c r="D510" s="86"/>
      <c r="H510" s="97"/>
    </row>
    <row r="511" spans="4:8">
      <c r="D511" s="86"/>
      <c r="H511" s="97"/>
    </row>
    <row r="512" spans="4:8">
      <c r="D512" s="86"/>
      <c r="H512" s="97"/>
    </row>
    <row r="513" spans="4:8">
      <c r="D513" s="86"/>
      <c r="H513" s="97"/>
    </row>
    <row r="514" spans="4:8">
      <c r="D514" s="86"/>
      <c r="H514" s="97"/>
    </row>
    <row r="515" spans="4:8">
      <c r="D515" s="86"/>
      <c r="H515" s="97"/>
    </row>
    <row r="516" spans="4:8">
      <c r="D516" s="86"/>
      <c r="H516" s="97"/>
    </row>
    <row r="517" spans="4:8">
      <c r="D517" s="86"/>
      <c r="H517" s="97"/>
    </row>
    <row r="518" spans="4:8">
      <c r="D518" s="86"/>
      <c r="H518" s="97"/>
    </row>
    <row r="519" spans="4:8">
      <c r="D519" s="86"/>
      <c r="H519" s="97"/>
    </row>
    <row r="520" spans="4:8">
      <c r="D520" s="86"/>
      <c r="H520" s="97"/>
    </row>
    <row r="521" spans="4:8">
      <c r="D521" s="86"/>
      <c r="H521" s="97"/>
    </row>
    <row r="522" spans="4:8">
      <c r="D522" s="86"/>
      <c r="H522" s="97"/>
    </row>
    <row r="523" spans="4:8">
      <c r="D523" s="86"/>
      <c r="H523" s="97"/>
    </row>
    <row r="524" spans="4:8">
      <c r="D524" s="86"/>
      <c r="H524" s="97"/>
    </row>
    <row r="525" spans="4:8">
      <c r="D525" s="86"/>
      <c r="H525" s="97"/>
    </row>
    <row r="526" spans="4:8">
      <c r="D526" s="86"/>
      <c r="H526" s="97"/>
    </row>
    <row r="527" spans="4:8">
      <c r="D527" s="86"/>
      <c r="H527" s="97"/>
    </row>
    <row r="528" spans="4:8">
      <c r="D528" s="86"/>
      <c r="H528" s="97"/>
    </row>
    <row r="529" spans="4:8">
      <c r="D529" s="86"/>
      <c r="H529" s="97"/>
    </row>
    <row r="530" spans="4:8">
      <c r="D530" s="86"/>
      <c r="H530" s="97"/>
    </row>
    <row r="531" spans="4:8">
      <c r="D531" s="86"/>
      <c r="H531" s="97"/>
    </row>
    <row r="532" spans="4:8">
      <c r="D532" s="86"/>
      <c r="H532" s="97"/>
    </row>
    <row r="533" spans="4:8">
      <c r="D533" s="86"/>
      <c r="H533" s="97"/>
    </row>
    <row r="534" spans="4:8">
      <c r="D534" s="86"/>
      <c r="H534" s="97"/>
    </row>
    <row r="535" spans="4:8">
      <c r="D535" s="86"/>
      <c r="H535" s="97"/>
    </row>
    <row r="536" spans="4:8">
      <c r="D536" s="86"/>
      <c r="H536" s="97"/>
    </row>
    <row r="537" spans="4:8">
      <c r="D537" s="86"/>
      <c r="H537" s="97"/>
    </row>
    <row r="538" spans="4:8">
      <c r="D538" s="86"/>
      <c r="H538" s="97"/>
    </row>
    <row r="539" spans="4:8">
      <c r="D539" s="86"/>
      <c r="H539" s="97"/>
    </row>
    <row r="540" spans="4:8">
      <c r="D540" s="86"/>
      <c r="H540" s="97"/>
    </row>
    <row r="541" spans="4:8">
      <c r="D541" s="86"/>
      <c r="H541" s="97"/>
    </row>
    <row r="542" spans="4:8">
      <c r="D542" s="86"/>
      <c r="H542" s="97"/>
    </row>
    <row r="543" spans="4:8">
      <c r="D543" s="86"/>
      <c r="H543" s="97"/>
    </row>
    <row r="544" spans="4:8">
      <c r="D544" s="86"/>
      <c r="H544" s="97"/>
    </row>
    <row r="545" spans="4:8">
      <c r="D545" s="86"/>
      <c r="H545" s="97"/>
    </row>
    <row r="546" spans="4:8">
      <c r="D546" s="86"/>
      <c r="H546" s="97"/>
    </row>
    <row r="547" spans="4:8">
      <c r="D547" s="86"/>
      <c r="H547" s="97"/>
    </row>
    <row r="548" spans="4:8">
      <c r="D548" s="86"/>
      <c r="H548" s="97"/>
    </row>
    <row r="549" spans="4:8">
      <c r="D549" s="86"/>
      <c r="H549" s="97"/>
    </row>
    <row r="550" spans="4:8">
      <c r="D550" s="86"/>
      <c r="H550" s="97"/>
    </row>
    <row r="551" spans="4:8">
      <c r="D551" s="86"/>
      <c r="H551" s="97"/>
    </row>
    <row r="552" spans="4:8">
      <c r="D552" s="86"/>
      <c r="H552" s="97"/>
    </row>
    <row r="553" spans="4:8">
      <c r="D553" s="86"/>
      <c r="H553" s="97"/>
    </row>
    <row r="554" spans="4:8">
      <c r="D554" s="86"/>
      <c r="H554" s="97"/>
    </row>
    <row r="555" spans="4:8">
      <c r="D555" s="86"/>
      <c r="H555" s="97"/>
    </row>
    <row r="556" spans="4:8">
      <c r="D556" s="86"/>
      <c r="H556" s="97"/>
    </row>
    <row r="557" spans="4:8">
      <c r="D557" s="86"/>
      <c r="H557" s="97"/>
    </row>
    <row r="558" spans="4:8">
      <c r="D558" s="86"/>
      <c r="H558" s="97"/>
    </row>
    <row r="559" spans="4:8">
      <c r="D559" s="86"/>
      <c r="H559" s="97"/>
    </row>
    <row r="560" spans="4:8">
      <c r="D560" s="86"/>
      <c r="H560" s="97"/>
    </row>
    <row r="561" spans="4:8">
      <c r="D561" s="86"/>
      <c r="H561" s="97"/>
    </row>
    <row r="562" spans="4:8">
      <c r="D562" s="86"/>
      <c r="H562" s="97"/>
    </row>
    <row r="563" spans="4:8">
      <c r="D563" s="86"/>
      <c r="H563" s="97"/>
    </row>
    <row r="564" spans="4:8">
      <c r="D564" s="86"/>
      <c r="H564" s="97"/>
    </row>
    <row r="565" spans="4:8">
      <c r="D565" s="86"/>
      <c r="H565" s="97"/>
    </row>
    <row r="566" spans="4:8">
      <c r="D566" s="86"/>
      <c r="H566" s="97"/>
    </row>
    <row r="567" spans="4:8">
      <c r="D567" s="86"/>
      <c r="H567" s="97"/>
    </row>
    <row r="568" spans="4:8">
      <c r="D568" s="86"/>
      <c r="H568" s="97"/>
    </row>
    <row r="569" spans="4:8">
      <c r="D569" s="86"/>
      <c r="H569" s="97"/>
    </row>
    <row r="570" spans="4:8">
      <c r="D570" s="86"/>
      <c r="H570" s="97"/>
    </row>
    <row r="571" spans="4:8">
      <c r="D571" s="86"/>
      <c r="H571" s="97"/>
    </row>
    <row r="572" spans="4:8">
      <c r="D572" s="86"/>
      <c r="H572" s="97"/>
    </row>
    <row r="573" spans="4:8">
      <c r="D573" s="86"/>
      <c r="H573" s="97"/>
    </row>
    <row r="574" spans="4:8">
      <c r="D574" s="86"/>
      <c r="H574" s="97"/>
    </row>
    <row r="575" spans="4:8">
      <c r="D575" s="86"/>
      <c r="H575" s="97"/>
    </row>
    <row r="576" spans="4:8">
      <c r="D576" s="86"/>
      <c r="H576" s="97"/>
    </row>
    <row r="577" spans="4:8">
      <c r="D577" s="86"/>
      <c r="H577" s="97"/>
    </row>
    <row r="578" spans="4:8">
      <c r="D578" s="86"/>
      <c r="H578" s="97"/>
    </row>
    <row r="579" spans="4:8">
      <c r="D579" s="86"/>
      <c r="H579" s="97"/>
    </row>
    <row r="580" spans="4:8">
      <c r="D580" s="86"/>
      <c r="H580" s="97"/>
    </row>
    <row r="581" spans="4:8">
      <c r="D581" s="86"/>
      <c r="H581" s="97"/>
    </row>
    <row r="582" spans="4:8">
      <c r="D582" s="86"/>
      <c r="H582" s="97"/>
    </row>
    <row r="583" spans="4:8">
      <c r="D583" s="86"/>
      <c r="H583" s="97"/>
    </row>
    <row r="584" spans="4:8">
      <c r="D584" s="86"/>
      <c r="H584" s="97"/>
    </row>
    <row r="585" spans="4:8">
      <c r="D585" s="86"/>
      <c r="H585" s="97"/>
    </row>
    <row r="586" spans="4:8">
      <c r="D586" s="86"/>
      <c r="H586" s="97"/>
    </row>
    <row r="587" spans="4:8">
      <c r="D587" s="86"/>
      <c r="H587" s="97"/>
    </row>
    <row r="588" spans="4:8">
      <c r="D588" s="86"/>
      <c r="H588" s="97"/>
    </row>
    <row r="589" spans="4:8">
      <c r="D589" s="86"/>
      <c r="H589" s="97"/>
    </row>
    <row r="590" spans="4:8">
      <c r="D590" s="86"/>
      <c r="H590" s="97"/>
    </row>
    <row r="591" spans="4:8">
      <c r="D591" s="86"/>
      <c r="H591" s="97"/>
    </row>
    <row r="592" spans="4:8">
      <c r="D592" s="86"/>
      <c r="H592" s="97"/>
    </row>
    <row r="593" spans="4:8">
      <c r="D593" s="86"/>
      <c r="H593" s="97"/>
    </row>
    <row r="594" spans="4:8">
      <c r="D594" s="86"/>
      <c r="H594" s="97"/>
    </row>
    <row r="595" spans="4:8">
      <c r="D595" s="86"/>
      <c r="H595" s="97"/>
    </row>
    <row r="596" spans="4:8">
      <c r="D596" s="86"/>
      <c r="H596" s="97"/>
    </row>
    <row r="597" spans="4:8">
      <c r="D597" s="86"/>
      <c r="H597" s="97"/>
    </row>
    <row r="598" spans="4:8">
      <c r="D598" s="86"/>
      <c r="H598" s="97"/>
    </row>
    <row r="599" spans="4:8">
      <c r="D599" s="86"/>
      <c r="H599" s="97"/>
    </row>
    <row r="600" spans="4:8">
      <c r="D600" s="86"/>
      <c r="H600" s="97"/>
    </row>
    <row r="601" spans="4:8">
      <c r="D601" s="86"/>
      <c r="H601" s="97"/>
    </row>
    <row r="602" spans="4:8">
      <c r="D602" s="86"/>
      <c r="H602" s="97"/>
    </row>
    <row r="603" spans="4:8">
      <c r="D603" s="86"/>
      <c r="H603" s="97"/>
    </row>
    <row r="604" spans="4:8">
      <c r="D604" s="86"/>
      <c r="H604" s="97"/>
    </row>
    <row r="605" spans="4:8">
      <c r="D605" s="86"/>
      <c r="H605" s="97"/>
    </row>
    <row r="606" spans="4:8">
      <c r="D606" s="86"/>
      <c r="H606" s="97"/>
    </row>
    <row r="607" spans="4:8">
      <c r="D607" s="86"/>
      <c r="H607" s="97"/>
    </row>
    <row r="608" spans="4:8">
      <c r="D608" s="86"/>
      <c r="H608" s="97"/>
    </row>
    <row r="609" spans="4:8">
      <c r="D609" s="86"/>
      <c r="H609" s="97"/>
    </row>
    <row r="610" spans="4:8">
      <c r="D610" s="86"/>
      <c r="H610" s="97"/>
    </row>
    <row r="611" spans="4:8">
      <c r="D611" s="86"/>
      <c r="H611" s="97"/>
    </row>
    <row r="612" spans="4:8">
      <c r="D612" s="86"/>
      <c r="H612" s="97"/>
    </row>
    <row r="613" spans="4:8">
      <c r="D613" s="86"/>
      <c r="H613" s="97"/>
    </row>
    <row r="614" spans="4:8">
      <c r="D614" s="86"/>
      <c r="H614" s="97"/>
    </row>
    <row r="615" spans="4:8">
      <c r="D615" s="86"/>
      <c r="H615" s="97"/>
    </row>
    <row r="616" spans="4:8">
      <c r="D616" s="86"/>
      <c r="H616" s="97"/>
    </row>
    <row r="617" spans="4:8">
      <c r="D617" s="86"/>
      <c r="H617" s="97"/>
    </row>
    <row r="618" spans="4:8">
      <c r="D618" s="86"/>
      <c r="H618" s="97"/>
    </row>
    <row r="619" spans="4:8">
      <c r="D619" s="86"/>
      <c r="H619" s="97"/>
    </row>
    <row r="620" spans="4:8">
      <c r="D620" s="86"/>
      <c r="H620" s="97"/>
    </row>
    <row r="621" spans="4:8">
      <c r="D621" s="86"/>
      <c r="H621" s="97"/>
    </row>
    <row r="622" spans="4:8">
      <c r="D622" s="86"/>
      <c r="H622" s="97"/>
    </row>
    <row r="623" spans="4:8">
      <c r="D623" s="86"/>
      <c r="H623" s="97"/>
    </row>
    <row r="624" spans="4:8">
      <c r="D624" s="86"/>
      <c r="H624" s="97"/>
    </row>
    <row r="625" spans="4:8">
      <c r="D625" s="86"/>
      <c r="H625" s="97"/>
    </row>
    <row r="626" spans="4:8">
      <c r="D626" s="86"/>
      <c r="H626" s="97"/>
    </row>
    <row r="627" spans="4:8">
      <c r="D627" s="86"/>
      <c r="H627" s="97"/>
    </row>
    <row r="628" spans="4:8">
      <c r="D628" s="86"/>
      <c r="H628" s="97"/>
    </row>
    <row r="629" spans="4:8">
      <c r="D629" s="86"/>
      <c r="H629" s="97"/>
    </row>
    <row r="630" spans="4:8">
      <c r="D630" s="86"/>
      <c r="H630" s="97"/>
    </row>
    <row r="631" spans="4:8">
      <c r="D631" s="86"/>
      <c r="H631" s="97"/>
    </row>
    <row r="632" spans="4:8">
      <c r="D632" s="86"/>
      <c r="H632" s="97"/>
    </row>
    <row r="633" spans="4:8">
      <c r="D633" s="86"/>
      <c r="H633" s="97"/>
    </row>
    <row r="634" spans="4:8">
      <c r="D634" s="86"/>
      <c r="H634" s="97"/>
    </row>
    <row r="635" spans="4:8">
      <c r="D635" s="86"/>
      <c r="H635" s="97"/>
    </row>
    <row r="636" spans="4:8">
      <c r="D636" s="86"/>
      <c r="H636" s="97"/>
    </row>
    <row r="637" spans="4:8">
      <c r="D637" s="86"/>
      <c r="H637" s="97"/>
    </row>
    <row r="638" spans="4:8">
      <c r="D638" s="86"/>
      <c r="H638" s="97"/>
    </row>
    <row r="639" spans="4:8">
      <c r="D639" s="86"/>
      <c r="H639" s="97"/>
    </row>
    <row r="640" spans="4:8">
      <c r="D640" s="86"/>
      <c r="H640" s="97"/>
    </row>
    <row r="641" spans="4:8">
      <c r="D641" s="86"/>
      <c r="H641" s="97"/>
    </row>
    <row r="642" spans="4:8">
      <c r="D642" s="86"/>
      <c r="H642" s="97"/>
    </row>
    <row r="643" spans="4:8">
      <c r="D643" s="86"/>
      <c r="H643" s="97"/>
    </row>
    <row r="644" spans="4:8">
      <c r="D644" s="86"/>
      <c r="H644" s="97"/>
    </row>
    <row r="645" spans="4:8">
      <c r="D645" s="86"/>
      <c r="H645" s="97"/>
    </row>
    <row r="646" spans="4:8">
      <c r="D646" s="86"/>
      <c r="H646" s="97"/>
    </row>
    <row r="647" spans="4:8">
      <c r="D647" s="86"/>
      <c r="H647" s="97"/>
    </row>
    <row r="648" spans="4:8">
      <c r="D648" s="86"/>
      <c r="H648" s="97"/>
    </row>
    <row r="649" spans="4:8">
      <c r="D649" s="86"/>
      <c r="H649" s="97"/>
    </row>
    <row r="650" spans="4:8">
      <c r="D650" s="86"/>
      <c r="H650" s="97"/>
    </row>
    <row r="651" spans="4:8">
      <c r="D651" s="86"/>
      <c r="H651" s="97"/>
    </row>
    <row r="652" spans="4:8">
      <c r="D652" s="86"/>
      <c r="H652" s="97"/>
    </row>
    <row r="653" spans="4:8">
      <c r="D653" s="86"/>
      <c r="H653" s="97"/>
    </row>
    <row r="654" spans="4:8">
      <c r="D654" s="86"/>
      <c r="H654" s="97"/>
    </row>
    <row r="655" spans="4:8">
      <c r="D655" s="86"/>
      <c r="H655" s="97"/>
    </row>
    <row r="656" spans="4:8">
      <c r="D656" s="86"/>
      <c r="H656" s="97"/>
    </row>
    <row r="657" spans="4:8">
      <c r="D657" s="86"/>
      <c r="H657" s="97"/>
    </row>
    <row r="658" spans="4:8">
      <c r="D658" s="86"/>
      <c r="H658" s="97"/>
    </row>
    <row r="659" spans="4:8">
      <c r="D659" s="86"/>
      <c r="H659" s="97"/>
    </row>
    <row r="660" spans="4:8">
      <c r="D660" s="86"/>
      <c r="H660" s="97"/>
    </row>
    <row r="661" spans="4:8">
      <c r="D661" s="86"/>
      <c r="H661" s="97"/>
    </row>
    <row r="662" spans="4:8">
      <c r="D662" s="86"/>
      <c r="H662" s="97"/>
    </row>
    <row r="663" spans="4:8">
      <c r="D663" s="86"/>
      <c r="H663" s="97"/>
    </row>
    <row r="664" spans="4:8">
      <c r="D664" s="86"/>
      <c r="H664" s="97"/>
    </row>
    <row r="665" spans="4:8">
      <c r="D665" s="86"/>
      <c r="H665" s="97"/>
    </row>
    <row r="666" spans="4:8">
      <c r="D666" s="86"/>
      <c r="H666" s="97"/>
    </row>
    <row r="667" spans="4:8">
      <c r="D667" s="86"/>
      <c r="H667" s="97"/>
    </row>
    <row r="668" spans="4:8">
      <c r="D668" s="86"/>
      <c r="H668" s="97"/>
    </row>
    <row r="669" spans="4:8">
      <c r="D669" s="86"/>
      <c r="H669" s="97"/>
    </row>
    <row r="670" spans="4:8">
      <c r="D670" s="86"/>
      <c r="H670" s="97"/>
    </row>
    <row r="671" spans="4:8">
      <c r="D671" s="86"/>
      <c r="H671" s="97"/>
    </row>
    <row r="672" spans="4:8">
      <c r="D672" s="86"/>
      <c r="H672" s="97"/>
    </row>
    <row r="673" spans="4:8">
      <c r="D673" s="86"/>
      <c r="H673" s="97"/>
    </row>
    <row r="674" spans="4:8">
      <c r="D674" s="86"/>
      <c r="H674" s="97"/>
    </row>
    <row r="675" spans="4:8">
      <c r="D675" s="86"/>
      <c r="H675" s="97"/>
    </row>
    <row r="676" spans="4:8">
      <c r="D676" s="86"/>
      <c r="H676" s="97"/>
    </row>
    <row r="677" spans="4:8">
      <c r="D677" s="86"/>
      <c r="H677" s="97"/>
    </row>
    <row r="678" spans="4:8">
      <c r="D678" s="86"/>
      <c r="H678" s="97"/>
    </row>
    <row r="679" spans="4:8">
      <c r="D679" s="86"/>
      <c r="H679" s="97"/>
    </row>
    <row r="680" spans="4:8">
      <c r="D680" s="86"/>
      <c r="H680" s="97"/>
    </row>
    <row r="681" spans="4:8">
      <c r="D681" s="86"/>
      <c r="H681" s="97"/>
    </row>
    <row r="682" spans="4:8">
      <c r="D682" s="86"/>
      <c r="H682" s="97"/>
    </row>
    <row r="683" spans="4:8">
      <c r="D683" s="86"/>
      <c r="H683" s="97"/>
    </row>
    <row r="684" spans="4:8">
      <c r="D684" s="86"/>
      <c r="H684" s="97"/>
    </row>
    <row r="685" spans="4:8">
      <c r="D685" s="86"/>
      <c r="H685" s="97"/>
    </row>
    <row r="686" spans="4:8">
      <c r="D686" s="86"/>
      <c r="H686" s="97"/>
    </row>
    <row r="687" spans="4:8">
      <c r="D687" s="86"/>
      <c r="H687" s="97"/>
    </row>
    <row r="688" spans="4:8">
      <c r="D688" s="86"/>
      <c r="H688" s="97"/>
    </row>
    <row r="689" spans="4:8">
      <c r="D689" s="86"/>
      <c r="H689" s="97"/>
    </row>
    <row r="690" spans="4:8">
      <c r="D690" s="86"/>
      <c r="H690" s="97"/>
    </row>
    <row r="691" spans="4:8">
      <c r="D691" s="86"/>
      <c r="H691" s="97"/>
    </row>
    <row r="692" spans="4:8">
      <c r="D692" s="86"/>
      <c r="H692" s="97"/>
    </row>
    <row r="693" spans="4:8">
      <c r="D693" s="86"/>
      <c r="H693" s="97"/>
    </row>
    <row r="694" spans="4:8">
      <c r="D694" s="86"/>
      <c r="H694" s="97"/>
    </row>
    <row r="695" spans="4:8">
      <c r="D695" s="86"/>
      <c r="H695" s="97"/>
    </row>
    <row r="696" spans="4:8">
      <c r="D696" s="86"/>
      <c r="H696" s="97"/>
    </row>
    <row r="697" spans="4:8">
      <c r="D697" s="86"/>
      <c r="H697" s="97"/>
    </row>
    <row r="698" spans="4:8">
      <c r="D698" s="86"/>
      <c r="H698" s="97"/>
    </row>
    <row r="699" spans="4:8">
      <c r="D699" s="86"/>
      <c r="H699" s="97"/>
    </row>
    <row r="700" spans="4:8">
      <c r="D700" s="86"/>
      <c r="H700" s="97"/>
    </row>
    <row r="701" spans="4:8">
      <c r="D701" s="86"/>
      <c r="H701" s="97"/>
    </row>
    <row r="702" spans="4:8">
      <c r="D702" s="86"/>
      <c r="H702" s="97"/>
    </row>
    <row r="703" spans="4:8">
      <c r="D703" s="86"/>
      <c r="H703" s="97"/>
    </row>
    <row r="704" spans="4:8">
      <c r="D704" s="86"/>
      <c r="H704" s="97"/>
    </row>
    <row r="705" spans="4:8">
      <c r="D705" s="86"/>
      <c r="H705" s="97"/>
    </row>
    <row r="706" spans="4:8">
      <c r="D706" s="86"/>
      <c r="H706" s="97"/>
    </row>
    <row r="707" spans="4:8">
      <c r="D707" s="86"/>
      <c r="H707" s="97"/>
    </row>
    <row r="708" spans="4:8">
      <c r="D708" s="86"/>
      <c r="H708" s="97"/>
    </row>
    <row r="709" spans="4:8">
      <c r="D709" s="86"/>
      <c r="H709" s="97"/>
    </row>
    <row r="710" spans="4:8">
      <c r="D710" s="86"/>
      <c r="H710" s="97"/>
    </row>
    <row r="711" spans="4:8">
      <c r="D711" s="86"/>
      <c r="H711" s="97"/>
    </row>
    <row r="712" spans="4:8">
      <c r="D712" s="86"/>
      <c r="H712" s="97"/>
    </row>
    <row r="713" spans="4:8">
      <c r="D713" s="86"/>
      <c r="H713" s="97"/>
    </row>
    <row r="714" spans="4:8">
      <c r="D714" s="86"/>
      <c r="H714" s="97"/>
    </row>
    <row r="715" spans="4:8">
      <c r="D715" s="86"/>
      <c r="H715" s="97"/>
    </row>
    <row r="716" spans="4:8">
      <c r="D716" s="86"/>
      <c r="H716" s="97"/>
    </row>
    <row r="717" spans="4:8">
      <c r="D717" s="86"/>
      <c r="H717" s="97"/>
    </row>
    <row r="718" spans="4:8">
      <c r="D718" s="86"/>
      <c r="H718" s="97"/>
    </row>
    <row r="719" spans="4:8">
      <c r="D719" s="86"/>
      <c r="H719" s="97"/>
    </row>
    <row r="720" spans="4:8">
      <c r="D720" s="86"/>
      <c r="H720" s="97"/>
    </row>
    <row r="721" spans="4:8">
      <c r="D721" s="86"/>
      <c r="H721" s="97"/>
    </row>
    <row r="722" spans="4:8">
      <c r="D722" s="86"/>
      <c r="H722" s="97"/>
    </row>
    <row r="723" spans="4:8">
      <c r="D723" s="86"/>
      <c r="H723" s="97"/>
    </row>
    <row r="724" spans="4:8">
      <c r="D724" s="86"/>
      <c r="H724" s="97"/>
    </row>
    <row r="725" spans="4:8">
      <c r="D725" s="86"/>
      <c r="H725" s="97"/>
    </row>
    <row r="726" spans="4:8">
      <c r="D726" s="86"/>
      <c r="H726" s="97"/>
    </row>
    <row r="727" spans="4:8">
      <c r="D727" s="86"/>
      <c r="H727" s="97"/>
    </row>
    <row r="728" spans="4:8">
      <c r="D728" s="86"/>
      <c r="H728" s="97"/>
    </row>
    <row r="729" spans="4:8">
      <c r="D729" s="86"/>
      <c r="H729" s="97"/>
    </row>
    <row r="730" spans="4:8">
      <c r="D730" s="86"/>
      <c r="H730" s="97"/>
    </row>
    <row r="731" spans="4:8">
      <c r="D731" s="86"/>
      <c r="H731" s="97"/>
    </row>
    <row r="732" spans="4:8">
      <c r="D732" s="86"/>
      <c r="H732" s="97"/>
    </row>
    <row r="733" spans="4:8">
      <c r="D733" s="86"/>
      <c r="H733" s="97"/>
    </row>
    <row r="734" spans="4:8">
      <c r="D734" s="86"/>
      <c r="H734" s="97"/>
    </row>
    <row r="735" spans="4:8">
      <c r="D735" s="86"/>
      <c r="H735" s="97"/>
    </row>
    <row r="736" spans="4:8">
      <c r="D736" s="86"/>
      <c r="H736" s="97"/>
    </row>
    <row r="737" spans="4:8">
      <c r="D737" s="86"/>
      <c r="H737" s="97"/>
    </row>
    <row r="738" spans="4:8">
      <c r="D738" s="86"/>
      <c r="H738" s="97"/>
    </row>
    <row r="739" spans="4:8">
      <c r="D739" s="86"/>
      <c r="H739" s="97"/>
    </row>
    <row r="740" spans="4:8">
      <c r="D740" s="86"/>
      <c r="H740" s="97"/>
    </row>
    <row r="741" spans="4:8">
      <c r="D741" s="86"/>
      <c r="H741" s="97"/>
    </row>
    <row r="742" spans="4:8">
      <c r="D742" s="86"/>
      <c r="H742" s="97"/>
    </row>
    <row r="743" spans="4:8">
      <c r="D743" s="86"/>
      <c r="H743" s="97"/>
    </row>
    <row r="744" spans="4:8">
      <c r="D744" s="86"/>
      <c r="H744" s="97"/>
    </row>
    <row r="745" spans="4:8">
      <c r="D745" s="86"/>
      <c r="H745" s="97"/>
    </row>
    <row r="746" spans="4:8">
      <c r="D746" s="86"/>
      <c r="H746" s="97"/>
    </row>
    <row r="747" spans="4:8">
      <c r="D747" s="86"/>
      <c r="H747" s="97"/>
    </row>
    <row r="748" spans="4:8">
      <c r="D748" s="86"/>
      <c r="H748" s="97"/>
    </row>
    <row r="749" spans="4:8">
      <c r="D749" s="86"/>
      <c r="H749" s="97"/>
    </row>
    <row r="750" spans="4:8">
      <c r="D750" s="86"/>
      <c r="H750" s="97"/>
    </row>
    <row r="751" spans="4:8">
      <c r="D751" s="86"/>
      <c r="H751" s="97"/>
    </row>
    <row r="752" spans="4:8">
      <c r="D752" s="86"/>
      <c r="H752" s="97"/>
    </row>
    <row r="753" spans="4:8">
      <c r="D753" s="86"/>
      <c r="H753" s="97"/>
    </row>
    <row r="754" spans="4:8">
      <c r="D754" s="86"/>
      <c r="H754" s="97"/>
    </row>
    <row r="755" spans="4:8">
      <c r="D755" s="86"/>
      <c r="H755" s="97"/>
    </row>
    <row r="756" spans="4:8">
      <c r="D756" s="86"/>
      <c r="H756" s="97"/>
    </row>
    <row r="757" spans="4:8">
      <c r="D757" s="86"/>
      <c r="H757" s="97"/>
    </row>
    <row r="758" spans="4:8">
      <c r="D758" s="86"/>
      <c r="H758" s="97"/>
    </row>
    <row r="759" spans="4:8">
      <c r="D759" s="86"/>
      <c r="H759" s="97"/>
    </row>
    <row r="760" spans="4:8">
      <c r="D760" s="86"/>
      <c r="H760" s="97"/>
    </row>
    <row r="761" spans="4:8">
      <c r="D761" s="86"/>
      <c r="H761" s="97"/>
    </row>
    <row r="762" spans="4:8">
      <c r="D762" s="86"/>
      <c r="H762" s="97"/>
    </row>
    <row r="763" spans="4:8">
      <c r="D763" s="86"/>
      <c r="H763" s="97"/>
    </row>
    <row r="764" spans="4:8">
      <c r="D764" s="86"/>
      <c r="H764" s="97"/>
    </row>
    <row r="765" spans="4:8">
      <c r="D765" s="86"/>
      <c r="H765" s="97"/>
    </row>
    <row r="766" spans="4:8">
      <c r="D766" s="86"/>
      <c r="H766" s="97"/>
    </row>
    <row r="767" spans="4:8">
      <c r="D767" s="86"/>
      <c r="H767" s="97"/>
    </row>
    <row r="768" spans="4:8">
      <c r="D768" s="86"/>
      <c r="H768" s="97"/>
    </row>
    <row r="769" spans="4:8">
      <c r="D769" s="86"/>
      <c r="H769" s="97"/>
    </row>
    <row r="770" spans="4:8">
      <c r="D770" s="86"/>
      <c r="H770" s="97"/>
    </row>
    <row r="771" spans="4:8">
      <c r="D771" s="86"/>
      <c r="H771" s="97"/>
    </row>
    <row r="772" spans="4:8">
      <c r="D772" s="86"/>
      <c r="H772" s="97"/>
    </row>
    <row r="773" spans="4:8">
      <c r="D773" s="86"/>
      <c r="H773" s="97"/>
    </row>
    <row r="774" spans="4:8">
      <c r="D774" s="86"/>
      <c r="H774" s="97"/>
    </row>
    <row r="775" spans="4:8">
      <c r="D775" s="86"/>
      <c r="H775" s="97"/>
    </row>
    <row r="776" spans="4:8">
      <c r="D776" s="86"/>
      <c r="H776" s="97"/>
    </row>
    <row r="777" spans="4:8">
      <c r="D777" s="86"/>
      <c r="H777" s="97"/>
    </row>
    <row r="778" spans="4:8">
      <c r="D778" s="86"/>
      <c r="H778" s="97"/>
    </row>
    <row r="779" spans="4:8">
      <c r="D779" s="86"/>
      <c r="H779" s="97"/>
    </row>
    <row r="780" spans="4:8">
      <c r="D780" s="86"/>
      <c r="H780" s="97"/>
    </row>
    <row r="781" spans="4:8">
      <c r="D781" s="86"/>
      <c r="H781" s="97"/>
    </row>
    <row r="782" spans="4:8">
      <c r="D782" s="86"/>
      <c r="H782" s="97"/>
    </row>
    <row r="783" spans="4:8">
      <c r="D783" s="86"/>
      <c r="H783" s="97"/>
    </row>
    <row r="784" spans="4:8">
      <c r="D784" s="86"/>
      <c r="H784" s="97"/>
    </row>
    <row r="785" spans="4:8">
      <c r="D785" s="86"/>
      <c r="H785" s="97"/>
    </row>
    <row r="786" spans="4:8">
      <c r="D786" s="86"/>
      <c r="H786" s="97"/>
    </row>
    <row r="787" spans="4:8">
      <c r="D787" s="86"/>
      <c r="H787" s="97"/>
    </row>
    <row r="788" spans="4:8">
      <c r="D788" s="86"/>
      <c r="H788" s="97"/>
    </row>
    <row r="789" spans="4:8">
      <c r="D789" s="86"/>
      <c r="H789" s="97"/>
    </row>
    <row r="790" spans="4:8">
      <c r="D790" s="86"/>
      <c r="H790" s="97"/>
    </row>
    <row r="791" spans="4:8">
      <c r="D791" s="86"/>
      <c r="H791" s="97"/>
    </row>
    <row r="792" spans="4:8">
      <c r="D792" s="86"/>
      <c r="H792" s="97"/>
    </row>
    <row r="793" spans="4:8">
      <c r="D793" s="86"/>
      <c r="H793" s="97"/>
    </row>
    <row r="794" spans="4:8">
      <c r="D794" s="86"/>
      <c r="H794" s="97"/>
    </row>
    <row r="795" spans="4:8">
      <c r="D795" s="86"/>
      <c r="H795" s="97"/>
    </row>
    <row r="796" spans="4:8">
      <c r="D796" s="86"/>
      <c r="H796" s="97"/>
    </row>
    <row r="797" spans="4:8">
      <c r="D797" s="86"/>
      <c r="H797" s="97"/>
    </row>
    <row r="798" spans="4:8">
      <c r="D798" s="86"/>
      <c r="H798" s="97"/>
    </row>
    <row r="799" spans="4:8">
      <c r="D799" s="86"/>
      <c r="H799" s="97"/>
    </row>
    <row r="800" spans="4:8">
      <c r="D800" s="86"/>
      <c r="H800" s="97"/>
    </row>
    <row r="801" spans="4:8">
      <c r="D801" s="86"/>
      <c r="H801" s="97"/>
    </row>
    <row r="802" spans="4:8">
      <c r="D802" s="86"/>
      <c r="H802" s="97"/>
    </row>
    <row r="803" spans="4:8">
      <c r="D803" s="86"/>
      <c r="H803" s="97"/>
    </row>
    <row r="804" spans="4:8">
      <c r="D804" s="86"/>
      <c r="H804" s="97"/>
    </row>
    <row r="805" spans="4:8">
      <c r="D805" s="86"/>
      <c r="H805" s="97"/>
    </row>
    <row r="806" spans="4:8">
      <c r="D806" s="86"/>
      <c r="H806" s="97"/>
    </row>
    <row r="807" spans="4:8">
      <c r="D807" s="86"/>
      <c r="H807" s="97"/>
    </row>
    <row r="808" spans="4:8">
      <c r="D808" s="86"/>
      <c r="H808" s="97"/>
    </row>
    <row r="809" spans="4:8">
      <c r="D809" s="86"/>
      <c r="H809" s="97"/>
    </row>
    <row r="810" spans="4:8">
      <c r="D810" s="86"/>
      <c r="H810" s="97"/>
    </row>
    <row r="811" spans="4:8">
      <c r="D811" s="86"/>
      <c r="H811" s="97"/>
    </row>
    <row r="812" spans="4:8">
      <c r="D812" s="86"/>
      <c r="H812" s="97"/>
    </row>
    <row r="813" spans="4:8">
      <c r="D813" s="86"/>
      <c r="H813" s="97"/>
    </row>
    <row r="814" spans="4:8">
      <c r="D814" s="86"/>
      <c r="H814" s="97"/>
    </row>
    <row r="815" spans="4:8">
      <c r="D815" s="86"/>
      <c r="H815" s="97"/>
    </row>
    <row r="816" spans="4:8">
      <c r="D816" s="86"/>
      <c r="H816" s="97"/>
    </row>
    <row r="817" spans="4:8">
      <c r="D817" s="86"/>
      <c r="H817" s="97"/>
    </row>
    <row r="818" spans="4:8">
      <c r="D818" s="86"/>
      <c r="H818" s="97"/>
    </row>
    <row r="819" spans="4:8">
      <c r="D819" s="86"/>
      <c r="H819" s="97"/>
    </row>
    <row r="820" spans="4:8">
      <c r="D820" s="86"/>
      <c r="H820" s="97"/>
    </row>
    <row r="821" spans="4:8">
      <c r="D821" s="86"/>
      <c r="H821" s="97"/>
    </row>
    <row r="822" spans="4:8">
      <c r="D822" s="86"/>
      <c r="H822" s="97"/>
    </row>
    <row r="823" spans="4:8">
      <c r="D823" s="86"/>
      <c r="H823" s="97"/>
    </row>
    <row r="824" spans="4:8">
      <c r="D824" s="86"/>
      <c r="H824" s="97"/>
    </row>
    <row r="825" spans="4:8">
      <c r="D825" s="86"/>
      <c r="H825" s="97"/>
    </row>
    <row r="826" spans="4:8">
      <c r="D826" s="86"/>
      <c r="H826" s="97"/>
    </row>
    <row r="827" spans="4:8">
      <c r="D827" s="86"/>
      <c r="H827" s="97"/>
    </row>
    <row r="828" spans="4:8">
      <c r="D828" s="86"/>
      <c r="H828" s="97"/>
    </row>
    <row r="829" spans="4:8">
      <c r="D829" s="86"/>
      <c r="H829" s="97"/>
    </row>
    <row r="830" spans="4:8">
      <c r="D830" s="86"/>
      <c r="H830" s="97"/>
    </row>
    <row r="831" spans="4:8">
      <c r="D831" s="86"/>
      <c r="H831" s="97"/>
    </row>
    <row r="832" spans="4:8">
      <c r="D832" s="86"/>
      <c r="H832" s="97"/>
    </row>
    <row r="833" spans="4:8">
      <c r="D833" s="86"/>
      <c r="H833" s="97"/>
    </row>
    <row r="834" spans="4:8">
      <c r="D834" s="86"/>
      <c r="H834" s="97"/>
    </row>
    <row r="835" spans="4:8">
      <c r="D835" s="86"/>
      <c r="H835" s="97"/>
    </row>
    <row r="836" spans="4:8">
      <c r="D836" s="86"/>
      <c r="H836" s="97"/>
    </row>
    <row r="837" spans="4:8">
      <c r="D837" s="86"/>
      <c r="H837" s="97"/>
    </row>
    <row r="838" spans="4:8">
      <c r="D838" s="86"/>
      <c r="H838" s="97"/>
    </row>
    <row r="839" spans="4:8">
      <c r="D839" s="86"/>
      <c r="H839" s="97"/>
    </row>
    <row r="840" spans="4:8">
      <c r="D840" s="86"/>
      <c r="H840" s="97"/>
    </row>
    <row r="841" spans="4:8">
      <c r="D841" s="86"/>
      <c r="H841" s="97"/>
    </row>
    <row r="842" spans="4:8">
      <c r="D842" s="86"/>
      <c r="H842" s="97"/>
    </row>
    <row r="843" spans="4:8">
      <c r="D843" s="86"/>
      <c r="H843" s="97"/>
    </row>
    <row r="844" spans="4:8">
      <c r="D844" s="86"/>
      <c r="H844" s="97"/>
    </row>
    <row r="845" spans="4:8">
      <c r="D845" s="86"/>
      <c r="H845" s="97"/>
    </row>
    <row r="846" spans="4:8">
      <c r="D846" s="86"/>
      <c r="H846" s="97"/>
    </row>
    <row r="847" spans="4:8">
      <c r="D847" s="86"/>
      <c r="H847" s="97"/>
    </row>
    <row r="848" spans="4:8">
      <c r="D848" s="86"/>
      <c r="H848" s="97"/>
    </row>
    <row r="849" spans="4:8">
      <c r="D849" s="86"/>
      <c r="H849" s="97"/>
    </row>
    <row r="850" spans="4:8">
      <c r="D850" s="86"/>
      <c r="H850" s="97"/>
    </row>
    <row r="851" spans="4:8">
      <c r="D851" s="86"/>
      <c r="H851" s="97"/>
    </row>
    <row r="852" spans="4:8">
      <c r="D852" s="86"/>
      <c r="H852" s="97"/>
    </row>
    <row r="853" spans="4:8">
      <c r="D853" s="86"/>
      <c r="H853" s="97"/>
    </row>
    <row r="854" spans="4:8">
      <c r="D854" s="86"/>
      <c r="H854" s="97"/>
    </row>
    <row r="855" spans="4:8">
      <c r="D855" s="86"/>
      <c r="H855" s="97"/>
    </row>
    <row r="856" spans="4:8">
      <c r="D856" s="86"/>
      <c r="H856" s="97"/>
    </row>
    <row r="857" spans="4:8">
      <c r="D857" s="86"/>
      <c r="H857" s="97"/>
    </row>
    <row r="858" spans="4:8">
      <c r="D858" s="86"/>
      <c r="H858" s="97"/>
    </row>
    <row r="859" spans="4:8">
      <c r="D859" s="86"/>
      <c r="H859" s="97"/>
    </row>
    <row r="860" spans="4:8">
      <c r="D860" s="86"/>
      <c r="H860" s="97"/>
    </row>
    <row r="861" spans="4:8">
      <c r="D861" s="86"/>
      <c r="H861" s="97"/>
    </row>
    <row r="862" spans="4:8">
      <c r="D862" s="86"/>
      <c r="H862" s="97"/>
    </row>
    <row r="863" spans="4:8">
      <c r="D863" s="86"/>
      <c r="H863" s="97"/>
    </row>
    <row r="864" spans="4:8">
      <c r="D864" s="86"/>
      <c r="H864" s="97"/>
    </row>
    <row r="865" spans="4:8">
      <c r="D865" s="86"/>
      <c r="H865" s="97"/>
    </row>
    <row r="866" spans="4:8">
      <c r="D866" s="86"/>
      <c r="H866" s="97"/>
    </row>
    <row r="867" spans="4:8">
      <c r="D867" s="86"/>
      <c r="H867" s="97"/>
    </row>
    <row r="868" spans="4:8">
      <c r="D868" s="86"/>
      <c r="H868" s="97"/>
    </row>
    <row r="869" spans="4:8">
      <c r="D869" s="86"/>
      <c r="H869" s="97"/>
    </row>
    <row r="870" spans="4:8">
      <c r="D870" s="86"/>
      <c r="H870" s="97"/>
    </row>
    <row r="871" spans="4:8">
      <c r="D871" s="86"/>
      <c r="H871" s="97"/>
    </row>
    <row r="872" spans="4:8">
      <c r="D872" s="86"/>
      <c r="H872" s="97"/>
    </row>
    <row r="873" spans="4:8">
      <c r="D873" s="86"/>
      <c r="H873" s="97"/>
    </row>
    <row r="874" spans="4:8">
      <c r="D874" s="86"/>
      <c r="H874" s="97"/>
    </row>
    <row r="875" spans="4:8">
      <c r="D875" s="86"/>
      <c r="H875" s="97"/>
    </row>
    <row r="876" spans="4:8">
      <c r="D876" s="86"/>
      <c r="H876" s="97"/>
    </row>
    <row r="877" spans="4:8">
      <c r="D877" s="86"/>
      <c r="H877" s="97"/>
    </row>
    <row r="878" spans="4:8">
      <c r="D878" s="86"/>
      <c r="H878" s="97"/>
    </row>
    <row r="879" spans="4:8">
      <c r="D879" s="86"/>
      <c r="H879" s="97"/>
    </row>
    <row r="880" spans="4:8">
      <c r="D880" s="86"/>
      <c r="H880" s="97"/>
    </row>
    <row r="881" spans="4:8">
      <c r="D881" s="86"/>
      <c r="H881" s="97"/>
    </row>
    <row r="882" spans="4:8">
      <c r="D882" s="86"/>
      <c r="H882" s="97"/>
    </row>
    <row r="883" spans="4:8">
      <c r="D883" s="86"/>
      <c r="H883" s="97"/>
    </row>
    <row r="884" spans="4:8">
      <c r="D884" s="86"/>
      <c r="H884" s="97"/>
    </row>
    <row r="885" spans="4:8">
      <c r="D885" s="86"/>
      <c r="H885" s="97"/>
    </row>
    <row r="886" spans="4:8">
      <c r="D886" s="86"/>
      <c r="H886" s="97"/>
    </row>
    <row r="887" spans="4:8">
      <c r="D887" s="86"/>
      <c r="H887" s="97"/>
    </row>
    <row r="888" spans="4:8">
      <c r="D888" s="86"/>
      <c r="H888" s="97"/>
    </row>
    <row r="889" spans="4:8">
      <c r="D889" s="86"/>
      <c r="H889" s="97"/>
    </row>
    <row r="890" spans="4:8">
      <c r="D890" s="86"/>
      <c r="H890" s="97"/>
    </row>
    <row r="891" spans="4:8">
      <c r="D891" s="86"/>
      <c r="H891" s="97"/>
    </row>
    <row r="892" spans="4:8">
      <c r="D892" s="86"/>
      <c r="H892" s="97"/>
    </row>
    <row r="893" spans="4:8">
      <c r="D893" s="86"/>
      <c r="H893" s="97"/>
    </row>
    <row r="894" spans="4:8">
      <c r="D894" s="86"/>
      <c r="H894" s="97"/>
    </row>
    <row r="895" spans="4:8">
      <c r="D895" s="86"/>
      <c r="H895" s="97"/>
    </row>
    <row r="896" spans="4:8">
      <c r="D896" s="86"/>
      <c r="H896" s="97"/>
    </row>
    <row r="897" spans="4:8">
      <c r="D897" s="86"/>
      <c r="H897" s="97"/>
    </row>
    <row r="898" spans="4:8">
      <c r="D898" s="86"/>
      <c r="H898" s="97"/>
    </row>
    <row r="899" spans="4:8">
      <c r="D899" s="86"/>
      <c r="H899" s="97"/>
    </row>
    <row r="900" spans="4:8">
      <c r="D900" s="86"/>
      <c r="H900" s="97"/>
    </row>
    <row r="901" spans="4:8">
      <c r="D901" s="86"/>
      <c r="H901" s="97"/>
    </row>
    <row r="902" spans="4:8">
      <c r="D902" s="86"/>
      <c r="H902" s="97"/>
    </row>
    <row r="903" spans="4:8">
      <c r="D903" s="86"/>
      <c r="H903" s="97"/>
    </row>
    <row r="904" spans="4:8">
      <c r="D904" s="86"/>
      <c r="H904" s="97"/>
    </row>
    <row r="905" spans="4:8">
      <c r="D905" s="86"/>
      <c r="H905" s="97"/>
    </row>
    <row r="906" spans="4:8">
      <c r="D906" s="86"/>
      <c r="H906" s="97"/>
    </row>
    <row r="907" spans="4:8">
      <c r="D907" s="86"/>
      <c r="H907" s="97"/>
    </row>
    <row r="908" spans="4:8">
      <c r="D908" s="86"/>
      <c r="H908" s="97"/>
    </row>
    <row r="909" spans="4:8">
      <c r="D909" s="86"/>
      <c r="H909" s="97"/>
    </row>
    <row r="910" spans="4:8">
      <c r="D910" s="86"/>
      <c r="H910" s="97"/>
    </row>
    <row r="911" spans="4:8">
      <c r="D911" s="86"/>
      <c r="H911" s="97"/>
    </row>
    <row r="912" spans="4:8">
      <c r="D912" s="86"/>
      <c r="H912" s="97"/>
    </row>
    <row r="913" spans="4:8">
      <c r="D913" s="86"/>
      <c r="H913" s="97"/>
    </row>
    <row r="914" spans="4:8">
      <c r="D914" s="86"/>
      <c r="H914" s="97"/>
    </row>
    <row r="915" spans="4:8">
      <c r="D915" s="86"/>
      <c r="H915" s="97"/>
    </row>
    <row r="916" spans="4:8">
      <c r="D916" s="86"/>
      <c r="H916" s="97"/>
    </row>
    <row r="917" spans="4:8">
      <c r="D917" s="86"/>
      <c r="H917" s="97"/>
    </row>
    <row r="918" spans="4:8">
      <c r="D918" s="86"/>
      <c r="H918" s="97"/>
    </row>
    <row r="919" spans="4:8">
      <c r="D919" s="86"/>
      <c r="H919" s="97"/>
    </row>
    <row r="920" spans="4:8">
      <c r="D920" s="86"/>
      <c r="H920" s="97"/>
    </row>
    <row r="921" spans="4:8">
      <c r="D921" s="86"/>
      <c r="H921" s="97"/>
    </row>
    <row r="922" spans="4:8">
      <c r="D922" s="86"/>
      <c r="H922" s="97"/>
    </row>
    <row r="923" spans="4:8">
      <c r="D923" s="86"/>
      <c r="H923" s="97"/>
    </row>
    <row r="924" spans="4:8">
      <c r="D924" s="86"/>
      <c r="H924" s="97"/>
    </row>
    <row r="925" spans="4:8">
      <c r="D925" s="86"/>
      <c r="H925" s="97"/>
    </row>
    <row r="926" spans="4:8">
      <c r="D926" s="86"/>
      <c r="H926" s="97"/>
    </row>
    <row r="927" spans="4:8">
      <c r="D927" s="86"/>
      <c r="H927" s="97"/>
    </row>
    <row r="928" spans="4:8">
      <c r="D928" s="86"/>
      <c r="H928" s="97"/>
    </row>
    <row r="929" spans="4:8">
      <c r="D929" s="86"/>
      <c r="H929" s="97"/>
    </row>
    <row r="930" spans="4:8">
      <c r="D930" s="86"/>
      <c r="H930" s="97"/>
    </row>
    <row r="931" spans="4:8">
      <c r="D931" s="86"/>
      <c r="H931" s="97"/>
    </row>
    <row r="932" spans="4:8">
      <c r="D932" s="86"/>
      <c r="H932" s="97"/>
    </row>
    <row r="933" spans="4:8">
      <c r="D933" s="86"/>
      <c r="H933" s="97"/>
    </row>
    <row r="934" spans="4:8">
      <c r="D934" s="86"/>
      <c r="H934" s="97"/>
    </row>
    <row r="935" spans="4:8">
      <c r="D935" s="86"/>
      <c r="H935" s="97"/>
    </row>
    <row r="936" spans="4:8">
      <c r="D936" s="86"/>
      <c r="H936" s="97"/>
    </row>
    <row r="937" spans="4:8">
      <c r="D937" s="86"/>
      <c r="H937" s="97"/>
    </row>
    <row r="938" spans="4:8">
      <c r="D938" s="86"/>
      <c r="H938" s="97"/>
    </row>
    <row r="939" spans="4:8">
      <c r="D939" s="86"/>
      <c r="H939" s="97"/>
    </row>
    <row r="940" spans="4:8">
      <c r="D940" s="86"/>
      <c r="H940" s="97"/>
    </row>
    <row r="941" spans="4:8">
      <c r="D941" s="86"/>
      <c r="H941" s="97"/>
    </row>
    <row r="942" spans="4:8">
      <c r="D942" s="86"/>
      <c r="H942" s="97"/>
    </row>
    <row r="943" spans="4:8">
      <c r="D943" s="86"/>
      <c r="H943" s="97"/>
    </row>
    <row r="944" spans="4:8">
      <c r="D944" s="86"/>
      <c r="H944" s="97"/>
    </row>
    <row r="945" spans="4:8">
      <c r="D945" s="86"/>
      <c r="H945" s="97"/>
    </row>
    <row r="946" spans="4:8">
      <c r="D946" s="86"/>
      <c r="H946" s="97"/>
    </row>
    <row r="947" spans="4:8">
      <c r="D947" s="86"/>
      <c r="H947" s="97"/>
    </row>
    <row r="948" spans="4:8">
      <c r="D948" s="86"/>
      <c r="H948" s="97"/>
    </row>
    <row r="949" spans="4:8">
      <c r="D949" s="86"/>
      <c r="H949" s="97"/>
    </row>
    <row r="950" spans="4:8">
      <c r="D950" s="86"/>
      <c r="H950" s="97"/>
    </row>
    <row r="951" spans="4:8">
      <c r="D951" s="86"/>
      <c r="H951" s="97"/>
    </row>
    <row r="952" spans="4:8">
      <c r="D952" s="86"/>
      <c r="H952" s="97"/>
    </row>
    <row r="953" spans="4:8">
      <c r="D953" s="86"/>
      <c r="H953" s="97"/>
    </row>
    <row r="954" spans="4:8">
      <c r="D954" s="86"/>
      <c r="H954" s="97"/>
    </row>
    <row r="955" spans="4:8">
      <c r="D955" s="86"/>
      <c r="H955" s="97"/>
    </row>
    <row r="956" spans="4:8">
      <c r="D956" s="86"/>
      <c r="H956" s="97"/>
    </row>
    <row r="957" spans="4:8">
      <c r="D957" s="86"/>
      <c r="H957" s="97"/>
    </row>
    <row r="958" spans="4:8">
      <c r="D958" s="86"/>
      <c r="H958" s="97"/>
    </row>
    <row r="959" spans="4:8">
      <c r="D959" s="86"/>
      <c r="H959" s="97"/>
    </row>
    <row r="960" spans="4:8">
      <c r="D960" s="86"/>
      <c r="H960" s="97"/>
    </row>
    <row r="961" spans="4:8">
      <c r="D961" s="86"/>
      <c r="H961" s="97"/>
    </row>
    <row r="962" spans="4:8">
      <c r="D962" s="86"/>
      <c r="H962" s="97"/>
    </row>
    <row r="963" spans="4:8">
      <c r="D963" s="86"/>
      <c r="H963" s="97"/>
    </row>
    <row r="964" spans="4:8">
      <c r="D964" s="86"/>
      <c r="H964" s="97"/>
    </row>
    <row r="965" spans="4:8">
      <c r="D965" s="86"/>
      <c r="H965" s="97"/>
    </row>
    <row r="966" spans="4:8">
      <c r="D966" s="86"/>
      <c r="H966" s="97"/>
    </row>
    <row r="967" spans="4:8">
      <c r="D967" s="86"/>
      <c r="H967" s="97"/>
    </row>
    <row r="968" spans="4:8">
      <c r="D968" s="86"/>
      <c r="H968" s="97"/>
    </row>
    <row r="969" spans="4:8">
      <c r="D969" s="86"/>
      <c r="H969" s="97"/>
    </row>
    <row r="970" spans="4:8">
      <c r="D970" s="86"/>
      <c r="H970" s="97"/>
    </row>
    <row r="971" spans="4:8">
      <c r="D971" s="86"/>
      <c r="H971" s="97"/>
    </row>
    <row r="972" spans="4:8">
      <c r="D972" s="86"/>
      <c r="H972" s="97"/>
    </row>
    <row r="973" spans="4:8">
      <c r="D973" s="86"/>
      <c r="H973" s="97"/>
    </row>
    <row r="974" spans="4:8">
      <c r="D974" s="86"/>
      <c r="H974" s="97"/>
    </row>
    <row r="975" spans="4:8">
      <c r="D975" s="86"/>
      <c r="H975" s="97"/>
    </row>
    <row r="976" spans="4:8">
      <c r="D976" s="86"/>
      <c r="H976" s="97"/>
    </row>
    <row r="977" spans="4:8">
      <c r="D977" s="86"/>
      <c r="H977" s="97"/>
    </row>
    <row r="978" spans="4:8">
      <c r="D978" s="86"/>
      <c r="H978" s="97"/>
    </row>
    <row r="979" spans="4:8">
      <c r="D979" s="86"/>
      <c r="H979" s="97"/>
    </row>
    <row r="980" spans="4:8">
      <c r="D980" s="86"/>
      <c r="H980" s="97"/>
    </row>
    <row r="981" spans="4:8">
      <c r="D981" s="86"/>
      <c r="H981" s="97"/>
    </row>
    <row r="982" spans="4:8">
      <c r="D982" s="86"/>
      <c r="H982" s="97"/>
    </row>
    <row r="983" spans="4:8">
      <c r="D983" s="86"/>
      <c r="H983" s="97"/>
    </row>
    <row r="984" spans="4:8">
      <c r="D984" s="86"/>
      <c r="H984" s="97"/>
    </row>
    <row r="985" spans="4:8">
      <c r="D985" s="86"/>
      <c r="H985" s="97"/>
    </row>
    <row r="986" spans="4:8">
      <c r="D986" s="86"/>
      <c r="H986" s="97"/>
    </row>
    <row r="987" spans="4:8">
      <c r="D987" s="86"/>
      <c r="H987" s="97"/>
    </row>
    <row r="988" spans="4:8">
      <c r="D988" s="86"/>
      <c r="H988" s="97"/>
    </row>
    <row r="989" spans="4:8">
      <c r="D989" s="86"/>
      <c r="H989" s="97"/>
    </row>
    <row r="990" spans="4:8">
      <c r="D990" s="86"/>
      <c r="H990" s="97"/>
    </row>
    <row r="991" spans="4:8">
      <c r="D991" s="86"/>
      <c r="H991" s="97"/>
    </row>
    <row r="992" spans="4:8">
      <c r="D992" s="86"/>
      <c r="H992" s="97"/>
    </row>
    <row r="993" spans="4:8">
      <c r="D993" s="86"/>
      <c r="H993" s="97"/>
    </row>
    <row r="994" spans="4:8">
      <c r="D994" s="86"/>
      <c r="H994" s="97"/>
    </row>
    <row r="995" spans="4:8">
      <c r="D995" s="86"/>
      <c r="H995" s="97"/>
    </row>
    <row r="996" spans="4:8">
      <c r="D996" s="86"/>
      <c r="H996" s="97"/>
    </row>
    <row r="997" spans="4:8">
      <c r="D997" s="86"/>
      <c r="H997" s="97"/>
    </row>
    <row r="998" spans="4:8">
      <c r="D998" s="86"/>
      <c r="H998" s="97"/>
    </row>
    <row r="999" spans="4:8">
      <c r="D999" s="86"/>
      <c r="H999" s="97"/>
    </row>
    <row r="1000" spans="4:8">
      <c r="D1000" s="86"/>
      <c r="H1000" s="97"/>
    </row>
    <row r="1001" spans="4:8">
      <c r="D1001" s="86"/>
      <c r="H1001" s="97"/>
    </row>
    <row r="1002" spans="4:8">
      <c r="D1002" s="86"/>
      <c r="H1002" s="97"/>
    </row>
    <row r="1003" spans="4:8">
      <c r="D1003" s="86"/>
      <c r="H1003" s="97"/>
    </row>
    <row r="1004" spans="4:8">
      <c r="D1004" s="86"/>
      <c r="H1004" s="97"/>
    </row>
    <row r="1005" spans="4:8">
      <c r="D1005" s="86"/>
      <c r="H1005" s="97"/>
    </row>
    <row r="1006" spans="4:8">
      <c r="D1006" s="86"/>
      <c r="H1006" s="97"/>
    </row>
    <row r="1007" spans="4:8">
      <c r="D1007" s="86"/>
      <c r="H1007" s="97"/>
    </row>
    <row r="1008" spans="4:8">
      <c r="D1008" s="86"/>
      <c r="H1008" s="97"/>
    </row>
    <row r="1009" spans="4:8">
      <c r="D1009" s="86"/>
      <c r="H1009" s="97"/>
    </row>
    <row r="1010" spans="4:8">
      <c r="D1010" s="86"/>
      <c r="H1010" s="97"/>
    </row>
    <row r="1011" spans="4:8">
      <c r="D1011" s="86"/>
      <c r="H1011" s="97"/>
    </row>
    <row r="1012" spans="4:8">
      <c r="D1012" s="86"/>
      <c r="H1012" s="97"/>
    </row>
    <row r="1013" spans="4:8">
      <c r="D1013" s="86"/>
      <c r="H1013" s="97"/>
    </row>
    <row r="1014" spans="4:8">
      <c r="D1014" s="86"/>
      <c r="H1014" s="97"/>
    </row>
    <row r="1015" spans="4:8">
      <c r="D1015" s="86"/>
      <c r="H1015" s="97"/>
    </row>
    <row r="1016" spans="4:8">
      <c r="D1016" s="86"/>
      <c r="H1016" s="97"/>
    </row>
    <row r="1017" spans="4:8">
      <c r="D1017" s="86"/>
      <c r="H1017" s="97"/>
    </row>
    <row r="1018" spans="4:8">
      <c r="D1018" s="86"/>
      <c r="H1018" s="97"/>
    </row>
    <row r="1019" spans="4:8">
      <c r="D1019" s="86"/>
      <c r="H1019" s="97"/>
    </row>
    <row r="1020" spans="4:8">
      <c r="D1020" s="86"/>
      <c r="H1020" s="97"/>
    </row>
    <row r="1021" spans="4:8">
      <c r="D1021" s="86"/>
      <c r="H1021" s="97"/>
    </row>
    <row r="1022" spans="4:8">
      <c r="D1022" s="86"/>
      <c r="H1022" s="97"/>
    </row>
    <row r="1023" spans="4:8">
      <c r="D1023" s="86"/>
      <c r="H1023" s="97"/>
    </row>
    <row r="1024" spans="4:8">
      <c r="D1024" s="86"/>
      <c r="H1024" s="97"/>
    </row>
    <row r="1025" spans="4:8">
      <c r="D1025" s="86"/>
      <c r="H1025" s="97"/>
    </row>
    <row r="1026" spans="4:8">
      <c r="D1026" s="86"/>
      <c r="H1026" s="97"/>
    </row>
    <row r="1027" spans="4:8">
      <c r="D1027" s="86"/>
      <c r="H1027" s="97"/>
    </row>
    <row r="1028" spans="4:8">
      <c r="D1028" s="86"/>
      <c r="H1028" s="97"/>
    </row>
    <row r="1029" spans="4:8">
      <c r="D1029" s="86"/>
      <c r="H1029" s="97"/>
    </row>
    <row r="1030" spans="4:8">
      <c r="D1030" s="86"/>
      <c r="H1030" s="97"/>
    </row>
    <row r="1031" spans="4:8">
      <c r="D1031" s="86"/>
      <c r="H1031" s="97"/>
    </row>
    <row r="1032" spans="4:8">
      <c r="D1032" s="86"/>
      <c r="H1032" s="97"/>
    </row>
    <row r="1033" spans="4:8">
      <c r="D1033" s="86"/>
      <c r="H1033" s="97"/>
    </row>
    <row r="1034" spans="4:8">
      <c r="D1034" s="86"/>
      <c r="H1034" s="97"/>
    </row>
    <row r="1035" spans="4:8">
      <c r="D1035" s="86"/>
      <c r="H1035" s="97"/>
    </row>
    <row r="1036" spans="4:8">
      <c r="D1036" s="86"/>
      <c r="H1036" s="97"/>
    </row>
    <row r="1037" spans="4:8">
      <c r="D1037" s="86"/>
      <c r="H1037" s="97"/>
    </row>
    <row r="1038" spans="4:8">
      <c r="D1038" s="86"/>
      <c r="H1038" s="97"/>
    </row>
    <row r="1039" spans="4:8">
      <c r="D1039" s="86"/>
      <c r="H1039" s="97"/>
    </row>
    <row r="1040" spans="4:8">
      <c r="D1040" s="86"/>
      <c r="H1040" s="97"/>
    </row>
    <row r="1041" spans="4:8">
      <c r="D1041" s="86"/>
      <c r="H1041" s="97"/>
    </row>
    <row r="1042" spans="4:8">
      <c r="D1042" s="86"/>
      <c r="H1042" s="97"/>
    </row>
    <row r="1043" spans="4:8">
      <c r="D1043" s="86"/>
      <c r="H1043" s="97"/>
    </row>
    <row r="1044" spans="4:8">
      <c r="D1044" s="86"/>
      <c r="H1044" s="97"/>
    </row>
    <row r="1045" spans="4:8">
      <c r="D1045" s="86"/>
      <c r="H1045" s="97"/>
    </row>
    <row r="1046" spans="4:8">
      <c r="D1046" s="86"/>
      <c r="H1046" s="97"/>
    </row>
    <row r="1047" spans="4:8">
      <c r="D1047" s="86"/>
      <c r="H1047" s="97"/>
    </row>
    <row r="1048" spans="4:8">
      <c r="D1048" s="86"/>
      <c r="H1048" s="97"/>
    </row>
    <row r="1049" spans="4:8">
      <c r="D1049" s="86"/>
      <c r="H1049" s="97"/>
    </row>
    <row r="1050" spans="4:8">
      <c r="D1050" s="86"/>
      <c r="H1050" s="97"/>
    </row>
    <row r="1051" spans="4:8">
      <c r="D1051" s="86"/>
      <c r="H1051" s="97"/>
    </row>
    <row r="1052" spans="4:8">
      <c r="D1052" s="86"/>
      <c r="H1052" s="97"/>
    </row>
    <row r="1053" spans="4:8">
      <c r="D1053" s="86"/>
      <c r="H1053" s="97"/>
    </row>
    <row r="1054" spans="4:8">
      <c r="D1054" s="86"/>
      <c r="H1054" s="97"/>
    </row>
    <row r="1055" spans="4:8">
      <c r="D1055" s="86"/>
      <c r="H1055" s="97"/>
    </row>
    <row r="1056" spans="4:8">
      <c r="D1056" s="86"/>
      <c r="H1056" s="97"/>
    </row>
    <row r="1057" spans="4:8">
      <c r="D1057" s="86"/>
      <c r="H1057" s="97"/>
    </row>
    <row r="1058" spans="4:8">
      <c r="D1058" s="86"/>
      <c r="H1058" s="97"/>
    </row>
    <row r="1059" spans="4:8">
      <c r="D1059" s="86"/>
      <c r="H1059" s="97"/>
    </row>
    <row r="1060" spans="4:8">
      <c r="D1060" s="86"/>
      <c r="H1060" s="97"/>
    </row>
    <row r="1061" spans="4:8">
      <c r="D1061" s="86"/>
      <c r="H1061" s="97"/>
    </row>
    <row r="1062" spans="4:8">
      <c r="D1062" s="86"/>
      <c r="H1062" s="97"/>
    </row>
    <row r="1063" spans="4:8">
      <c r="D1063" s="86"/>
      <c r="H1063" s="97"/>
    </row>
    <row r="1064" spans="4:8">
      <c r="D1064" s="86"/>
      <c r="H1064" s="97"/>
    </row>
    <row r="1065" spans="4:8">
      <c r="D1065" s="86"/>
      <c r="H1065" s="97"/>
    </row>
    <row r="1066" spans="4:8">
      <c r="D1066" s="86"/>
      <c r="H1066" s="97"/>
    </row>
    <row r="1067" spans="4:8">
      <c r="D1067" s="86"/>
      <c r="H1067" s="97"/>
    </row>
    <row r="1068" spans="4:8">
      <c r="D1068" s="86"/>
      <c r="H1068" s="97"/>
    </row>
    <row r="1069" spans="4:8">
      <c r="D1069" s="86"/>
      <c r="H1069" s="97"/>
    </row>
    <row r="1070" spans="4:8">
      <c r="D1070" s="86"/>
      <c r="H1070" s="97"/>
    </row>
    <row r="1071" spans="4:8">
      <c r="D1071" s="86"/>
      <c r="H1071" s="97"/>
    </row>
    <row r="1072" spans="4:8">
      <c r="D1072" s="86"/>
      <c r="H1072" s="97"/>
    </row>
    <row r="1073" spans="4:8">
      <c r="D1073" s="86"/>
      <c r="H1073" s="97"/>
    </row>
    <row r="1074" spans="4:8">
      <c r="D1074" s="86"/>
      <c r="H1074" s="97"/>
    </row>
    <row r="1075" spans="4:8">
      <c r="D1075" s="86"/>
      <c r="H1075" s="97"/>
    </row>
    <row r="1076" spans="4:8">
      <c r="D1076" s="86"/>
      <c r="H1076" s="97"/>
    </row>
    <row r="1077" spans="4:8">
      <c r="D1077" s="86"/>
      <c r="H1077" s="97"/>
    </row>
    <row r="1078" spans="4:8">
      <c r="D1078" s="86"/>
      <c r="H1078" s="97"/>
    </row>
    <row r="1079" spans="4:8">
      <c r="D1079" s="86"/>
      <c r="H1079" s="97"/>
    </row>
    <row r="1080" spans="4:8">
      <c r="D1080" s="86"/>
      <c r="H1080" s="97"/>
    </row>
    <row r="1081" spans="4:8">
      <c r="D1081" s="86"/>
      <c r="H1081" s="97"/>
    </row>
    <row r="1082" spans="4:8">
      <c r="D1082" s="86"/>
      <c r="H1082" s="97"/>
    </row>
    <row r="1083" spans="4:8">
      <c r="D1083" s="86"/>
      <c r="H1083" s="97"/>
    </row>
    <row r="1084" spans="4:8">
      <c r="D1084" s="86"/>
      <c r="H1084" s="97"/>
    </row>
    <row r="1085" spans="4:8">
      <c r="D1085" s="86"/>
      <c r="H1085" s="97"/>
    </row>
    <row r="1086" spans="4:8">
      <c r="D1086" s="86"/>
      <c r="H1086" s="97"/>
    </row>
    <row r="1087" spans="4:8">
      <c r="D1087" s="86"/>
      <c r="H1087" s="97"/>
    </row>
    <row r="1088" spans="4:8">
      <c r="D1088" s="86"/>
      <c r="H1088" s="97"/>
    </row>
    <row r="1089" spans="4:8">
      <c r="D1089" s="86"/>
      <c r="H1089" s="97"/>
    </row>
    <row r="1090" spans="4:8">
      <c r="D1090" s="86"/>
      <c r="H1090" s="97"/>
    </row>
    <row r="1091" spans="4:8">
      <c r="D1091" s="86"/>
      <c r="H1091" s="97"/>
    </row>
    <row r="1092" spans="4:8">
      <c r="D1092" s="86"/>
      <c r="H1092" s="97"/>
    </row>
    <row r="1093" spans="4:8">
      <c r="D1093" s="86"/>
      <c r="H1093" s="97"/>
    </row>
    <row r="1094" spans="4:8">
      <c r="D1094" s="86"/>
      <c r="H1094" s="97"/>
    </row>
    <row r="1095" spans="4:8">
      <c r="D1095" s="86"/>
      <c r="H1095" s="97"/>
    </row>
    <row r="1096" spans="4:8">
      <c r="D1096" s="86"/>
      <c r="H1096" s="97"/>
    </row>
    <row r="1097" spans="4:8">
      <c r="D1097" s="86"/>
      <c r="H1097" s="97"/>
    </row>
    <row r="1098" spans="4:8">
      <c r="D1098" s="86"/>
      <c r="H1098" s="97"/>
    </row>
    <row r="1099" spans="4:8">
      <c r="D1099" s="86"/>
      <c r="H1099" s="97"/>
    </row>
    <row r="1100" spans="4:8">
      <c r="D1100" s="86"/>
      <c r="H1100" s="97"/>
    </row>
    <row r="1101" spans="4:8">
      <c r="D1101" s="86"/>
      <c r="H1101" s="97"/>
    </row>
    <row r="1102" spans="4:8">
      <c r="D1102" s="86"/>
      <c r="H1102" s="97"/>
    </row>
    <row r="1103" spans="4:8">
      <c r="D1103" s="86"/>
      <c r="H1103" s="97"/>
    </row>
    <row r="1104" spans="4:8">
      <c r="D1104" s="86"/>
      <c r="H1104" s="97"/>
    </row>
    <row r="1105" spans="4:8">
      <c r="D1105" s="86"/>
      <c r="H1105" s="97"/>
    </row>
    <row r="1106" spans="4:8">
      <c r="D1106" s="86"/>
      <c r="H1106" s="97"/>
    </row>
    <row r="1107" spans="4:8">
      <c r="D1107" s="86"/>
      <c r="H1107" s="97"/>
    </row>
    <row r="1108" spans="4:8">
      <c r="D1108" s="86"/>
      <c r="H1108" s="97"/>
    </row>
    <row r="1109" spans="4:8">
      <c r="D1109" s="86"/>
      <c r="H1109" s="97"/>
    </row>
    <row r="1110" spans="4:8">
      <c r="D1110" s="86"/>
      <c r="H1110" s="97"/>
    </row>
    <row r="1111" spans="4:8">
      <c r="D1111" s="86"/>
      <c r="H1111" s="97"/>
    </row>
    <row r="1112" spans="4:8">
      <c r="D1112" s="86"/>
      <c r="H1112" s="97"/>
    </row>
    <row r="1113" spans="4:8">
      <c r="D1113" s="86"/>
      <c r="H1113" s="97"/>
    </row>
    <row r="1114" spans="4:8">
      <c r="D1114" s="86"/>
      <c r="H1114" s="97"/>
    </row>
    <row r="1115" spans="4:8">
      <c r="D1115" s="86"/>
      <c r="H1115" s="97"/>
    </row>
    <row r="1116" spans="4:8">
      <c r="D1116" s="86"/>
      <c r="H1116" s="97"/>
    </row>
    <row r="1117" spans="4:8">
      <c r="D1117" s="86"/>
      <c r="H1117" s="97"/>
    </row>
    <row r="1118" spans="4:8">
      <c r="D1118" s="86"/>
      <c r="H1118" s="97"/>
    </row>
    <row r="1119" spans="4:8">
      <c r="D1119" s="86"/>
      <c r="H1119" s="97"/>
    </row>
    <row r="1120" spans="4:8">
      <c r="D1120" s="86"/>
      <c r="H1120" s="97"/>
    </row>
    <row r="1121" spans="4:8">
      <c r="D1121" s="86"/>
      <c r="H1121" s="97"/>
    </row>
    <row r="1122" spans="4:8">
      <c r="D1122" s="86"/>
      <c r="H1122" s="97"/>
    </row>
    <row r="1123" spans="4:8">
      <c r="D1123" s="86"/>
      <c r="H1123" s="97"/>
    </row>
    <row r="1124" spans="4:8">
      <c r="D1124" s="86"/>
      <c r="H1124" s="97"/>
    </row>
    <row r="1125" spans="4:8">
      <c r="D1125" s="86"/>
      <c r="H1125" s="97"/>
    </row>
    <row r="1126" spans="4:8">
      <c r="D1126" s="86"/>
      <c r="H1126" s="97"/>
    </row>
    <row r="1127" spans="4:8">
      <c r="D1127" s="86"/>
      <c r="H1127" s="97"/>
    </row>
    <row r="1128" spans="4:8">
      <c r="D1128" s="86"/>
      <c r="H1128" s="97"/>
    </row>
    <row r="1129" spans="4:8">
      <c r="D1129" s="86"/>
      <c r="H1129" s="97"/>
    </row>
    <row r="1130" spans="4:8">
      <c r="D1130" s="86"/>
      <c r="H1130" s="97"/>
    </row>
    <row r="1131" spans="4:8">
      <c r="D1131" s="86"/>
      <c r="H1131" s="97"/>
    </row>
    <row r="1132" spans="4:8">
      <c r="D1132" s="86"/>
      <c r="H1132" s="97"/>
    </row>
    <row r="1133" spans="4:8">
      <c r="D1133" s="86"/>
      <c r="H1133" s="97"/>
    </row>
    <row r="1134" spans="4:8">
      <c r="D1134" s="86"/>
      <c r="H1134" s="97"/>
    </row>
    <row r="1135" spans="4:8">
      <c r="D1135" s="86"/>
      <c r="H1135" s="97"/>
    </row>
    <row r="1136" spans="4:8">
      <c r="D1136" s="86"/>
      <c r="H1136" s="97"/>
    </row>
    <row r="1137" spans="4:8">
      <c r="D1137" s="86"/>
      <c r="H1137" s="97"/>
    </row>
    <row r="1138" spans="4:8">
      <c r="D1138" s="86"/>
      <c r="H1138" s="97"/>
    </row>
    <row r="1139" spans="4:8">
      <c r="D1139" s="86"/>
      <c r="H1139" s="97"/>
    </row>
    <row r="1140" spans="4:8">
      <c r="D1140" s="86"/>
      <c r="H1140" s="97"/>
    </row>
    <row r="1141" spans="4:8">
      <c r="D1141" s="86"/>
      <c r="H1141" s="97"/>
    </row>
    <row r="1142" spans="4:8">
      <c r="D1142" s="86"/>
      <c r="H1142" s="97"/>
    </row>
    <row r="1143" spans="4:8">
      <c r="D1143" s="86"/>
      <c r="H1143" s="97"/>
    </row>
    <row r="1144" spans="4:8">
      <c r="D1144" s="86"/>
      <c r="H1144" s="97"/>
    </row>
    <row r="1145" spans="4:8">
      <c r="D1145" s="86"/>
      <c r="H1145" s="97"/>
    </row>
    <row r="1146" spans="4:8">
      <c r="D1146" s="86"/>
      <c r="H1146" s="97"/>
    </row>
    <row r="1147" spans="4:8">
      <c r="D1147" s="86"/>
      <c r="H1147" s="97"/>
    </row>
    <row r="1148" spans="4:8">
      <c r="D1148" s="86"/>
      <c r="H1148" s="97"/>
    </row>
    <row r="1149" spans="4:8">
      <c r="D1149" s="86"/>
      <c r="H1149" s="97"/>
    </row>
    <row r="1150" spans="4:8">
      <c r="D1150" s="86"/>
      <c r="H1150" s="97"/>
    </row>
    <row r="1151" spans="4:8">
      <c r="D1151" s="86"/>
      <c r="H1151" s="97"/>
    </row>
    <row r="1152" spans="4:8">
      <c r="D1152" s="86"/>
      <c r="H1152" s="97"/>
    </row>
    <row r="1153" spans="4:8">
      <c r="D1153" s="86"/>
      <c r="H1153" s="97"/>
    </row>
    <row r="1154" spans="4:8">
      <c r="D1154" s="86"/>
      <c r="H1154" s="97"/>
    </row>
    <row r="1155" spans="4:8">
      <c r="D1155" s="86"/>
      <c r="H1155" s="97"/>
    </row>
    <row r="1156" spans="4:8">
      <c r="D1156" s="86"/>
      <c r="H1156" s="97"/>
    </row>
    <row r="1157" spans="4:8">
      <c r="D1157" s="86"/>
      <c r="H1157" s="97"/>
    </row>
    <row r="1158" spans="4:8">
      <c r="D1158" s="86"/>
      <c r="H1158" s="97"/>
    </row>
    <row r="1159" spans="4:8">
      <c r="D1159" s="86"/>
      <c r="H1159" s="97"/>
    </row>
    <row r="1160" spans="4:8">
      <c r="D1160" s="86"/>
      <c r="H1160" s="97"/>
    </row>
    <row r="1161" spans="4:8">
      <c r="D1161" s="86"/>
      <c r="H1161" s="97"/>
    </row>
    <row r="1162" spans="4:8">
      <c r="D1162" s="86"/>
      <c r="H1162" s="97"/>
    </row>
    <row r="1163" spans="4:8">
      <c r="D1163" s="86"/>
      <c r="H1163" s="97"/>
    </row>
    <row r="1164" spans="4:8">
      <c r="D1164" s="86"/>
      <c r="H1164" s="97"/>
    </row>
    <row r="1165" spans="4:8">
      <c r="D1165" s="86"/>
      <c r="H1165" s="97"/>
    </row>
    <row r="1166" spans="4:8">
      <c r="D1166" s="86"/>
    </row>
    <row r="1167" spans="4:8">
      <c r="D1167" s="86"/>
    </row>
    <row r="1168" spans="4:8">
      <c r="D1168" s="86"/>
    </row>
    <row r="1169" spans="4:4">
      <c r="D1169" s="86"/>
    </row>
    <row r="1170" spans="4:4">
      <c r="D1170" s="86"/>
    </row>
    <row r="1171" spans="4:4">
      <c r="D1171" s="86"/>
    </row>
    <row r="1172" spans="4:4">
      <c r="D1172" s="86"/>
    </row>
    <row r="1173" spans="4:4">
      <c r="D1173" s="86"/>
    </row>
    <row r="1174" spans="4:4">
      <c r="D1174" s="86"/>
    </row>
    <row r="1175" spans="4:4">
      <c r="D1175" s="86"/>
    </row>
    <row r="1176" spans="4:4">
      <c r="D1176" s="86"/>
    </row>
    <row r="1177" spans="4:4">
      <c r="D1177" s="86"/>
    </row>
    <row r="1178" spans="4:4">
      <c r="D1178" s="86"/>
    </row>
    <row r="1179" spans="4:4">
      <c r="D1179" s="86"/>
    </row>
    <row r="1180" spans="4:4">
      <c r="D1180" s="86"/>
    </row>
    <row r="1181" spans="4:4">
      <c r="D1181" s="86"/>
    </row>
    <row r="1182" spans="4:4">
      <c r="D1182" s="86"/>
    </row>
    <row r="1183" spans="4:4">
      <c r="D1183" s="86"/>
    </row>
    <row r="1184" spans="4:4">
      <c r="D1184" s="86"/>
    </row>
    <row r="1185" spans="4:4">
      <c r="D1185" s="86"/>
    </row>
    <row r="1186" spans="4:4">
      <c r="D1186" s="86"/>
    </row>
    <row r="1187" spans="4:4">
      <c r="D1187" s="86"/>
    </row>
    <row r="1188" spans="4:4">
      <c r="D1188" s="86"/>
    </row>
    <row r="1189" spans="4:4">
      <c r="D1189" s="86"/>
    </row>
    <row r="1190" spans="4:4">
      <c r="D1190" s="86"/>
    </row>
    <row r="1191" spans="4:4">
      <c r="D1191" s="86"/>
    </row>
    <row r="1192" spans="4:4">
      <c r="D1192" s="86"/>
    </row>
    <row r="1193" spans="4:4">
      <c r="D1193" s="86"/>
    </row>
    <row r="1194" spans="4:4">
      <c r="D1194" s="86"/>
    </row>
    <row r="1195" spans="4:4">
      <c r="D1195" s="86"/>
    </row>
    <row r="1196" spans="4:4">
      <c r="D1196" s="86"/>
    </row>
    <row r="1197" spans="4:4">
      <c r="D1197" s="86"/>
    </row>
    <row r="1198" spans="4:4">
      <c r="D1198" s="86"/>
    </row>
    <row r="1199" spans="4:4">
      <c r="D1199" s="86"/>
    </row>
    <row r="1200" spans="4:4">
      <c r="D1200" s="86"/>
    </row>
    <row r="1201" spans="4:4">
      <c r="D1201" s="86"/>
    </row>
    <row r="1202" spans="4:4">
      <c r="D1202" s="86"/>
    </row>
    <row r="1203" spans="4:4">
      <c r="D1203" s="86"/>
    </row>
    <row r="1204" spans="4:4">
      <c r="D1204" s="86"/>
    </row>
    <row r="1205" spans="4:4">
      <c r="D1205" s="86"/>
    </row>
    <row r="1206" spans="4:4">
      <c r="D1206" s="86"/>
    </row>
    <row r="1207" spans="4:4">
      <c r="D1207" s="86"/>
    </row>
    <row r="1208" spans="4:4">
      <c r="D1208" s="86"/>
    </row>
    <row r="1209" spans="4:4">
      <c r="D1209" s="86"/>
    </row>
    <row r="1210" spans="4:4">
      <c r="D1210" s="86"/>
    </row>
    <row r="1211" spans="4:4">
      <c r="D1211" s="86"/>
    </row>
    <row r="1212" spans="4:4">
      <c r="D1212" s="86"/>
    </row>
    <row r="1213" spans="4:4">
      <c r="D1213" s="86"/>
    </row>
    <row r="1214" spans="4:4">
      <c r="D1214" s="86"/>
    </row>
    <row r="1215" spans="4:4">
      <c r="D1215" s="86"/>
    </row>
    <row r="1216" spans="4:4">
      <c r="D1216" s="86"/>
    </row>
    <row r="1217" spans="4:4">
      <c r="D1217" s="86"/>
    </row>
    <row r="1218" spans="4:4">
      <c r="D1218" s="86"/>
    </row>
    <row r="1219" spans="4:4">
      <c r="D1219" s="86"/>
    </row>
    <row r="1220" spans="4:4">
      <c r="D1220" s="86"/>
    </row>
    <row r="1221" spans="4:4">
      <c r="D1221" s="86"/>
    </row>
    <row r="1222" spans="4:4">
      <c r="D1222" s="86"/>
    </row>
    <row r="1223" spans="4:4">
      <c r="D1223" s="86"/>
    </row>
    <row r="1224" spans="4:4">
      <c r="D1224" s="86"/>
    </row>
    <row r="1225" spans="4:4">
      <c r="D1225" s="86"/>
    </row>
    <row r="1226" spans="4:4">
      <c r="D1226" s="86"/>
    </row>
    <row r="1227" spans="4:4">
      <c r="D1227" s="86"/>
    </row>
    <row r="1228" spans="4:4">
      <c r="D1228" s="86"/>
    </row>
    <row r="1229" spans="4:4">
      <c r="D1229" s="86"/>
    </row>
    <row r="1230" spans="4:4">
      <c r="D1230" s="86"/>
    </row>
    <row r="1231" spans="4:4">
      <c r="D1231" s="86"/>
    </row>
    <row r="1232" spans="4:4">
      <c r="D1232" s="86"/>
    </row>
    <row r="1233" spans="4:4">
      <c r="D1233" s="86"/>
    </row>
    <row r="1234" spans="4:4">
      <c r="D1234" s="86"/>
    </row>
    <row r="1235" spans="4:4">
      <c r="D1235" s="86"/>
    </row>
    <row r="1236" spans="4:4">
      <c r="D1236" s="86"/>
    </row>
    <row r="1237" spans="4:4">
      <c r="D1237" s="86"/>
    </row>
    <row r="1238" spans="4:4">
      <c r="D1238" s="86"/>
    </row>
    <row r="1239" spans="4:4">
      <c r="D1239" s="86"/>
    </row>
    <row r="1240" spans="4:4">
      <c r="D1240" s="86"/>
    </row>
    <row r="1241" spans="4:4">
      <c r="D1241" s="86"/>
    </row>
    <row r="1242" spans="4:4">
      <c r="D1242" s="86"/>
    </row>
    <row r="1243" spans="4:4">
      <c r="D1243" s="86"/>
    </row>
    <row r="1244" spans="4:4">
      <c r="D1244" s="86"/>
    </row>
    <row r="1245" spans="4:4">
      <c r="D1245" s="86"/>
    </row>
    <row r="1246" spans="4:4">
      <c r="D1246" s="86"/>
    </row>
    <row r="1247" spans="4:4">
      <c r="D1247" s="86"/>
    </row>
    <row r="1248" spans="4:4">
      <c r="D1248" s="86"/>
    </row>
    <row r="1249" spans="4:4">
      <c r="D1249" s="86"/>
    </row>
    <row r="1250" spans="4:4">
      <c r="D1250" s="86"/>
    </row>
    <row r="1251" spans="4:4">
      <c r="D1251" s="86"/>
    </row>
    <row r="1252" spans="4:4">
      <c r="D1252" s="86"/>
    </row>
    <row r="1253" spans="4:4">
      <c r="D1253" s="86"/>
    </row>
    <row r="1254" spans="4:4">
      <c r="D1254" s="86"/>
    </row>
    <row r="1255" spans="4:4">
      <c r="D1255" s="86"/>
    </row>
    <row r="1256" spans="4:4">
      <c r="D1256" s="86"/>
    </row>
    <row r="1257" spans="4:4">
      <c r="D1257" s="86"/>
    </row>
    <row r="1258" spans="4:4">
      <c r="D1258" s="86"/>
    </row>
    <row r="1259" spans="4:4">
      <c r="D1259" s="86"/>
    </row>
    <row r="1260" spans="4:4">
      <c r="D1260" s="86"/>
    </row>
    <row r="1261" spans="4:4">
      <c r="D1261" s="86"/>
    </row>
    <row r="1262" spans="4:4">
      <c r="D1262" s="86"/>
    </row>
    <row r="1263" spans="4:4">
      <c r="D1263" s="86"/>
    </row>
    <row r="1264" spans="4:4">
      <c r="D1264" s="86"/>
    </row>
    <row r="1265" spans="4:4">
      <c r="D1265" s="86"/>
    </row>
    <row r="1266" spans="4:4">
      <c r="D1266" s="86"/>
    </row>
    <row r="1267" spans="4:4">
      <c r="D1267" s="86"/>
    </row>
    <row r="1268" spans="4:4">
      <c r="D1268" s="86"/>
    </row>
    <row r="1269" spans="4:4">
      <c r="D1269" s="86"/>
    </row>
    <row r="1270" spans="4:4">
      <c r="D1270" s="86"/>
    </row>
    <row r="1271" spans="4:4">
      <c r="D1271" s="86"/>
    </row>
    <row r="1272" spans="4:4">
      <c r="D1272" s="86"/>
    </row>
    <row r="1273" spans="4:4">
      <c r="D1273" s="86"/>
    </row>
    <row r="1274" spans="4:4">
      <c r="D1274" s="86"/>
    </row>
    <row r="1275" spans="4:4">
      <c r="D1275" s="86"/>
    </row>
    <row r="1276" spans="4:4">
      <c r="D1276" s="86"/>
    </row>
    <row r="1277" spans="4:4">
      <c r="D1277" s="86"/>
    </row>
    <row r="1278" spans="4:4">
      <c r="D1278" s="86"/>
    </row>
    <row r="1279" spans="4:4">
      <c r="D1279" s="86"/>
    </row>
    <row r="1280" spans="4:4">
      <c r="D1280" s="86"/>
    </row>
    <row r="1281" spans="4:4">
      <c r="D1281" s="86"/>
    </row>
    <row r="1282" spans="4:4">
      <c r="D1282" s="86"/>
    </row>
    <row r="1283" spans="4:4">
      <c r="D1283" s="86"/>
    </row>
    <row r="1284" spans="4:4">
      <c r="D1284" s="86"/>
    </row>
    <row r="1285" spans="4:4">
      <c r="D1285" s="86"/>
    </row>
    <row r="1286" spans="4:4">
      <c r="D1286" s="86"/>
    </row>
    <row r="1287" spans="4:4">
      <c r="D1287" s="86"/>
    </row>
    <row r="1288" spans="4:4">
      <c r="D1288" s="86"/>
    </row>
    <row r="1289" spans="4:4">
      <c r="D1289" s="86"/>
    </row>
    <row r="1290" spans="4:4">
      <c r="D1290" s="86"/>
    </row>
    <row r="1291" spans="4:4">
      <c r="D1291" s="86"/>
    </row>
    <row r="1292" spans="4:4">
      <c r="D1292" s="86"/>
    </row>
    <row r="1293" spans="4:4">
      <c r="D1293" s="86"/>
    </row>
    <row r="1294" spans="4:4">
      <c r="D1294" s="86"/>
    </row>
    <row r="1295" spans="4:4">
      <c r="D1295" s="86"/>
    </row>
    <row r="1296" spans="4:4">
      <c r="D1296" s="86"/>
    </row>
    <row r="1297" spans="4:4">
      <c r="D1297" s="86"/>
    </row>
    <row r="1298" spans="4:4">
      <c r="D1298" s="86"/>
    </row>
    <row r="1299" spans="4:4">
      <c r="D1299" s="86"/>
    </row>
    <row r="1300" spans="4:4">
      <c r="D1300" s="86"/>
    </row>
    <row r="1301" spans="4:4">
      <c r="D1301" s="86"/>
    </row>
    <row r="1302" spans="4:4">
      <c r="D1302" s="86"/>
    </row>
    <row r="1303" spans="4:4">
      <c r="D1303" s="86"/>
    </row>
    <row r="1304" spans="4:4">
      <c r="D1304" s="86"/>
    </row>
    <row r="1305" spans="4:4">
      <c r="D1305" s="86"/>
    </row>
    <row r="1306" spans="4:4">
      <c r="D1306" s="86"/>
    </row>
    <row r="1307" spans="4:4">
      <c r="D1307" s="86"/>
    </row>
    <row r="1308" spans="4:4">
      <c r="D1308" s="86"/>
    </row>
    <row r="1309" spans="4:4">
      <c r="D1309" s="86"/>
    </row>
    <row r="1310" spans="4:4">
      <c r="D1310" s="86"/>
    </row>
    <row r="1311" spans="4:4">
      <c r="D1311" s="86"/>
    </row>
    <row r="1312" spans="4:4">
      <c r="D1312" s="86"/>
    </row>
    <row r="1313" spans="4:4">
      <c r="D1313" s="86"/>
    </row>
    <row r="1314" spans="4:4">
      <c r="D1314" s="86"/>
    </row>
    <row r="1315" spans="4:4">
      <c r="D1315" s="86"/>
    </row>
    <row r="1316" spans="4:4">
      <c r="D1316" s="86"/>
    </row>
    <row r="1317" spans="4:4">
      <c r="D1317" s="86"/>
    </row>
    <row r="1318" spans="4:4">
      <c r="D1318" s="86"/>
    </row>
    <row r="1319" spans="4:4">
      <c r="D1319" s="86"/>
    </row>
    <row r="1320" spans="4:4">
      <c r="D1320" s="86"/>
    </row>
    <row r="1321" spans="4:4">
      <c r="D1321" s="86"/>
    </row>
    <row r="1322" spans="4:4">
      <c r="D1322" s="86"/>
    </row>
    <row r="1323" spans="4:4">
      <c r="D1323" s="86"/>
    </row>
    <row r="1324" spans="4:4">
      <c r="D1324" s="86"/>
    </row>
    <row r="1325" spans="4:4">
      <c r="D1325" s="86"/>
    </row>
    <row r="1326" spans="4:4">
      <c r="D1326" s="86"/>
    </row>
    <row r="1327" spans="4:4">
      <c r="D1327" s="86"/>
    </row>
    <row r="1328" spans="4:4">
      <c r="D1328" s="86"/>
    </row>
    <row r="1329" spans="4:4">
      <c r="D1329" s="86"/>
    </row>
    <row r="1330" spans="4:4">
      <c r="D1330" s="86"/>
    </row>
    <row r="1331" spans="4:4">
      <c r="D1331" s="86"/>
    </row>
    <row r="1332" spans="4:4">
      <c r="D1332" s="86"/>
    </row>
    <row r="1333" spans="4:4">
      <c r="D1333" s="86"/>
    </row>
    <row r="1334" spans="4:4">
      <c r="D1334" s="86"/>
    </row>
    <row r="1335" spans="4:4">
      <c r="D1335" s="86"/>
    </row>
    <row r="1336" spans="4:4">
      <c r="D1336" s="86"/>
    </row>
    <row r="1337" spans="4:4">
      <c r="D1337" s="86"/>
    </row>
    <row r="1338" spans="4:4">
      <c r="D1338" s="86"/>
    </row>
    <row r="1339" spans="4:4">
      <c r="D1339" s="86"/>
    </row>
    <row r="1340" spans="4:4">
      <c r="D1340" s="86"/>
    </row>
    <row r="1341" spans="4:4">
      <c r="D1341" s="86"/>
    </row>
    <row r="1342" spans="4:4">
      <c r="D1342" s="86"/>
    </row>
    <row r="1343" spans="4:4">
      <c r="D1343" s="86"/>
    </row>
    <row r="1344" spans="4:4">
      <c r="D1344" s="86"/>
    </row>
    <row r="1345" spans="4:4">
      <c r="D1345" s="86"/>
    </row>
    <row r="1346" spans="4:4">
      <c r="D1346" s="86"/>
    </row>
    <row r="1347" spans="4:4">
      <c r="D1347" s="86"/>
    </row>
    <row r="1348" spans="4:4">
      <c r="D1348" s="86"/>
    </row>
    <row r="1349" spans="4:4">
      <c r="D1349" s="86"/>
    </row>
    <row r="1350" spans="4:4">
      <c r="D1350" s="86"/>
    </row>
    <row r="1351" spans="4:4">
      <c r="D1351" s="86"/>
    </row>
    <row r="1352" spans="4:4">
      <c r="D1352" s="86"/>
    </row>
    <row r="1353" spans="4:4">
      <c r="D1353" s="86"/>
    </row>
    <row r="1354" spans="4:4">
      <c r="D1354" s="86"/>
    </row>
    <row r="1355" spans="4:4">
      <c r="D1355" s="86"/>
    </row>
    <row r="1356" spans="4:4">
      <c r="D1356" s="86"/>
    </row>
    <row r="1357" spans="4:4">
      <c r="D1357" s="86"/>
    </row>
    <row r="1358" spans="4:4">
      <c r="D1358" s="86"/>
    </row>
    <row r="1359" spans="4:4">
      <c r="D1359" s="86"/>
    </row>
    <row r="1360" spans="4:4">
      <c r="D1360" s="86"/>
    </row>
    <row r="1361" spans="4:4">
      <c r="D1361" s="86"/>
    </row>
    <row r="1362" spans="4:4">
      <c r="D1362" s="86"/>
    </row>
    <row r="1363" spans="4:4">
      <c r="D1363" s="86"/>
    </row>
    <row r="1364" spans="4:4">
      <c r="D1364" s="86"/>
    </row>
    <row r="1365" spans="4:4">
      <c r="D1365" s="86"/>
    </row>
    <row r="1366" spans="4:4">
      <c r="D1366" s="86"/>
    </row>
    <row r="1367" spans="4:4">
      <c r="D1367" s="86"/>
    </row>
    <row r="1368" spans="4:4">
      <c r="D1368" s="86"/>
    </row>
    <row r="1369" spans="4:4">
      <c r="D1369" s="86"/>
    </row>
    <row r="1370" spans="4:4">
      <c r="D1370" s="86"/>
    </row>
    <row r="1371" spans="4:4">
      <c r="D1371" s="86"/>
    </row>
    <row r="1372" spans="4:4">
      <c r="D1372" s="86"/>
    </row>
    <row r="1373" spans="4:4">
      <c r="D1373" s="86"/>
    </row>
    <row r="1374" spans="4:4">
      <c r="D1374" s="86"/>
    </row>
    <row r="1375" spans="4:4">
      <c r="D1375" s="86"/>
    </row>
    <row r="1376" spans="4:4">
      <c r="D1376" s="86"/>
    </row>
    <row r="1377" spans="4:4">
      <c r="D1377" s="86"/>
    </row>
    <row r="1378" spans="4:4">
      <c r="D1378" s="86"/>
    </row>
    <row r="1379" spans="4:4">
      <c r="D1379" s="86"/>
    </row>
    <row r="1380" spans="4:4">
      <c r="D1380" s="86"/>
    </row>
    <row r="1381" spans="4:4">
      <c r="D1381" s="86"/>
    </row>
    <row r="1382" spans="4:4">
      <c r="D1382" s="86"/>
    </row>
    <row r="1383" spans="4:4">
      <c r="D1383" s="86"/>
    </row>
    <row r="1384" spans="4:4">
      <c r="D1384" s="86"/>
    </row>
    <row r="1385" spans="4:4">
      <c r="D1385" s="86"/>
    </row>
    <row r="1386" spans="4:4">
      <c r="D1386" s="86"/>
    </row>
    <row r="1387" spans="4:4">
      <c r="D1387" s="86"/>
    </row>
    <row r="1388" spans="4:4">
      <c r="D1388" s="86"/>
    </row>
    <row r="1389" spans="4:4">
      <c r="D1389" s="86"/>
    </row>
    <row r="1390" spans="4:4">
      <c r="D1390" s="86"/>
    </row>
    <row r="1391" spans="4:4">
      <c r="D1391" s="86"/>
    </row>
    <row r="1392" spans="4:4">
      <c r="D1392" s="86"/>
    </row>
    <row r="1393" spans="4:4">
      <c r="D1393" s="86"/>
    </row>
    <row r="1394" spans="4:4">
      <c r="D1394" s="86"/>
    </row>
    <row r="1395" spans="4:4">
      <c r="D1395" s="86"/>
    </row>
    <row r="1396" spans="4:4">
      <c r="D1396" s="86"/>
    </row>
    <row r="1397" spans="4:4">
      <c r="D1397" s="86"/>
    </row>
    <row r="1398" spans="4:4">
      <c r="D1398" s="86"/>
    </row>
    <row r="1399" spans="4:4">
      <c r="D1399" s="86"/>
    </row>
    <row r="1400" spans="4:4">
      <c r="D1400" s="86"/>
    </row>
    <row r="1401" spans="4:4">
      <c r="D1401" s="86"/>
    </row>
    <row r="1402" spans="4:4">
      <c r="D1402" s="86"/>
    </row>
    <row r="1403" spans="4:4">
      <c r="D1403" s="86"/>
    </row>
    <row r="1404" spans="4:4">
      <c r="D1404" s="86"/>
    </row>
    <row r="1405" spans="4:4">
      <c r="D1405" s="86"/>
    </row>
    <row r="1406" spans="4:4">
      <c r="D1406" s="86"/>
    </row>
    <row r="1407" spans="4:4">
      <c r="D1407" s="86"/>
    </row>
    <row r="1408" spans="4:4">
      <c r="D1408" s="86"/>
    </row>
    <row r="1409" spans="4:4">
      <c r="D1409" s="86"/>
    </row>
    <row r="1410" spans="4:4">
      <c r="D1410" s="86"/>
    </row>
    <row r="1411" spans="4:4">
      <c r="D1411" s="86"/>
    </row>
    <row r="1412" spans="4:4">
      <c r="D1412" s="86"/>
    </row>
    <row r="1413" spans="4:4">
      <c r="D1413" s="86"/>
    </row>
    <row r="1414" spans="4:4">
      <c r="D1414" s="86"/>
    </row>
    <row r="1415" spans="4:4">
      <c r="D1415" s="86"/>
    </row>
    <row r="1416" spans="4:4">
      <c r="D1416" s="86"/>
    </row>
    <row r="1417" spans="4:4">
      <c r="D1417" s="86"/>
    </row>
    <row r="1418" spans="4:4">
      <c r="D1418" s="86"/>
    </row>
    <row r="1419" spans="4:4">
      <c r="D1419" s="86"/>
    </row>
    <row r="1420" spans="4:4">
      <c r="D1420" s="86"/>
    </row>
    <row r="1421" spans="4:4">
      <c r="D1421" s="86"/>
    </row>
    <row r="1422" spans="4:4">
      <c r="D1422" s="86"/>
    </row>
    <row r="1423" spans="4:4">
      <c r="D1423" s="86"/>
    </row>
    <row r="1424" spans="4:4">
      <c r="D1424" s="86"/>
    </row>
    <row r="1425" spans="4:4">
      <c r="D1425" s="86"/>
    </row>
    <row r="1426" spans="4:4">
      <c r="D1426" s="86"/>
    </row>
    <row r="1427" spans="4:4">
      <c r="D1427" s="86"/>
    </row>
    <row r="1428" spans="4:4">
      <c r="D1428" s="86"/>
    </row>
    <row r="1429" spans="4:4">
      <c r="D1429" s="86"/>
    </row>
    <row r="1430" spans="4:4">
      <c r="D1430" s="86"/>
    </row>
    <row r="1431" spans="4:4">
      <c r="D1431" s="86"/>
    </row>
    <row r="1432" spans="4:4">
      <c r="D1432" s="86"/>
    </row>
    <row r="1433" spans="4:4">
      <c r="D1433" s="86"/>
    </row>
    <row r="1434" spans="4:4">
      <c r="D1434" s="86"/>
    </row>
    <row r="1435" spans="4:4">
      <c r="D1435" s="86"/>
    </row>
    <row r="1436" spans="4:4">
      <c r="D1436" s="86"/>
    </row>
    <row r="1437" spans="4:4">
      <c r="D1437" s="86"/>
    </row>
    <row r="1438" spans="4:4">
      <c r="D1438" s="86"/>
    </row>
    <row r="1439" spans="4:4">
      <c r="D1439" s="86"/>
    </row>
    <row r="1440" spans="4:4">
      <c r="D1440" s="86"/>
    </row>
    <row r="1441" spans="4:4">
      <c r="D1441" s="86"/>
    </row>
    <row r="1442" spans="4:4">
      <c r="D1442" s="86"/>
    </row>
    <row r="1443" spans="4:4">
      <c r="D1443" s="86"/>
    </row>
    <row r="1444" spans="4:4">
      <c r="D1444" s="86"/>
    </row>
    <row r="1445" spans="4:4">
      <c r="D1445" s="86"/>
    </row>
    <row r="1446" spans="4:4">
      <c r="D1446" s="86"/>
    </row>
    <row r="1447" spans="4:4">
      <c r="D1447" s="86"/>
    </row>
    <row r="1448" spans="4:4">
      <c r="D1448" s="86"/>
    </row>
    <row r="1449" spans="4:4">
      <c r="D1449" s="86"/>
    </row>
    <row r="1450" spans="4:4">
      <c r="D1450" s="86"/>
    </row>
    <row r="1451" spans="4:4">
      <c r="D1451" s="86"/>
    </row>
    <row r="1452" spans="4:4">
      <c r="D1452" s="86"/>
    </row>
    <row r="1453" spans="4:4">
      <c r="D1453" s="86"/>
    </row>
    <row r="1454" spans="4:4">
      <c r="D1454" s="86"/>
    </row>
    <row r="1455" spans="4:4">
      <c r="D1455" s="86"/>
    </row>
    <row r="1456" spans="4:4">
      <c r="D1456" s="86"/>
    </row>
    <row r="1457" spans="4:4">
      <c r="D1457" s="86"/>
    </row>
    <row r="1458" spans="4:4">
      <c r="D1458" s="86"/>
    </row>
    <row r="1459" spans="4:4">
      <c r="D1459" s="86"/>
    </row>
    <row r="1460" spans="4:4">
      <c r="D1460" s="86"/>
    </row>
    <row r="1461" spans="4:4">
      <c r="D1461" s="86"/>
    </row>
    <row r="1462" spans="4:4">
      <c r="D1462" s="86"/>
    </row>
    <row r="1463" spans="4:4">
      <c r="D1463" s="86"/>
    </row>
    <row r="1464" spans="4:4">
      <c r="D1464" s="86"/>
    </row>
    <row r="1465" spans="4:4">
      <c r="D1465" s="86"/>
    </row>
    <row r="1466" spans="4:4">
      <c r="D1466" s="86"/>
    </row>
    <row r="1467" spans="4:4">
      <c r="D1467" s="86"/>
    </row>
    <row r="1468" spans="4:4">
      <c r="D1468" s="86"/>
    </row>
    <row r="1469" spans="4:4">
      <c r="D1469" s="86"/>
    </row>
    <row r="1470" spans="4:4">
      <c r="D1470" s="86"/>
    </row>
    <row r="1471" spans="4:4">
      <c r="D1471" s="86"/>
    </row>
    <row r="1472" spans="4:4">
      <c r="D1472" s="86"/>
    </row>
    <row r="1473" spans="4:4">
      <c r="D1473" s="86"/>
    </row>
    <row r="1474" spans="4:4">
      <c r="D1474" s="86"/>
    </row>
    <row r="1475" spans="4:4">
      <c r="D1475" s="86"/>
    </row>
    <row r="1476" spans="4:4">
      <c r="D1476" s="86"/>
    </row>
    <row r="1477" spans="4:4">
      <c r="D1477" s="86"/>
    </row>
    <row r="1478" spans="4:4">
      <c r="D1478" s="86"/>
    </row>
    <row r="1479" spans="4:4">
      <c r="D1479" s="86"/>
    </row>
    <row r="1480" spans="4:4">
      <c r="D1480" s="86"/>
    </row>
    <row r="1481" spans="4:4">
      <c r="D1481" s="86"/>
    </row>
    <row r="1482" spans="4:4">
      <c r="D1482" s="86"/>
    </row>
    <row r="1483" spans="4:4">
      <c r="D1483" s="86"/>
    </row>
    <row r="1484" spans="4:4">
      <c r="D1484" s="86"/>
    </row>
    <row r="1485" spans="4:4">
      <c r="D1485" s="86"/>
    </row>
    <row r="1486" spans="4:4">
      <c r="D1486" s="86"/>
    </row>
    <row r="1487" spans="4:4">
      <c r="D1487" s="86"/>
    </row>
    <row r="1488" spans="4:4">
      <c r="D1488" s="86"/>
    </row>
    <row r="1489" spans="4:4">
      <c r="D1489" s="86"/>
    </row>
    <row r="1490" spans="4:4">
      <c r="D1490" s="86"/>
    </row>
    <row r="1491" spans="4:4">
      <c r="D1491" s="86"/>
    </row>
    <row r="1492" spans="4:4">
      <c r="D1492" s="86"/>
    </row>
    <row r="1493" spans="4:4">
      <c r="D1493" s="86"/>
    </row>
    <row r="1494" spans="4:4">
      <c r="D1494" s="86"/>
    </row>
    <row r="1495" spans="4:4">
      <c r="D1495" s="86"/>
    </row>
    <row r="1496" spans="4:4">
      <c r="D1496" s="86"/>
    </row>
    <row r="1497" spans="4:4">
      <c r="D1497" s="86"/>
    </row>
    <row r="1498" spans="4:4">
      <c r="D1498" s="86"/>
    </row>
    <row r="1499" spans="4:4">
      <c r="D1499" s="86"/>
    </row>
    <row r="1500" spans="4:4">
      <c r="D1500" s="86"/>
    </row>
    <row r="1501" spans="4:4">
      <c r="D1501" s="86"/>
    </row>
    <row r="1502" spans="4:4">
      <c r="D1502" s="86"/>
    </row>
    <row r="1503" spans="4:4">
      <c r="D1503" s="86"/>
    </row>
    <row r="1504" spans="4:4">
      <c r="D1504" s="86"/>
    </row>
    <row r="1505" spans="4:4">
      <c r="D1505" s="86"/>
    </row>
    <row r="1506" spans="4:4">
      <c r="D1506" s="86"/>
    </row>
    <row r="1507" spans="4:4">
      <c r="D1507" s="86"/>
    </row>
    <row r="1508" spans="4:4">
      <c r="D1508" s="86"/>
    </row>
    <row r="1509" spans="4:4">
      <c r="D1509" s="86"/>
    </row>
    <row r="1510" spans="4:4">
      <c r="D1510" s="86"/>
    </row>
    <row r="1511" spans="4:4">
      <c r="D1511" s="86"/>
    </row>
    <row r="1512" spans="4:4">
      <c r="D1512" s="86"/>
    </row>
    <row r="1513" spans="4:4">
      <c r="D1513" s="86"/>
    </row>
    <row r="1514" spans="4:4">
      <c r="D1514" s="86"/>
    </row>
    <row r="1515" spans="4:4">
      <c r="D1515" s="86"/>
    </row>
    <row r="1516" spans="4:4">
      <c r="D1516" s="86"/>
    </row>
    <row r="1517" spans="4:4">
      <c r="D1517" s="86"/>
    </row>
    <row r="1518" spans="4:4">
      <c r="D1518" s="86"/>
    </row>
    <row r="1519" spans="4:4">
      <c r="D1519" s="86"/>
    </row>
    <row r="1520" spans="4:4">
      <c r="D1520" s="86"/>
    </row>
    <row r="1521" spans="4:4">
      <c r="D1521" s="86"/>
    </row>
    <row r="1522" spans="4:4">
      <c r="D1522" s="86"/>
    </row>
    <row r="1523" spans="4:4">
      <c r="D1523" s="86"/>
    </row>
    <row r="1524" spans="4:4">
      <c r="D1524" s="86"/>
    </row>
    <row r="1525" spans="4:4">
      <c r="D1525" s="86"/>
    </row>
    <row r="1526" spans="4:4">
      <c r="D1526" s="86"/>
    </row>
    <row r="1527" spans="4:4">
      <c r="D1527" s="86"/>
    </row>
    <row r="1528" spans="4:4">
      <c r="D1528" s="86"/>
    </row>
    <row r="1529" spans="4:4">
      <c r="D1529" s="86"/>
    </row>
    <row r="1530" spans="4:4">
      <c r="D1530" s="86"/>
    </row>
    <row r="1531" spans="4:4">
      <c r="D1531" s="86"/>
    </row>
    <row r="1532" spans="4:4">
      <c r="D1532" s="86"/>
    </row>
    <row r="1533" spans="4:4">
      <c r="D1533" s="86"/>
    </row>
    <row r="1534" spans="4:4">
      <c r="D1534" s="86"/>
    </row>
    <row r="1535" spans="4:4">
      <c r="D1535" s="86"/>
    </row>
    <row r="1536" spans="4:4">
      <c r="D1536" s="86"/>
    </row>
    <row r="1537" spans="4:4">
      <c r="D1537" s="86"/>
    </row>
    <row r="1538" spans="4:4">
      <c r="D1538" s="86"/>
    </row>
    <row r="1539" spans="4:4">
      <c r="D1539" s="86"/>
    </row>
    <row r="1540" spans="4:4">
      <c r="D1540" s="86"/>
    </row>
    <row r="1541" spans="4:4">
      <c r="D1541" s="86"/>
    </row>
    <row r="1542" spans="4:4">
      <c r="D1542" s="86"/>
    </row>
    <row r="1543" spans="4:4">
      <c r="D1543" s="86"/>
    </row>
    <row r="1544" spans="4:4">
      <c r="D1544" s="86"/>
    </row>
    <row r="1545" spans="4:4">
      <c r="D1545" s="86"/>
    </row>
    <row r="1546" spans="4:4">
      <c r="D1546" s="86"/>
    </row>
    <row r="1547" spans="4:4">
      <c r="D1547" s="86"/>
    </row>
    <row r="1548" spans="4:4">
      <c r="D1548" s="86"/>
    </row>
    <row r="1549" spans="4:4">
      <c r="D1549" s="86"/>
    </row>
    <row r="1550" spans="4:4">
      <c r="D1550" s="86"/>
    </row>
    <row r="1551" spans="4:4">
      <c r="D1551" s="86"/>
    </row>
    <row r="1552" spans="4:4">
      <c r="D1552" s="86"/>
    </row>
    <row r="1553" spans="4:4">
      <c r="D1553" s="86"/>
    </row>
    <row r="1554" spans="4:4">
      <c r="D1554" s="86"/>
    </row>
    <row r="1555" spans="4:4">
      <c r="D1555" s="86"/>
    </row>
    <row r="1556" spans="4:4">
      <c r="D1556" s="86"/>
    </row>
    <row r="1557" spans="4:4">
      <c r="D1557" s="86"/>
    </row>
    <row r="1558" spans="4:4">
      <c r="D1558" s="86"/>
    </row>
    <row r="1559" spans="4:4">
      <c r="D1559" s="86"/>
    </row>
    <row r="1560" spans="4:4">
      <c r="D1560" s="86"/>
    </row>
    <row r="1561" spans="4:4">
      <c r="D1561" s="86"/>
    </row>
    <row r="1562" spans="4:4">
      <c r="D1562" s="86"/>
    </row>
    <row r="1563" spans="4:4">
      <c r="D1563" s="86"/>
    </row>
    <row r="1564" spans="4:4">
      <c r="D1564" s="86"/>
    </row>
    <row r="1565" spans="4:4">
      <c r="D1565" s="86"/>
    </row>
    <row r="1566" spans="4:4">
      <c r="D1566" s="86"/>
    </row>
    <row r="1567" spans="4:4">
      <c r="D1567" s="86"/>
    </row>
    <row r="1568" spans="4:4">
      <c r="D1568" s="86"/>
    </row>
    <row r="1569" spans="4:4">
      <c r="D1569" s="86"/>
    </row>
    <row r="1570" spans="4:4">
      <c r="D1570" s="86"/>
    </row>
    <row r="1571" spans="4:4">
      <c r="D1571" s="86"/>
    </row>
    <row r="1572" spans="4:4">
      <c r="D1572" s="86"/>
    </row>
    <row r="1573" spans="4:4">
      <c r="D1573" s="86"/>
    </row>
    <row r="1574" spans="4:4">
      <c r="D1574" s="86"/>
    </row>
    <row r="1575" spans="4:4">
      <c r="D1575" s="86"/>
    </row>
    <row r="1576" spans="4:4">
      <c r="D1576" s="86"/>
    </row>
    <row r="1577" spans="4:4">
      <c r="D1577" s="86"/>
    </row>
    <row r="1578" spans="4:4">
      <c r="D1578" s="86"/>
    </row>
    <row r="1579" spans="4:4">
      <c r="D1579" s="86"/>
    </row>
    <row r="1580" spans="4:4">
      <c r="D1580" s="86"/>
    </row>
    <row r="1581" spans="4:4">
      <c r="D1581" s="86"/>
    </row>
    <row r="1582" spans="4:4">
      <c r="D1582" s="86"/>
    </row>
    <row r="1583" spans="4:4">
      <c r="D1583" s="86"/>
    </row>
    <row r="1584" spans="4:4">
      <c r="D1584" s="86"/>
    </row>
    <row r="1585" spans="4:4">
      <c r="D1585" s="86"/>
    </row>
    <row r="1586" spans="4:4">
      <c r="D1586" s="86"/>
    </row>
    <row r="1587" spans="4:4">
      <c r="D1587" s="86"/>
    </row>
    <row r="1588" spans="4:4">
      <c r="D1588" s="86"/>
    </row>
    <row r="1589" spans="4:4">
      <c r="D1589" s="86"/>
    </row>
    <row r="1590" spans="4:4">
      <c r="D1590" s="86"/>
    </row>
    <row r="1591" spans="4:4">
      <c r="D1591" s="86"/>
    </row>
    <row r="1592" spans="4:4">
      <c r="D1592" s="86"/>
    </row>
    <row r="1593" spans="4:4">
      <c r="D1593" s="86"/>
    </row>
    <row r="1594" spans="4:4">
      <c r="D1594" s="86"/>
    </row>
    <row r="1595" spans="4:4">
      <c r="D1595" s="86"/>
    </row>
    <row r="1596" spans="4:4">
      <c r="D1596" s="86"/>
    </row>
    <row r="1597" spans="4:4">
      <c r="D1597" s="86"/>
    </row>
    <row r="1598" spans="4:4">
      <c r="D1598" s="86"/>
    </row>
    <row r="1599" spans="4:4">
      <c r="D1599" s="86"/>
    </row>
    <row r="1600" spans="4:4">
      <c r="D1600" s="86"/>
    </row>
    <row r="1601" spans="4:4">
      <c r="D1601" s="86"/>
    </row>
    <row r="1602" spans="4:4">
      <c r="D1602" s="86"/>
    </row>
    <row r="1603" spans="4:4">
      <c r="D1603" s="86"/>
    </row>
    <row r="1604" spans="4:4">
      <c r="D1604" s="86"/>
    </row>
    <row r="1605" spans="4:4">
      <c r="D1605" s="86"/>
    </row>
    <row r="1606" spans="4:4">
      <c r="D1606" s="86"/>
    </row>
    <row r="1607" spans="4:4">
      <c r="D1607" s="86"/>
    </row>
    <row r="1608" spans="4:4">
      <c r="D1608" s="86"/>
    </row>
    <row r="1609" spans="4:4">
      <c r="D1609" s="86"/>
    </row>
    <row r="1610" spans="4:4">
      <c r="D1610" s="86"/>
    </row>
    <row r="1611" spans="4:4">
      <c r="D1611" s="86"/>
    </row>
    <row r="1612" spans="4:4">
      <c r="D1612" s="86"/>
    </row>
    <row r="1613" spans="4:4">
      <c r="D1613" s="86"/>
    </row>
    <row r="1614" spans="4:4">
      <c r="D1614" s="86"/>
    </row>
    <row r="1615" spans="4:4">
      <c r="D1615" s="86"/>
    </row>
    <row r="1616" spans="4:4">
      <c r="D1616" s="86"/>
    </row>
    <row r="1617" spans="4:4">
      <c r="D1617" s="86"/>
    </row>
    <row r="1618" spans="4:4">
      <c r="D1618" s="86"/>
    </row>
    <row r="1619" spans="4:4">
      <c r="D1619" s="86"/>
    </row>
    <row r="1620" spans="4:4">
      <c r="D1620" s="86"/>
    </row>
    <row r="1621" spans="4:4">
      <c r="D1621" s="86"/>
    </row>
    <row r="1622" spans="4:4">
      <c r="D1622" s="86"/>
    </row>
    <row r="1623" spans="4:4">
      <c r="D1623" s="86"/>
    </row>
    <row r="1624" spans="4:4">
      <c r="D1624" s="86"/>
    </row>
    <row r="1625" spans="4:4">
      <c r="D1625" s="86"/>
    </row>
    <row r="1626" spans="4:4">
      <c r="D1626" s="86"/>
    </row>
    <row r="1627" spans="4:4">
      <c r="D1627" s="86"/>
    </row>
    <row r="1628" spans="4:4">
      <c r="D1628" s="86"/>
    </row>
    <row r="1629" spans="4:4">
      <c r="D1629" s="86"/>
    </row>
    <row r="1630" spans="4:4">
      <c r="D1630" s="86"/>
    </row>
    <row r="1631" spans="4:4">
      <c r="D1631" s="86"/>
    </row>
    <row r="1632" spans="4:4">
      <c r="D1632" s="86"/>
    </row>
    <row r="1633" spans="4:4">
      <c r="D1633" s="86"/>
    </row>
    <row r="1634" spans="4:4">
      <c r="D1634" s="86"/>
    </row>
    <row r="1635" spans="4:4">
      <c r="D1635" s="86"/>
    </row>
    <row r="1636" spans="4:4">
      <c r="D1636" s="86"/>
    </row>
    <row r="1637" spans="4:4">
      <c r="D1637" s="86"/>
    </row>
    <row r="1638" spans="4:4">
      <c r="D1638" s="86"/>
    </row>
    <row r="1639" spans="4:4">
      <c r="D1639" s="86"/>
    </row>
    <row r="1640" spans="4:4">
      <c r="D1640" s="86"/>
    </row>
    <row r="1641" spans="4:4">
      <c r="D1641" s="86"/>
    </row>
    <row r="1642" spans="4:4">
      <c r="D1642" s="86"/>
    </row>
    <row r="1643" spans="4:4">
      <c r="D1643" s="86"/>
    </row>
    <row r="1644" spans="4:4">
      <c r="D1644" s="86"/>
    </row>
    <row r="1645" spans="4:4">
      <c r="D1645" s="86"/>
    </row>
    <row r="1646" spans="4:4">
      <c r="D1646" s="86"/>
    </row>
    <row r="1647" spans="4:4">
      <c r="D1647" s="86"/>
    </row>
    <row r="1648" spans="4:4">
      <c r="D1648" s="86"/>
    </row>
    <row r="1649" spans="4:4">
      <c r="D1649" s="86"/>
    </row>
    <row r="1650" spans="4:4">
      <c r="D1650" s="86"/>
    </row>
    <row r="1651" spans="4:4">
      <c r="D1651" s="86"/>
    </row>
    <row r="1652" spans="4:4">
      <c r="D1652" s="86"/>
    </row>
    <row r="1653" spans="4:4">
      <c r="D1653" s="86"/>
    </row>
    <row r="1654" spans="4:4">
      <c r="D1654" s="86"/>
    </row>
    <row r="1655" spans="4:4">
      <c r="D1655" s="86"/>
    </row>
    <row r="1656" spans="4:4">
      <c r="D1656" s="86"/>
    </row>
    <row r="1657" spans="4:4">
      <c r="D1657" s="86"/>
    </row>
    <row r="1658" spans="4:4">
      <c r="D1658" s="86"/>
    </row>
    <row r="1659" spans="4:4">
      <c r="D1659" s="86"/>
    </row>
    <row r="1660" spans="4:4">
      <c r="D1660" s="86"/>
    </row>
    <row r="1661" spans="4:4">
      <c r="D1661" s="86"/>
    </row>
    <row r="1662" spans="4:4">
      <c r="D1662" s="86"/>
    </row>
    <row r="1663" spans="4:4">
      <c r="D1663" s="86"/>
    </row>
    <row r="1664" spans="4:4">
      <c r="D1664" s="86"/>
    </row>
    <row r="1665" spans="4:4">
      <c r="D1665" s="86"/>
    </row>
    <row r="1666" spans="4:4">
      <c r="D1666" s="86"/>
    </row>
    <row r="1667" spans="4:4">
      <c r="D1667" s="86"/>
    </row>
    <row r="1668" spans="4:4">
      <c r="D1668" s="86"/>
    </row>
    <row r="1669" spans="4:4">
      <c r="D1669" s="86"/>
    </row>
    <row r="1670" spans="4:4">
      <c r="D1670" s="86"/>
    </row>
    <row r="1671" spans="4:4">
      <c r="D1671" s="86"/>
    </row>
    <row r="1672" spans="4:4">
      <c r="D1672" s="86"/>
    </row>
    <row r="1673" spans="4:4">
      <c r="D1673" s="86"/>
    </row>
    <row r="1674" spans="4:4">
      <c r="D1674" s="86"/>
    </row>
    <row r="1675" spans="4:4">
      <c r="D1675" s="86"/>
    </row>
    <row r="1676" spans="4:4">
      <c r="D1676" s="86"/>
    </row>
    <row r="1677" spans="4:4">
      <c r="D1677" s="86"/>
    </row>
    <row r="1678" spans="4:4">
      <c r="D1678" s="86"/>
    </row>
    <row r="1679" spans="4:4">
      <c r="D1679" s="86"/>
    </row>
    <row r="1680" spans="4:4">
      <c r="D1680" s="86"/>
    </row>
    <row r="1681" spans="4:4">
      <c r="D1681" s="86"/>
    </row>
    <row r="1682" spans="4:4">
      <c r="D1682" s="86"/>
    </row>
    <row r="1683" spans="4:4">
      <c r="D1683" s="86"/>
    </row>
    <row r="1684" spans="4:4">
      <c r="D1684" s="86"/>
    </row>
    <row r="1685" spans="4:4">
      <c r="D1685" s="86"/>
    </row>
    <row r="1686" spans="4:4">
      <c r="D1686" s="86"/>
    </row>
    <row r="1687" spans="4:4">
      <c r="D1687" s="86"/>
    </row>
    <row r="1688" spans="4:4">
      <c r="D1688" s="86"/>
    </row>
    <row r="1689" spans="4:4">
      <c r="D1689" s="86"/>
    </row>
    <row r="1690" spans="4:4">
      <c r="D1690" s="86"/>
    </row>
    <row r="1691" spans="4:4">
      <c r="D1691" s="86"/>
    </row>
    <row r="1692" spans="4:4">
      <c r="D1692" s="86"/>
    </row>
    <row r="1693" spans="4:4">
      <c r="D1693" s="86"/>
    </row>
    <row r="1694" spans="4:4">
      <c r="D1694" s="86"/>
    </row>
    <row r="1695" spans="4:4">
      <c r="D1695" s="86"/>
    </row>
    <row r="1696" spans="4:4">
      <c r="D1696" s="86"/>
    </row>
    <row r="1697" spans="4:4">
      <c r="D1697" s="86"/>
    </row>
    <row r="1698" spans="4:4">
      <c r="D1698" s="86"/>
    </row>
    <row r="1699" spans="4:4">
      <c r="D1699" s="86"/>
    </row>
    <row r="1700" spans="4:4">
      <c r="D1700" s="86"/>
    </row>
    <row r="1701" spans="4:4">
      <c r="D1701" s="86"/>
    </row>
    <row r="1702" spans="4:4">
      <c r="D1702" s="86"/>
    </row>
    <row r="1703" spans="4:4">
      <c r="D1703" s="86"/>
    </row>
    <row r="1704" spans="4:4">
      <c r="D1704" s="86"/>
    </row>
    <row r="1705" spans="4:4">
      <c r="D1705" s="86"/>
    </row>
    <row r="1706" spans="4:4">
      <c r="D1706" s="86"/>
    </row>
    <row r="1707" spans="4:4">
      <c r="D1707" s="86"/>
    </row>
    <row r="1708" spans="4:4">
      <c r="D1708" s="86"/>
    </row>
    <row r="1709" spans="4:4">
      <c r="D1709" s="86"/>
    </row>
    <row r="1710" spans="4:4">
      <c r="D1710" s="86"/>
    </row>
    <row r="1711" spans="4:4">
      <c r="D1711" s="86"/>
    </row>
    <row r="1712" spans="4:4">
      <c r="D1712" s="86"/>
    </row>
    <row r="1713" spans="4:4">
      <c r="D1713" s="86"/>
    </row>
    <row r="1714" spans="4:4">
      <c r="D1714" s="86"/>
    </row>
    <row r="1715" spans="4:4">
      <c r="D1715" s="86"/>
    </row>
    <row r="1716" spans="4:4">
      <c r="D1716" s="86"/>
    </row>
    <row r="1717" spans="4:4">
      <c r="D1717" s="86"/>
    </row>
    <row r="1718" spans="4:4">
      <c r="D1718" s="86"/>
    </row>
    <row r="1719" spans="4:4">
      <c r="D1719" s="86"/>
    </row>
    <row r="1720" spans="4:4">
      <c r="D1720" s="86"/>
    </row>
    <row r="1721" spans="4:4">
      <c r="D1721" s="86"/>
    </row>
    <row r="1722" spans="4:4">
      <c r="D1722" s="86"/>
    </row>
    <row r="1723" spans="4:4">
      <c r="D1723" s="86"/>
    </row>
    <row r="1724" spans="4:4">
      <c r="D1724" s="86"/>
    </row>
    <row r="1725" spans="4:4">
      <c r="D1725" s="86"/>
    </row>
    <row r="1726" spans="4:4">
      <c r="D1726" s="86"/>
    </row>
    <row r="1727" spans="4:4">
      <c r="D1727" s="86"/>
    </row>
    <row r="1728" spans="4:4">
      <c r="D1728" s="86"/>
    </row>
    <row r="1729" spans="4:4">
      <c r="D1729" s="86"/>
    </row>
    <row r="1730" spans="4:4">
      <c r="D1730" s="86"/>
    </row>
    <row r="1731" spans="4:4">
      <c r="D1731" s="86"/>
    </row>
    <row r="1732" spans="4:4">
      <c r="D1732" s="86"/>
    </row>
    <row r="1733" spans="4:4">
      <c r="D1733" s="86"/>
    </row>
    <row r="1734" spans="4:4">
      <c r="D1734" s="86"/>
    </row>
    <row r="1735" spans="4:4">
      <c r="D1735" s="86"/>
    </row>
    <row r="1736" spans="4:4">
      <c r="D1736" s="86"/>
    </row>
    <row r="1737" spans="4:4">
      <c r="D1737" s="86"/>
    </row>
    <row r="1738" spans="4:4">
      <c r="D1738" s="86"/>
    </row>
    <row r="1739" spans="4:4">
      <c r="D1739" s="86"/>
    </row>
    <row r="1740" spans="4:4">
      <c r="D1740" s="86"/>
    </row>
    <row r="1741" spans="4:4">
      <c r="D1741" s="86"/>
    </row>
    <row r="1742" spans="4:4">
      <c r="D1742" s="86"/>
    </row>
    <row r="1743" spans="4:4">
      <c r="D1743" s="86"/>
    </row>
    <row r="1744" spans="4:4">
      <c r="D1744" s="86"/>
    </row>
    <row r="1745" spans="4:4">
      <c r="D1745" s="86"/>
    </row>
    <row r="1746" spans="4:4">
      <c r="D1746" s="86"/>
    </row>
    <row r="1747" spans="4:4">
      <c r="D1747" s="86"/>
    </row>
    <row r="1748" spans="4:4">
      <c r="D1748" s="86"/>
    </row>
    <row r="1749" spans="4:4">
      <c r="D1749" s="86"/>
    </row>
    <row r="1750" spans="4:4">
      <c r="D1750" s="86"/>
    </row>
    <row r="1751" spans="4:4">
      <c r="D1751" s="86"/>
    </row>
    <row r="1752" spans="4:4">
      <c r="D1752" s="86"/>
    </row>
    <row r="1753" spans="4:4">
      <c r="D1753" s="86"/>
    </row>
    <row r="1754" spans="4:4">
      <c r="D1754" s="86"/>
    </row>
    <row r="1755" spans="4:4">
      <c r="D1755" s="86"/>
    </row>
    <row r="1756" spans="4:4">
      <c r="D1756" s="86"/>
    </row>
    <row r="1757" spans="4:4">
      <c r="D1757" s="86"/>
    </row>
    <row r="1758" spans="4:4">
      <c r="D1758" s="86"/>
    </row>
    <row r="1759" spans="4:4">
      <c r="D1759" s="86"/>
    </row>
    <row r="1760" spans="4:4">
      <c r="D1760" s="86"/>
    </row>
    <row r="1761" spans="4:4">
      <c r="D1761" s="86"/>
    </row>
    <row r="1762" spans="4:4">
      <c r="D1762" s="86"/>
    </row>
    <row r="1763" spans="4:4">
      <c r="D1763" s="86"/>
    </row>
    <row r="1764" spans="4:4">
      <c r="D1764" s="86"/>
    </row>
    <row r="1765" spans="4:4">
      <c r="D1765" s="86"/>
    </row>
    <row r="1766" spans="4:4">
      <c r="D1766" s="86"/>
    </row>
    <row r="1767" spans="4:4">
      <c r="D1767" s="86"/>
    </row>
    <row r="1768" spans="4:4">
      <c r="D1768" s="86"/>
    </row>
    <row r="1769" spans="4:4">
      <c r="D1769" s="86"/>
    </row>
    <row r="1770" spans="4:4">
      <c r="D1770" s="86"/>
    </row>
    <row r="1771" spans="4:4">
      <c r="D1771" s="86"/>
    </row>
    <row r="1772" spans="4:4">
      <c r="D1772" s="86"/>
    </row>
    <row r="1773" spans="4:4">
      <c r="D1773" s="86"/>
    </row>
    <row r="1774" spans="4:4">
      <c r="D1774" s="86"/>
    </row>
    <row r="1775" spans="4:4">
      <c r="D1775" s="86"/>
    </row>
    <row r="1776" spans="4:4">
      <c r="D1776" s="86"/>
    </row>
    <row r="1777" spans="4:4">
      <c r="D1777" s="86"/>
    </row>
    <row r="1778" spans="4:4">
      <c r="D1778" s="86"/>
    </row>
    <row r="1779" spans="4:4">
      <c r="D1779" s="86"/>
    </row>
    <row r="1780" spans="4:4">
      <c r="D1780" s="86"/>
    </row>
    <row r="1781" spans="4:4">
      <c r="D1781" s="86"/>
    </row>
    <row r="1782" spans="4:4">
      <c r="D1782" s="86"/>
    </row>
    <row r="1783" spans="4:4">
      <c r="D1783" s="86"/>
    </row>
    <row r="1784" spans="4:4">
      <c r="D1784" s="86"/>
    </row>
    <row r="1785" spans="4:4">
      <c r="D1785" s="86"/>
    </row>
    <row r="1786" spans="4:4">
      <c r="D1786" s="86"/>
    </row>
    <row r="1787" spans="4:4">
      <c r="D1787" s="86"/>
    </row>
    <row r="1788" spans="4:4">
      <c r="D1788" s="86"/>
    </row>
    <row r="1789" spans="4:4">
      <c r="D1789" s="86"/>
    </row>
    <row r="1790" spans="4:4">
      <c r="D1790" s="86"/>
    </row>
    <row r="1791" spans="4:4">
      <c r="D1791" s="86"/>
    </row>
    <row r="1792" spans="4:4">
      <c r="D1792" s="86"/>
    </row>
    <row r="1793" spans="4:4">
      <c r="D1793" s="86"/>
    </row>
    <row r="1794" spans="4:4">
      <c r="D1794" s="86"/>
    </row>
    <row r="1795" spans="4:4">
      <c r="D1795" s="86"/>
    </row>
    <row r="1796" spans="4:4">
      <c r="D1796" s="86"/>
    </row>
    <row r="1797" spans="4:4">
      <c r="D1797" s="86"/>
    </row>
    <row r="1798" spans="4:4">
      <c r="D1798" s="86"/>
    </row>
    <row r="1799" spans="4:4">
      <c r="D1799" s="86"/>
    </row>
    <row r="1800" spans="4:4">
      <c r="D1800" s="86"/>
    </row>
    <row r="1801" spans="4:4">
      <c r="D1801" s="86"/>
    </row>
    <row r="1802" spans="4:4">
      <c r="D1802" s="86"/>
    </row>
    <row r="1803" spans="4:4">
      <c r="D1803" s="86"/>
    </row>
    <row r="1804" spans="4:4">
      <c r="D1804" s="86"/>
    </row>
    <row r="1805" spans="4:4">
      <c r="D1805" s="86"/>
    </row>
    <row r="1806" spans="4:4">
      <c r="D1806" s="86"/>
    </row>
    <row r="1807" spans="4:4">
      <c r="D1807" s="86"/>
    </row>
    <row r="1808" spans="4:4">
      <c r="D1808" s="86"/>
    </row>
    <row r="1809" spans="4:4">
      <c r="D1809" s="86"/>
    </row>
    <row r="1810" spans="4:4">
      <c r="D1810" s="86"/>
    </row>
    <row r="1811" spans="4:4">
      <c r="D1811" s="86"/>
    </row>
    <row r="1812" spans="4:4">
      <c r="D1812" s="86"/>
    </row>
    <row r="1813" spans="4:4">
      <c r="D1813" s="86"/>
    </row>
    <row r="1814" spans="4:4">
      <c r="D1814" s="86"/>
    </row>
    <row r="1815" spans="4:4">
      <c r="D1815" s="86"/>
    </row>
    <row r="1816" spans="4:4">
      <c r="D1816" s="86"/>
    </row>
    <row r="1817" spans="4:4">
      <c r="D1817" s="86"/>
    </row>
    <row r="1818" spans="4:4">
      <c r="D1818" s="86"/>
    </row>
    <row r="1819" spans="4:4">
      <c r="D1819" s="86"/>
    </row>
    <row r="1820" spans="4:4">
      <c r="D1820" s="86"/>
    </row>
    <row r="1821" spans="4:4">
      <c r="D1821" s="86"/>
    </row>
    <row r="1822" spans="4:4">
      <c r="D1822" s="86"/>
    </row>
    <row r="1823" spans="4:4">
      <c r="D1823" s="86"/>
    </row>
    <row r="1824" spans="4:4">
      <c r="D1824" s="86"/>
    </row>
    <row r="1825" spans="4:4">
      <c r="D1825" s="86"/>
    </row>
    <row r="1826" spans="4:4">
      <c r="D1826" s="86"/>
    </row>
    <row r="1827" spans="4:4">
      <c r="D1827" s="86"/>
    </row>
    <row r="1828" spans="4:4">
      <c r="D1828" s="86"/>
    </row>
    <row r="1829" spans="4:4">
      <c r="D1829" s="86"/>
    </row>
    <row r="1830" spans="4:4">
      <c r="D1830" s="86"/>
    </row>
    <row r="1831" spans="4:4">
      <c r="D1831" s="86"/>
    </row>
    <row r="1832" spans="4:4">
      <c r="D1832" s="86"/>
    </row>
    <row r="1833" spans="4:4">
      <c r="D1833" s="86"/>
    </row>
    <row r="1834" spans="4:4">
      <c r="D1834" s="86"/>
    </row>
    <row r="1835" spans="4:4">
      <c r="D1835" s="86"/>
    </row>
    <row r="1836" spans="4:4">
      <c r="D1836" s="86"/>
    </row>
    <row r="1837" spans="4:4">
      <c r="D1837" s="86"/>
    </row>
    <row r="1838" spans="4:4">
      <c r="D1838" s="86"/>
    </row>
    <row r="1839" spans="4:4">
      <c r="D1839" s="86"/>
    </row>
    <row r="1840" spans="4:4">
      <c r="D1840" s="86"/>
    </row>
    <row r="1841" spans="4:4">
      <c r="D1841" s="86"/>
    </row>
    <row r="1842" spans="4:4">
      <c r="D1842" s="86"/>
    </row>
    <row r="1843" spans="4:4">
      <c r="D1843" s="86"/>
    </row>
    <row r="1844" spans="4:4">
      <c r="D1844" s="86"/>
    </row>
    <row r="1845" spans="4:4">
      <c r="D1845" s="86"/>
    </row>
    <row r="1846" spans="4:4">
      <c r="D1846" s="86"/>
    </row>
    <row r="1847" spans="4:4">
      <c r="D1847" s="86"/>
    </row>
    <row r="1848" spans="4:4">
      <c r="D1848" s="86"/>
    </row>
    <row r="1849" spans="4:4">
      <c r="D1849" s="86"/>
    </row>
    <row r="1850" spans="4:4">
      <c r="D1850" s="86"/>
    </row>
    <row r="1851" spans="4:4">
      <c r="D1851" s="86"/>
    </row>
    <row r="1852" spans="4:4">
      <c r="D1852" s="86"/>
    </row>
    <row r="1853" spans="4:4">
      <c r="D1853" s="86"/>
    </row>
    <row r="1854" spans="4:4">
      <c r="D1854" s="86"/>
    </row>
    <row r="1855" spans="4:4">
      <c r="D1855" s="86"/>
    </row>
    <row r="1856" spans="4:4">
      <c r="D1856" s="86"/>
    </row>
    <row r="1857" spans="4:4">
      <c r="D1857" s="86"/>
    </row>
    <row r="1858" spans="4:4">
      <c r="D1858" s="86"/>
    </row>
    <row r="1859" spans="4:4">
      <c r="D1859" s="86"/>
    </row>
    <row r="1860" spans="4:4">
      <c r="D1860" s="86"/>
    </row>
    <row r="1861" spans="4:4">
      <c r="D1861" s="86"/>
    </row>
    <row r="1862" spans="4:4">
      <c r="D1862" s="86"/>
    </row>
    <row r="1863" spans="4:4">
      <c r="D1863" s="86"/>
    </row>
    <row r="1864" spans="4:4">
      <c r="D1864" s="86"/>
    </row>
    <row r="1865" spans="4:4">
      <c r="D1865" s="86"/>
    </row>
    <row r="1866" spans="4:4">
      <c r="D1866" s="86"/>
    </row>
    <row r="1867" spans="4:4">
      <c r="D1867" s="86"/>
    </row>
    <row r="1868" spans="4:4">
      <c r="D1868" s="86"/>
    </row>
    <row r="1869" spans="4:4">
      <c r="D1869" s="86"/>
    </row>
    <row r="1870" spans="4:4">
      <c r="D1870" s="86"/>
    </row>
    <row r="1871" spans="4:4">
      <c r="D1871" s="86"/>
    </row>
    <row r="1872" spans="4:4">
      <c r="D1872" s="86"/>
    </row>
    <row r="1873" spans="4:4">
      <c r="D1873" s="86"/>
    </row>
    <row r="1874" spans="4:4">
      <c r="D1874" s="86"/>
    </row>
    <row r="1875" spans="4:4">
      <c r="D1875" s="86"/>
    </row>
    <row r="1876" spans="4:4">
      <c r="D1876" s="86"/>
    </row>
    <row r="1877" spans="4:4">
      <c r="D1877" s="86"/>
    </row>
    <row r="1878" spans="4:4">
      <c r="D1878" s="86"/>
    </row>
    <row r="1879" spans="4:4">
      <c r="D1879" s="86"/>
    </row>
    <row r="1880" spans="4:4">
      <c r="D1880" s="86"/>
    </row>
    <row r="1881" spans="4:4">
      <c r="D1881" s="86"/>
    </row>
    <row r="1882" spans="4:4">
      <c r="D1882" s="86"/>
    </row>
    <row r="1883" spans="4:4">
      <c r="D1883" s="86"/>
    </row>
    <row r="1884" spans="4:4">
      <c r="D1884" s="86"/>
    </row>
    <row r="1885" spans="4:4">
      <c r="D1885" s="86"/>
    </row>
    <row r="1886" spans="4:4">
      <c r="D1886" s="86"/>
    </row>
    <row r="1887" spans="4:4">
      <c r="D1887" s="86"/>
    </row>
    <row r="1888" spans="4:4">
      <c r="D1888" s="86"/>
    </row>
    <row r="1889" spans="4:4">
      <c r="D1889" s="86"/>
    </row>
    <row r="1890" spans="4:4">
      <c r="D1890" s="86"/>
    </row>
    <row r="1891" spans="4:4">
      <c r="D1891" s="86"/>
    </row>
    <row r="1892" spans="4:4">
      <c r="D1892" s="86"/>
    </row>
    <row r="1893" spans="4:4">
      <c r="D1893" s="86"/>
    </row>
    <row r="1894" spans="4:4">
      <c r="D1894" s="86"/>
    </row>
    <row r="1895" spans="4:4">
      <c r="D1895" s="86"/>
    </row>
    <row r="1896" spans="4:4">
      <c r="D1896" s="86"/>
    </row>
    <row r="1897" spans="4:4">
      <c r="D1897" s="86"/>
    </row>
    <row r="1898" spans="4:4">
      <c r="D1898" s="86"/>
    </row>
    <row r="1899" spans="4:4">
      <c r="D1899" s="86"/>
    </row>
    <row r="1900" spans="4:4">
      <c r="D1900" s="86"/>
    </row>
    <row r="1901" spans="4:4">
      <c r="D1901" s="86"/>
    </row>
    <row r="1902" spans="4:4">
      <c r="D1902" s="86"/>
    </row>
    <row r="1903" spans="4:4">
      <c r="D1903" s="86"/>
    </row>
    <row r="1904" spans="4:4">
      <c r="D1904" s="86"/>
    </row>
    <row r="1905" spans="4:4">
      <c r="D1905" s="86"/>
    </row>
    <row r="1906" spans="4:4">
      <c r="D1906" s="86"/>
    </row>
    <row r="1907" spans="4:4">
      <c r="D1907" s="86"/>
    </row>
    <row r="1908" spans="4:4">
      <c r="D1908" s="86"/>
    </row>
    <row r="1909" spans="4:4">
      <c r="D1909" s="86"/>
    </row>
    <row r="1910" spans="4:4">
      <c r="D1910" s="86"/>
    </row>
    <row r="1911" spans="4:4">
      <c r="D1911" s="86"/>
    </row>
    <row r="1912" spans="4:4">
      <c r="D1912" s="86"/>
    </row>
    <row r="1913" spans="4:4">
      <c r="D1913" s="86"/>
    </row>
    <row r="1914" spans="4:4">
      <c r="D1914" s="86"/>
    </row>
    <row r="1915" spans="4:4">
      <c r="D1915" s="86"/>
    </row>
    <row r="1916" spans="4:4">
      <c r="D1916" s="86"/>
    </row>
    <row r="1917" spans="4:4">
      <c r="D1917" s="86"/>
    </row>
    <row r="1918" spans="4:4">
      <c r="D1918" s="86"/>
    </row>
    <row r="1919" spans="4:4">
      <c r="D1919" s="86"/>
    </row>
    <row r="1920" spans="4:4">
      <c r="D1920" s="86"/>
    </row>
    <row r="1921" spans="4:4">
      <c r="D1921" s="86"/>
    </row>
    <row r="1922" spans="4:4">
      <c r="D1922" s="86"/>
    </row>
    <row r="1923" spans="4:4">
      <c r="D1923" s="86"/>
    </row>
    <row r="1924" spans="4:4">
      <c r="D1924" s="86"/>
    </row>
    <row r="1925" spans="4:4">
      <c r="D1925" s="86"/>
    </row>
    <row r="1926" spans="4:4">
      <c r="D1926" s="86"/>
    </row>
    <row r="1927" spans="4:4">
      <c r="D1927" s="86"/>
    </row>
    <row r="1928" spans="4:4">
      <c r="D1928" s="86"/>
    </row>
    <row r="1929" spans="4:4">
      <c r="D1929" s="86"/>
    </row>
    <row r="1930" spans="4:4">
      <c r="D1930" s="86"/>
    </row>
    <row r="1931" spans="4:4">
      <c r="D1931" s="86"/>
    </row>
    <row r="1932" spans="4:4">
      <c r="D1932" s="86"/>
    </row>
    <row r="1933" spans="4:4">
      <c r="D1933" s="86"/>
    </row>
    <row r="1934" spans="4:4">
      <c r="D1934" s="86"/>
    </row>
    <row r="1935" spans="4:4">
      <c r="D1935" s="86"/>
    </row>
    <row r="1936" spans="4:4">
      <c r="D1936" s="86"/>
    </row>
    <row r="1937" spans="4:4">
      <c r="D1937" s="86"/>
    </row>
    <row r="1938" spans="4:4">
      <c r="D1938" s="86"/>
    </row>
    <row r="1939" spans="4:4">
      <c r="D1939" s="86"/>
    </row>
    <row r="1940" spans="4:4">
      <c r="D1940" s="86"/>
    </row>
    <row r="1941" spans="4:4">
      <c r="D1941" s="86"/>
    </row>
    <row r="1942" spans="4:4">
      <c r="D1942" s="86"/>
    </row>
    <row r="1943" spans="4:4">
      <c r="D1943" s="86"/>
    </row>
    <row r="1944" spans="4:4">
      <c r="D1944" s="86"/>
    </row>
    <row r="1945" spans="4:4">
      <c r="D1945" s="86"/>
    </row>
    <row r="1946" spans="4:4">
      <c r="D1946" s="86"/>
    </row>
    <row r="1947" spans="4:4">
      <c r="D1947" s="86"/>
    </row>
    <row r="1948" spans="4:4">
      <c r="D1948" s="86"/>
    </row>
    <row r="1949" spans="4:4">
      <c r="D1949" s="86"/>
    </row>
    <row r="1950" spans="4:4">
      <c r="D1950" s="86"/>
    </row>
    <row r="1951" spans="4:4">
      <c r="D1951" s="86"/>
    </row>
    <row r="1952" spans="4:4">
      <c r="D1952" s="86"/>
    </row>
    <row r="1953" spans="4:4">
      <c r="D1953" s="86"/>
    </row>
    <row r="1954" spans="4:4">
      <c r="D1954" s="86"/>
    </row>
    <row r="1955" spans="4:4">
      <c r="D1955" s="86"/>
    </row>
    <row r="1956" spans="4:4">
      <c r="D1956" s="86"/>
    </row>
    <row r="1957" spans="4:4">
      <c r="D1957" s="86"/>
    </row>
    <row r="1958" spans="4:4">
      <c r="D1958" s="86"/>
    </row>
    <row r="1959" spans="4:4">
      <c r="D1959" s="86"/>
    </row>
    <row r="1960" spans="4:4">
      <c r="D1960" s="86"/>
    </row>
    <row r="1961" spans="4:4">
      <c r="D1961" s="86"/>
    </row>
    <row r="1962" spans="4:4">
      <c r="D1962" s="86"/>
    </row>
    <row r="1963" spans="4:4">
      <c r="D1963" s="86"/>
    </row>
    <row r="1964" spans="4:4">
      <c r="D1964" s="86"/>
    </row>
    <row r="1965" spans="4:4">
      <c r="D1965" s="86"/>
    </row>
    <row r="1966" spans="4:4">
      <c r="D1966" s="86"/>
    </row>
    <row r="1967" spans="4:4">
      <c r="D1967" s="86"/>
    </row>
    <row r="1968" spans="4:4">
      <c r="D1968" s="86"/>
    </row>
    <row r="1969" spans="4:4">
      <c r="D1969" s="86"/>
    </row>
    <row r="1970" spans="4:4">
      <c r="D1970" s="86"/>
    </row>
    <row r="1971" spans="4:4">
      <c r="D1971" s="86"/>
    </row>
    <row r="1972" spans="4:4">
      <c r="D1972" s="86"/>
    </row>
    <row r="1973" spans="4:4">
      <c r="D1973" s="86"/>
    </row>
    <row r="1974" spans="4:4">
      <c r="D1974" s="86"/>
    </row>
    <row r="1975" spans="4:4">
      <c r="D1975" s="86"/>
    </row>
    <row r="1976" spans="4:4">
      <c r="D1976" s="86"/>
    </row>
    <row r="1977" spans="4:4">
      <c r="D1977" s="86"/>
    </row>
    <row r="1978" spans="4:4">
      <c r="D1978" s="86"/>
    </row>
    <row r="1979" spans="4:4">
      <c r="D1979" s="86"/>
    </row>
    <row r="1980" spans="4:4">
      <c r="D1980" s="86"/>
    </row>
    <row r="1981" spans="4:4">
      <c r="D1981" s="86"/>
    </row>
    <row r="1982" spans="4:4">
      <c r="D1982" s="86"/>
    </row>
    <row r="1983" spans="4:4">
      <c r="D1983" s="86"/>
    </row>
    <row r="1984" spans="4:4">
      <c r="D1984" s="86"/>
    </row>
    <row r="1985" spans="4:4">
      <c r="D1985" s="86"/>
    </row>
    <row r="1986" spans="4:4">
      <c r="D1986" s="86"/>
    </row>
    <row r="1987" spans="4:4">
      <c r="D1987" s="86"/>
    </row>
    <row r="1988" spans="4:4">
      <c r="D1988" s="86"/>
    </row>
    <row r="1989" spans="4:4">
      <c r="D1989" s="86"/>
    </row>
    <row r="1990" spans="4:4">
      <c r="D1990" s="86"/>
    </row>
    <row r="1991" spans="4:4">
      <c r="D1991" s="86"/>
    </row>
    <row r="1992" spans="4:4">
      <c r="D1992" s="86"/>
    </row>
    <row r="1993" spans="4:4">
      <c r="D1993" s="86"/>
    </row>
    <row r="1994" spans="4:4">
      <c r="D1994" s="86"/>
    </row>
    <row r="1995" spans="4:4">
      <c r="D1995" s="86"/>
    </row>
    <row r="1996" spans="4:4">
      <c r="D1996" s="86"/>
    </row>
    <row r="1997" spans="4:4">
      <c r="D1997" s="86"/>
    </row>
    <row r="1998" spans="4:4">
      <c r="D1998" s="86"/>
    </row>
    <row r="1999" spans="4:4">
      <c r="D1999" s="86"/>
    </row>
    <row r="2000" spans="4:4">
      <c r="D2000" s="86"/>
    </row>
    <row r="2001" spans="4:4">
      <c r="D2001" s="86"/>
    </row>
    <row r="2002" spans="4:4">
      <c r="D2002" s="86"/>
    </row>
    <row r="2003" spans="4:4">
      <c r="D2003" s="86"/>
    </row>
    <row r="2004" spans="4:4">
      <c r="D2004" s="86"/>
    </row>
    <row r="2005" spans="4:4">
      <c r="D2005" s="86"/>
    </row>
    <row r="2006" spans="4:4">
      <c r="D2006" s="86"/>
    </row>
    <row r="2007" spans="4:4">
      <c r="D2007" s="86"/>
    </row>
    <row r="2008" spans="4:4">
      <c r="D2008" s="86"/>
    </row>
    <row r="2009" spans="4:4">
      <c r="D2009" s="86"/>
    </row>
    <row r="2010" spans="4:4">
      <c r="D2010" s="86"/>
    </row>
    <row r="2011" spans="4:4">
      <c r="D2011" s="86"/>
    </row>
    <row r="2012" spans="4:4">
      <c r="D2012" s="86"/>
    </row>
    <row r="2013" spans="4:4">
      <c r="D2013" s="86"/>
    </row>
    <row r="2014" spans="4:4">
      <c r="D2014" s="86"/>
    </row>
    <row r="2015" spans="4:4">
      <c r="D2015" s="86"/>
    </row>
    <row r="2016" spans="4:4">
      <c r="D2016" s="86"/>
    </row>
    <row r="2017" spans="4:4">
      <c r="D2017" s="86"/>
    </row>
    <row r="2018" spans="4:4">
      <c r="D2018" s="86"/>
    </row>
    <row r="2019" spans="4:4">
      <c r="D2019" s="86"/>
    </row>
    <row r="2020" spans="4:4">
      <c r="D2020" s="86"/>
    </row>
    <row r="2021" spans="4:4">
      <c r="D2021" s="86"/>
    </row>
    <row r="2022" spans="4:4">
      <c r="D2022" s="86"/>
    </row>
    <row r="2023" spans="4:4">
      <c r="D2023" s="86"/>
    </row>
    <row r="2024" spans="4:4">
      <c r="D2024" s="86"/>
    </row>
    <row r="2025" spans="4:4">
      <c r="D2025" s="86"/>
    </row>
    <row r="2026" spans="4:4">
      <c r="D2026" s="86"/>
    </row>
    <row r="2027" spans="4:4">
      <c r="D2027" s="86"/>
    </row>
    <row r="2028" spans="4:4">
      <c r="D2028" s="86"/>
    </row>
    <row r="2029" spans="4:4">
      <c r="D2029" s="86"/>
    </row>
    <row r="2030" spans="4:4">
      <c r="D2030" s="86"/>
    </row>
    <row r="2031" spans="4:4">
      <c r="D2031" s="86"/>
    </row>
    <row r="2032" spans="4:4">
      <c r="D2032" s="86"/>
    </row>
    <row r="2033" spans="4:4">
      <c r="D2033" s="86"/>
    </row>
    <row r="2034" spans="4:4">
      <c r="D2034" s="86"/>
    </row>
    <row r="2035" spans="4:4">
      <c r="D2035" s="86"/>
    </row>
    <row r="2036" spans="4:4">
      <c r="D2036" s="86"/>
    </row>
    <row r="2037" spans="4:4">
      <c r="D2037" s="86"/>
    </row>
    <row r="2038" spans="4:4">
      <c r="D2038" s="86"/>
    </row>
    <row r="2039" spans="4:4">
      <c r="D2039" s="86"/>
    </row>
    <row r="2040" spans="4:4">
      <c r="D2040" s="86"/>
    </row>
    <row r="2041" spans="4:4">
      <c r="D2041" s="86"/>
    </row>
    <row r="2042" spans="4:4">
      <c r="D2042" s="86"/>
    </row>
    <row r="2043" spans="4:4">
      <c r="D2043" s="86"/>
    </row>
    <row r="2044" spans="4:4">
      <c r="D2044" s="86"/>
    </row>
    <row r="2045" spans="4:4">
      <c r="D2045" s="86"/>
    </row>
    <row r="2046" spans="4:4">
      <c r="D2046" s="86"/>
    </row>
    <row r="2047" spans="4:4">
      <c r="D2047" s="86"/>
    </row>
    <row r="2048" spans="4:4">
      <c r="D2048" s="86"/>
    </row>
    <row r="2049" spans="4:4">
      <c r="D2049" s="86"/>
    </row>
    <row r="2050" spans="4:4">
      <c r="D2050" s="86"/>
    </row>
    <row r="2051" spans="4:4">
      <c r="D2051" s="86"/>
    </row>
    <row r="2052" spans="4:4">
      <c r="D2052" s="86"/>
    </row>
    <row r="2053" spans="4:4">
      <c r="D2053" s="86"/>
    </row>
    <row r="2054" spans="4:4">
      <c r="D2054" s="86"/>
    </row>
    <row r="2055" spans="4:4">
      <c r="D2055" s="86"/>
    </row>
    <row r="2056" spans="4:4">
      <c r="D2056" s="86"/>
    </row>
    <row r="2057" spans="4:4">
      <c r="D2057" s="86"/>
    </row>
    <row r="2058" spans="4:4">
      <c r="D2058" s="86"/>
    </row>
    <row r="2059" spans="4:4">
      <c r="D2059" s="86"/>
    </row>
    <row r="2060" spans="4:4">
      <c r="D2060" s="86"/>
    </row>
    <row r="2061" spans="4:4">
      <c r="D2061" s="86"/>
    </row>
    <row r="2062" spans="4:4">
      <c r="D2062" s="86"/>
    </row>
    <row r="2063" spans="4:4">
      <c r="D2063" s="86"/>
    </row>
    <row r="2064" spans="4:4">
      <c r="D2064" s="86"/>
    </row>
    <row r="2065" spans="4:4">
      <c r="D2065" s="86"/>
    </row>
    <row r="2066" spans="4:4">
      <c r="D2066" s="86"/>
    </row>
    <row r="2067" spans="4:4">
      <c r="D2067" s="86"/>
    </row>
    <row r="2068" spans="4:4">
      <c r="D2068" s="86"/>
    </row>
    <row r="2069" spans="4:4">
      <c r="D2069" s="86"/>
    </row>
    <row r="2070" spans="4:4">
      <c r="D2070" s="86"/>
    </row>
    <row r="2071" spans="4:4">
      <c r="D2071" s="86"/>
    </row>
    <row r="2072" spans="4:4">
      <c r="D2072" s="86"/>
    </row>
    <row r="2073" spans="4:4">
      <c r="D2073" s="86"/>
    </row>
    <row r="2074" spans="4:4">
      <c r="D2074" s="86"/>
    </row>
    <row r="2075" spans="4:4">
      <c r="D2075" s="86"/>
    </row>
    <row r="2076" spans="4:4">
      <c r="D2076" s="86"/>
    </row>
    <row r="2077" spans="4:4">
      <c r="D2077" s="86"/>
    </row>
    <row r="2078" spans="4:4">
      <c r="D2078" s="86"/>
    </row>
    <row r="2079" spans="4:4">
      <c r="D2079" s="86"/>
    </row>
    <row r="2080" spans="4:4">
      <c r="D2080" s="86"/>
    </row>
    <row r="2081" spans="4:4">
      <c r="D2081" s="86"/>
    </row>
    <row r="2082" spans="4:4">
      <c r="D2082" s="86"/>
    </row>
    <row r="2083" spans="4:4">
      <c r="D2083" s="86"/>
    </row>
    <row r="2084" spans="4:4">
      <c r="D2084" s="86"/>
    </row>
    <row r="2085" spans="4:4">
      <c r="D2085" s="86"/>
    </row>
    <row r="2086" spans="4:4">
      <c r="D2086" s="86"/>
    </row>
    <row r="2087" spans="4:4">
      <c r="D2087" s="86"/>
    </row>
    <row r="2088" spans="4:4">
      <c r="D2088" s="86"/>
    </row>
    <row r="2089" spans="4:4">
      <c r="D2089" s="86"/>
    </row>
    <row r="2090" spans="4:4">
      <c r="D2090" s="86"/>
    </row>
    <row r="2091" spans="4:4">
      <c r="D2091" s="86"/>
    </row>
    <row r="2092" spans="4:4">
      <c r="D2092" s="86"/>
    </row>
    <row r="2093" spans="4:4">
      <c r="D2093" s="86"/>
    </row>
    <row r="2094" spans="4:4">
      <c r="D2094" s="86"/>
    </row>
    <row r="2095" spans="4:4">
      <c r="D2095" s="86"/>
    </row>
    <row r="2096" spans="4:4">
      <c r="D2096" s="86"/>
    </row>
    <row r="2097" spans="4:4">
      <c r="D2097" s="86"/>
    </row>
    <row r="2098" spans="4:4">
      <c r="D2098" s="86"/>
    </row>
    <row r="2099" spans="4:4">
      <c r="D2099" s="86"/>
    </row>
    <row r="2100" spans="4:4">
      <c r="D2100" s="86"/>
    </row>
    <row r="2101" spans="4:4">
      <c r="D2101" s="86"/>
    </row>
    <row r="2102" spans="4:4">
      <c r="D2102" s="86"/>
    </row>
    <row r="2103" spans="4:4">
      <c r="D2103" s="86"/>
    </row>
    <row r="2104" spans="4:4">
      <c r="D2104" s="86"/>
    </row>
    <row r="2105" spans="4:4">
      <c r="D2105" s="86"/>
    </row>
    <row r="2106" spans="4:4">
      <c r="D2106" s="86"/>
    </row>
    <row r="2107" spans="4:4">
      <c r="D2107" s="86"/>
    </row>
    <row r="2108" spans="4:4">
      <c r="D2108" s="86"/>
    </row>
    <row r="2109" spans="4:4">
      <c r="D2109" s="86"/>
    </row>
    <row r="2110" spans="4:4">
      <c r="D2110" s="86"/>
    </row>
    <row r="2111" spans="4:4">
      <c r="D2111" s="86"/>
    </row>
    <row r="2112" spans="4:4">
      <c r="D2112" s="86"/>
    </row>
    <row r="2113" spans="4:4">
      <c r="D2113" s="86"/>
    </row>
    <row r="2114" spans="4:4">
      <c r="D2114" s="86"/>
    </row>
    <row r="2115" spans="4:4">
      <c r="D2115" s="86"/>
    </row>
    <row r="2116" spans="4:4">
      <c r="D2116" s="86"/>
    </row>
    <row r="2117" spans="4:4">
      <c r="D2117" s="86"/>
    </row>
    <row r="2118" spans="4:4">
      <c r="D2118" s="86"/>
    </row>
    <row r="2119" spans="4:4">
      <c r="D2119" s="86"/>
    </row>
    <row r="2120" spans="4:4">
      <c r="D2120" s="86"/>
    </row>
    <row r="2121" spans="4:4">
      <c r="D2121" s="86"/>
    </row>
    <row r="2122" spans="4:4">
      <c r="D2122" s="86"/>
    </row>
    <row r="2123" spans="4:4">
      <c r="D2123" s="86"/>
    </row>
    <row r="2124" spans="4:4">
      <c r="D2124" s="86"/>
    </row>
    <row r="2125" spans="4:4">
      <c r="D2125" s="86"/>
    </row>
    <row r="2126" spans="4:4">
      <c r="D2126" s="86"/>
    </row>
    <row r="2127" spans="4:4">
      <c r="D2127" s="86"/>
    </row>
    <row r="2128" spans="4:4">
      <c r="D2128" s="86"/>
    </row>
    <row r="2129" spans="4:4">
      <c r="D2129" s="86"/>
    </row>
    <row r="2130" spans="4:4">
      <c r="D2130" s="86"/>
    </row>
    <row r="2131" spans="4:4">
      <c r="D2131" s="86"/>
    </row>
    <row r="2132" spans="4:4">
      <c r="D2132" s="86"/>
    </row>
    <row r="2133" spans="4:4">
      <c r="D2133" s="86"/>
    </row>
    <row r="2134" spans="4:4">
      <c r="D2134" s="86"/>
    </row>
    <row r="2135" spans="4:4">
      <c r="D2135" s="86"/>
    </row>
    <row r="2136" spans="4:4">
      <c r="D2136" s="86"/>
    </row>
    <row r="2137" spans="4:4">
      <c r="D2137" s="86"/>
    </row>
    <row r="2138" spans="4:4">
      <c r="D2138" s="86"/>
    </row>
    <row r="2139" spans="4:4">
      <c r="D2139" s="86"/>
    </row>
    <row r="2140" spans="4:4">
      <c r="D2140" s="86"/>
    </row>
    <row r="2141" spans="4:4">
      <c r="D2141" s="86"/>
    </row>
    <row r="2142" spans="4:4">
      <c r="D2142" s="86"/>
    </row>
    <row r="2143" spans="4:4">
      <c r="D2143" s="86"/>
    </row>
    <row r="2144" spans="4:4">
      <c r="D2144" s="86"/>
    </row>
    <row r="2145" spans="4:4">
      <c r="D2145" s="86"/>
    </row>
    <row r="2146" spans="4:4">
      <c r="D2146" s="86"/>
    </row>
    <row r="2147" spans="4:4">
      <c r="D2147" s="86"/>
    </row>
    <row r="2148" spans="4:4">
      <c r="D2148" s="86"/>
    </row>
    <row r="2149" spans="4:4">
      <c r="D2149" s="86"/>
    </row>
    <row r="2150" spans="4:4">
      <c r="D2150" s="86"/>
    </row>
    <row r="2151" spans="4:4">
      <c r="D2151" s="86"/>
    </row>
    <row r="2152" spans="4:4">
      <c r="D2152" s="86"/>
    </row>
    <row r="2153" spans="4:4">
      <c r="D2153" s="86"/>
    </row>
    <row r="2154" spans="4:4">
      <c r="D2154" s="86"/>
    </row>
    <row r="2155" spans="4:4">
      <c r="D2155" s="86"/>
    </row>
    <row r="2156" spans="4:4">
      <c r="D2156" s="86"/>
    </row>
    <row r="2157" spans="4:4">
      <c r="D2157" s="86"/>
    </row>
    <row r="2158" spans="4:4">
      <c r="D2158" s="86"/>
    </row>
    <row r="2159" spans="4:4">
      <c r="D2159" s="86"/>
    </row>
    <row r="2160" spans="4:4">
      <c r="D2160" s="86"/>
    </row>
    <row r="2161" spans="4:4">
      <c r="D2161" s="86"/>
    </row>
    <row r="2162" spans="4:4">
      <c r="D2162" s="86"/>
    </row>
    <row r="2163" spans="4:4">
      <c r="D2163" s="86"/>
    </row>
    <row r="2164" spans="4:4">
      <c r="D2164" s="86"/>
    </row>
    <row r="2165" spans="4:4">
      <c r="D2165" s="86"/>
    </row>
    <row r="2166" spans="4:4">
      <c r="D2166" s="86"/>
    </row>
    <row r="2167" spans="4:4">
      <c r="D2167" s="86"/>
    </row>
    <row r="2168" spans="4:4">
      <c r="D2168" s="86"/>
    </row>
    <row r="2169" spans="4:4">
      <c r="D2169" s="86"/>
    </row>
    <row r="2170" spans="4:4">
      <c r="D2170" s="86"/>
    </row>
    <row r="2171" spans="4:4">
      <c r="D2171" s="86"/>
    </row>
    <row r="2172" spans="4:4">
      <c r="D2172" s="86"/>
    </row>
    <row r="2173" spans="4:4">
      <c r="D2173" s="86"/>
    </row>
    <row r="2174" spans="4:4">
      <c r="D2174" s="86"/>
    </row>
    <row r="2175" spans="4:4">
      <c r="D2175" s="86"/>
    </row>
    <row r="2176" spans="4:4">
      <c r="D2176" s="86"/>
    </row>
    <row r="2177" spans="4:4">
      <c r="D2177" s="86"/>
    </row>
    <row r="2178" spans="4:4">
      <c r="D2178" s="86"/>
    </row>
    <row r="2179" spans="4:4">
      <c r="D2179" s="86"/>
    </row>
    <row r="2180" spans="4:4">
      <c r="D2180" s="86"/>
    </row>
    <row r="2181" spans="4:4">
      <c r="D2181" s="86"/>
    </row>
    <row r="2182" spans="4:4">
      <c r="D2182" s="86"/>
    </row>
    <row r="2183" spans="4:4">
      <c r="D2183" s="86"/>
    </row>
    <row r="2184" spans="4:4">
      <c r="D2184" s="86"/>
    </row>
    <row r="2185" spans="4:4">
      <c r="D2185" s="86"/>
    </row>
    <row r="2186" spans="4:4">
      <c r="D2186" s="86"/>
    </row>
    <row r="2187" spans="4:4">
      <c r="D2187" s="86"/>
    </row>
    <row r="2188" spans="4:4">
      <c r="D2188" s="86"/>
    </row>
    <row r="2189" spans="4:4">
      <c r="D2189" s="86"/>
    </row>
    <row r="2190" spans="4:4">
      <c r="D2190" s="86"/>
    </row>
    <row r="2191" spans="4:4">
      <c r="D2191" s="86"/>
    </row>
    <row r="2192" spans="4:4">
      <c r="D2192" s="86"/>
    </row>
    <row r="2193" spans="4:4">
      <c r="D2193" s="86"/>
    </row>
    <row r="2194" spans="4:4">
      <c r="D2194" s="86"/>
    </row>
    <row r="2195" spans="4:4">
      <c r="D2195" s="86"/>
    </row>
    <row r="2196" spans="4:4">
      <c r="D2196" s="86"/>
    </row>
    <row r="2197" spans="4:4">
      <c r="D2197" s="86"/>
    </row>
    <row r="2198" spans="4:4">
      <c r="D2198" s="86"/>
    </row>
    <row r="2199" spans="4:4">
      <c r="D2199" s="86"/>
    </row>
    <row r="2200" spans="4:4">
      <c r="D2200" s="86"/>
    </row>
    <row r="2201" spans="4:4">
      <c r="D2201" s="86"/>
    </row>
    <row r="2202" spans="4:4">
      <c r="D2202" s="86"/>
    </row>
    <row r="2203" spans="4:4">
      <c r="D2203" s="86"/>
    </row>
    <row r="2204" spans="4:4">
      <c r="D2204" s="86"/>
    </row>
    <row r="2205" spans="4:4">
      <c r="D2205" s="86"/>
    </row>
    <row r="2206" spans="4:4">
      <c r="D2206" s="86"/>
    </row>
    <row r="2207" spans="4:4">
      <c r="D2207" s="86"/>
    </row>
    <row r="2208" spans="4:4">
      <c r="D2208" s="86"/>
    </row>
    <row r="2209" spans="4:4">
      <c r="D2209" s="86"/>
    </row>
    <row r="2210" spans="4:4">
      <c r="D2210" s="86"/>
    </row>
    <row r="2211" spans="4:4">
      <c r="D2211" s="86"/>
    </row>
    <row r="2212" spans="4:4">
      <c r="D2212" s="86"/>
    </row>
    <row r="2213" spans="4:4">
      <c r="D2213" s="86"/>
    </row>
    <row r="2214" spans="4:4">
      <c r="D2214" s="86"/>
    </row>
    <row r="2215" spans="4:4">
      <c r="D2215" s="86"/>
    </row>
    <row r="2216" spans="4:4">
      <c r="D2216" s="86"/>
    </row>
    <row r="2217" spans="4:4">
      <c r="D2217" s="86"/>
    </row>
    <row r="2218" spans="4:4">
      <c r="D2218" s="86"/>
    </row>
    <row r="2219" spans="4:4">
      <c r="D2219" s="86"/>
    </row>
    <row r="2220" spans="4:4">
      <c r="D2220" s="86"/>
    </row>
    <row r="2221" spans="4:4">
      <c r="D2221" s="86"/>
    </row>
    <row r="2222" spans="4:4">
      <c r="D2222" s="86"/>
    </row>
    <row r="2223" spans="4:4">
      <c r="D2223" s="86"/>
    </row>
    <row r="2224" spans="4:4">
      <c r="D2224" s="86"/>
    </row>
    <row r="2225" spans="4:4">
      <c r="D2225" s="86"/>
    </row>
    <row r="2226" spans="4:4">
      <c r="D2226" s="86"/>
    </row>
    <row r="2227" spans="4:4">
      <c r="D2227" s="86"/>
    </row>
    <row r="2228" spans="4:4">
      <c r="D2228" s="86"/>
    </row>
    <row r="2229" spans="4:4">
      <c r="D2229" s="86"/>
    </row>
    <row r="2230" spans="4:4">
      <c r="D2230" s="86"/>
    </row>
    <row r="2231" spans="4:4">
      <c r="D2231" s="86"/>
    </row>
    <row r="2232" spans="4:4">
      <c r="D2232" s="86"/>
    </row>
    <row r="2233" spans="4:4">
      <c r="D2233" s="86"/>
    </row>
    <row r="2234" spans="4:4">
      <c r="D2234" s="86"/>
    </row>
    <row r="2235" spans="4:4">
      <c r="D2235" s="86"/>
    </row>
    <row r="2236" spans="4:4">
      <c r="D2236" s="86"/>
    </row>
    <row r="2237" spans="4:4">
      <c r="D2237" s="86"/>
    </row>
    <row r="2238" spans="4:4">
      <c r="D2238" s="86"/>
    </row>
    <row r="2239" spans="4:4">
      <c r="D2239" s="86"/>
    </row>
    <row r="2240" spans="4:4">
      <c r="D2240" s="86"/>
    </row>
    <row r="2241" spans="4:4">
      <c r="D2241" s="86"/>
    </row>
    <row r="2242" spans="4:4">
      <c r="D2242" s="86"/>
    </row>
    <row r="2243" spans="4:4">
      <c r="D2243" s="86"/>
    </row>
    <row r="2244" spans="4:4">
      <c r="D2244" s="86"/>
    </row>
    <row r="2245" spans="4:4">
      <c r="D2245" s="86"/>
    </row>
    <row r="2246" spans="4:4">
      <c r="D2246" s="86"/>
    </row>
    <row r="2247" spans="4:4">
      <c r="D2247" s="86"/>
    </row>
    <row r="2248" spans="4:4">
      <c r="D2248" s="86"/>
    </row>
    <row r="2249" spans="4:4">
      <c r="D2249" s="86"/>
    </row>
    <row r="2250" spans="4:4">
      <c r="D2250" s="86"/>
    </row>
    <row r="2251" spans="4:4">
      <c r="D2251" s="86"/>
    </row>
    <row r="2252" spans="4:4">
      <c r="D2252" s="86"/>
    </row>
    <row r="2253" spans="4:4">
      <c r="D2253" s="86"/>
    </row>
    <row r="2254" spans="4:4">
      <c r="D2254" s="86"/>
    </row>
    <row r="2255" spans="4:4">
      <c r="D2255" s="86"/>
    </row>
    <row r="2256" spans="4:4">
      <c r="D2256" s="86"/>
    </row>
    <row r="2257" spans="4:4">
      <c r="D2257" s="86"/>
    </row>
    <row r="2258" spans="4:4">
      <c r="D2258" s="86"/>
    </row>
    <row r="2259" spans="4:4">
      <c r="D2259" s="86"/>
    </row>
    <row r="2260" spans="4:4">
      <c r="D2260" s="86"/>
    </row>
    <row r="2261" spans="4:4">
      <c r="D2261" s="86"/>
    </row>
    <row r="2262" spans="4:4">
      <c r="D2262" s="86"/>
    </row>
    <row r="2263" spans="4:4">
      <c r="D2263" s="86"/>
    </row>
    <row r="2264" spans="4:4">
      <c r="D2264" s="86"/>
    </row>
    <row r="2265" spans="4:4">
      <c r="D2265" s="86"/>
    </row>
    <row r="2266" spans="4:4">
      <c r="D2266" s="86"/>
    </row>
    <row r="2267" spans="4:4">
      <c r="D2267" s="86"/>
    </row>
    <row r="2268" spans="4:4">
      <c r="D2268" s="86"/>
    </row>
    <row r="2269" spans="4:4">
      <c r="D2269" s="86"/>
    </row>
    <row r="2270" spans="4:4">
      <c r="D2270" s="86"/>
    </row>
    <row r="2271" spans="4:4">
      <c r="D2271" s="86"/>
    </row>
    <row r="2272" spans="4:4">
      <c r="D2272" s="86"/>
    </row>
    <row r="2273" spans="4:4">
      <c r="D2273" s="86"/>
    </row>
    <row r="2274" spans="4:4">
      <c r="D2274" s="86"/>
    </row>
    <row r="2275" spans="4:4">
      <c r="D2275" s="86"/>
    </row>
    <row r="2276" spans="4:4">
      <c r="D2276" s="86"/>
    </row>
    <row r="2277" spans="4:4">
      <c r="D2277" s="86"/>
    </row>
    <row r="2278" spans="4:4">
      <c r="D2278" s="86"/>
    </row>
    <row r="2279" spans="4:4">
      <c r="D2279" s="86"/>
    </row>
    <row r="2280" spans="4:4">
      <c r="D2280" s="86"/>
    </row>
    <row r="2281" spans="4:4">
      <c r="D2281" s="86"/>
    </row>
    <row r="2282" spans="4:4">
      <c r="D2282" s="86"/>
    </row>
    <row r="2283" spans="4:4">
      <c r="D2283" s="86"/>
    </row>
    <row r="2284" spans="4:4">
      <c r="D2284" s="86"/>
    </row>
    <row r="2285" spans="4:4">
      <c r="D2285" s="86"/>
    </row>
    <row r="2286" spans="4:4">
      <c r="D2286" s="86"/>
    </row>
    <row r="2287" spans="4:4">
      <c r="D2287" s="86"/>
    </row>
    <row r="2288" spans="4:4">
      <c r="D2288" s="86"/>
    </row>
    <row r="2289" spans="4:4">
      <c r="D2289" s="86"/>
    </row>
    <row r="2290" spans="4:4">
      <c r="D2290" s="86"/>
    </row>
    <row r="2291" spans="4:4">
      <c r="D2291" s="86"/>
    </row>
    <row r="2292" spans="4:4">
      <c r="D2292" s="86"/>
    </row>
    <row r="2293" spans="4:4">
      <c r="D2293" s="86"/>
    </row>
    <row r="2294" spans="4:4">
      <c r="D2294" s="86"/>
    </row>
    <row r="2295" spans="4:4">
      <c r="D2295" s="86"/>
    </row>
    <row r="2296" spans="4:4">
      <c r="D2296" s="86"/>
    </row>
    <row r="2297" spans="4:4">
      <c r="D2297" s="86"/>
    </row>
    <row r="2298" spans="4:4">
      <c r="D2298" s="86"/>
    </row>
    <row r="2299" spans="4:4">
      <c r="D2299" s="86"/>
    </row>
    <row r="2300" spans="4:4">
      <c r="D2300" s="86"/>
    </row>
    <row r="2301" spans="4:4">
      <c r="D2301" s="86"/>
    </row>
    <row r="2302" spans="4:4">
      <c r="D2302" s="86"/>
    </row>
    <row r="2303" spans="4:4">
      <c r="D2303" s="86"/>
    </row>
    <row r="2304" spans="4:4">
      <c r="D2304" s="86"/>
    </row>
    <row r="2305" spans="4:4">
      <c r="D2305" s="86"/>
    </row>
    <row r="2306" spans="4:4">
      <c r="D2306" s="86"/>
    </row>
    <row r="2307" spans="4:4">
      <c r="D2307" s="86"/>
    </row>
    <row r="2308" spans="4:4">
      <c r="D2308" s="86"/>
    </row>
    <row r="2309" spans="4:4">
      <c r="D2309" s="86"/>
    </row>
    <row r="2310" spans="4:4">
      <c r="D2310" s="86"/>
    </row>
    <row r="2311" spans="4:4">
      <c r="D2311" s="86"/>
    </row>
    <row r="2312" spans="4:4">
      <c r="D2312" s="86"/>
    </row>
    <row r="2313" spans="4:4">
      <c r="D2313" s="86"/>
    </row>
    <row r="2314" spans="4:4">
      <c r="D2314" s="86"/>
    </row>
    <row r="2315" spans="4:4">
      <c r="D2315" s="86"/>
    </row>
    <row r="2316" spans="4:4">
      <c r="D2316" s="86"/>
    </row>
    <row r="2317" spans="4:4">
      <c r="D2317" s="86"/>
    </row>
    <row r="2318" spans="4:4">
      <c r="D2318" s="86"/>
    </row>
    <row r="2319" spans="4:4">
      <c r="D2319" s="86"/>
    </row>
    <row r="2320" spans="4:4">
      <c r="D2320" s="86"/>
    </row>
    <row r="2321" spans="4:4">
      <c r="D2321" s="86"/>
    </row>
    <row r="2322" spans="4:4">
      <c r="D2322" s="86"/>
    </row>
    <row r="2323" spans="4:4">
      <c r="D2323" s="86"/>
    </row>
    <row r="2324" spans="4:4">
      <c r="D2324" s="86"/>
    </row>
    <row r="2325" spans="4:4">
      <c r="D2325" s="86"/>
    </row>
    <row r="2326" spans="4:4">
      <c r="D2326" s="86"/>
    </row>
    <row r="2327" spans="4:4">
      <c r="D2327" s="86"/>
    </row>
    <row r="2328" spans="4:4">
      <c r="D2328" s="86"/>
    </row>
    <row r="2329" spans="4:4">
      <c r="D2329" s="86"/>
    </row>
    <row r="2330" spans="4:4">
      <c r="D2330" s="86"/>
    </row>
    <row r="2331" spans="4:4">
      <c r="D2331" s="86"/>
    </row>
    <row r="2332" spans="4:4">
      <c r="D2332" s="86"/>
    </row>
    <row r="2333" spans="4:4">
      <c r="D2333" s="86"/>
    </row>
    <row r="2334" spans="4:4">
      <c r="D2334" s="86"/>
    </row>
    <row r="2335" spans="4:4">
      <c r="D2335" s="86"/>
    </row>
    <row r="2336" spans="4:4">
      <c r="D2336" s="86"/>
    </row>
    <row r="2337" spans="4:4">
      <c r="D2337" s="86"/>
    </row>
    <row r="2338" spans="4:4">
      <c r="D2338" s="86"/>
    </row>
    <row r="2339" spans="4:4">
      <c r="D2339" s="86"/>
    </row>
    <row r="2340" spans="4:4">
      <c r="D2340" s="86"/>
    </row>
    <row r="2341" spans="4:4">
      <c r="D2341" s="86"/>
    </row>
    <row r="2342" spans="4:4">
      <c r="D2342" s="86"/>
    </row>
    <row r="2343" spans="4:4">
      <c r="D2343" s="86"/>
    </row>
    <row r="2344" spans="4:4">
      <c r="D2344" s="86"/>
    </row>
    <row r="2345" spans="4:4">
      <c r="D2345" s="86"/>
    </row>
    <row r="2346" spans="4:4">
      <c r="D2346" s="86"/>
    </row>
    <row r="2347" spans="4:4">
      <c r="D2347" s="86"/>
    </row>
    <row r="2348" spans="4:4">
      <c r="D2348" s="86"/>
    </row>
    <row r="2349" spans="4:4">
      <c r="D2349" s="86"/>
    </row>
    <row r="2350" spans="4:4">
      <c r="D2350" s="86"/>
    </row>
    <row r="2351" spans="4:4">
      <c r="D2351" s="86"/>
    </row>
    <row r="2352" spans="4:4">
      <c r="D2352" s="86"/>
    </row>
    <row r="2353" spans="4:4">
      <c r="D2353" s="86"/>
    </row>
    <row r="2354" spans="4:4">
      <c r="D2354" s="86"/>
    </row>
    <row r="2355" spans="4:4">
      <c r="D2355" s="86"/>
    </row>
    <row r="2356" spans="4:4">
      <c r="D2356" s="86"/>
    </row>
    <row r="2357" spans="4:4">
      <c r="D2357" s="86"/>
    </row>
    <row r="2358" spans="4:4">
      <c r="D2358" s="86"/>
    </row>
    <row r="2359" spans="4:4">
      <c r="D2359" s="86"/>
    </row>
    <row r="2360" spans="4:4">
      <c r="D2360" s="86"/>
    </row>
    <row r="2361" spans="4:4">
      <c r="D2361" s="86"/>
    </row>
    <row r="2362" spans="4:4">
      <c r="D2362" s="86"/>
    </row>
    <row r="2363" spans="4:4">
      <c r="D2363" s="86"/>
    </row>
    <row r="2364" spans="4:4">
      <c r="D2364" s="86"/>
    </row>
    <row r="2365" spans="4:4">
      <c r="D2365" s="86"/>
    </row>
    <row r="2366" spans="4:4">
      <c r="D2366" s="86"/>
    </row>
    <row r="2367" spans="4:4">
      <c r="D2367" s="86"/>
    </row>
    <row r="2368" spans="4:4">
      <c r="D2368" s="86"/>
    </row>
    <row r="2369" spans="4:4">
      <c r="D2369" s="86"/>
    </row>
    <row r="2370" spans="4:4">
      <c r="D2370" s="86"/>
    </row>
    <row r="2371" spans="4:4">
      <c r="D2371" s="86"/>
    </row>
    <row r="2372" spans="4:4">
      <c r="D2372" s="86"/>
    </row>
    <row r="2373" spans="4:4">
      <c r="D2373" s="86"/>
    </row>
    <row r="2374" spans="4:4">
      <c r="D2374" s="86"/>
    </row>
    <row r="2375" spans="4:4">
      <c r="D2375" s="86"/>
    </row>
    <row r="2376" spans="4:4">
      <c r="D2376" s="86"/>
    </row>
    <row r="2377" spans="4:4">
      <c r="D2377" s="86"/>
    </row>
    <row r="2378" spans="4:4">
      <c r="D2378" s="86"/>
    </row>
    <row r="2379" spans="4:4">
      <c r="D2379" s="86"/>
    </row>
    <row r="2380" spans="4:4">
      <c r="D2380" s="86"/>
    </row>
    <row r="2381" spans="4:4">
      <c r="D2381" s="86"/>
    </row>
    <row r="2382" spans="4:4">
      <c r="D2382" s="86"/>
    </row>
    <row r="2383" spans="4:4">
      <c r="D2383" s="86"/>
    </row>
    <row r="2384" spans="4:4">
      <c r="D2384" s="86"/>
    </row>
    <row r="2385" spans="4:4">
      <c r="D2385" s="86"/>
    </row>
    <row r="2386" spans="4:4">
      <c r="D2386" s="86"/>
    </row>
    <row r="2387" spans="4:4">
      <c r="D2387" s="86"/>
    </row>
    <row r="2388" spans="4:4">
      <c r="D2388" s="86"/>
    </row>
    <row r="2389" spans="4:4">
      <c r="D2389" s="86"/>
    </row>
    <row r="2390" spans="4:4">
      <c r="D2390" s="86"/>
    </row>
    <row r="2391" spans="4:4">
      <c r="D2391" s="86"/>
    </row>
    <row r="2392" spans="4:4">
      <c r="D2392" s="86"/>
    </row>
    <row r="2393" spans="4:4">
      <c r="D2393" s="86"/>
    </row>
    <row r="2394" spans="4:4">
      <c r="D2394" s="86"/>
    </row>
    <row r="2395" spans="4:4">
      <c r="D2395" s="86"/>
    </row>
    <row r="2396" spans="4:4">
      <c r="D2396" s="86"/>
    </row>
    <row r="2397" spans="4:4">
      <c r="D2397" s="86"/>
    </row>
    <row r="2398" spans="4:4">
      <c r="D2398" s="86"/>
    </row>
    <row r="2399" spans="4:4">
      <c r="D2399" s="86"/>
    </row>
    <row r="2400" spans="4:4">
      <c r="D2400" s="86"/>
    </row>
    <row r="2401" spans="4:4">
      <c r="D2401" s="86"/>
    </row>
    <row r="2402" spans="4:4">
      <c r="D2402" s="86"/>
    </row>
    <row r="2403" spans="4:4">
      <c r="D2403" s="86"/>
    </row>
    <row r="2404" spans="4:4">
      <c r="D2404" s="86"/>
    </row>
    <row r="2405" spans="4:4">
      <c r="D2405" s="86"/>
    </row>
    <row r="2406" spans="4:4">
      <c r="D2406" s="86"/>
    </row>
    <row r="2407" spans="4:4">
      <c r="D2407" s="86"/>
    </row>
    <row r="2408" spans="4:4">
      <c r="D2408" s="86"/>
    </row>
    <row r="2409" spans="4:4">
      <c r="D2409" s="86"/>
    </row>
    <row r="2410" spans="4:4">
      <c r="D2410" s="86"/>
    </row>
    <row r="2411" spans="4:4">
      <c r="D2411" s="86"/>
    </row>
    <row r="2412" spans="4:4">
      <c r="D2412" s="86"/>
    </row>
    <row r="2413" spans="4:4">
      <c r="D2413" s="86"/>
    </row>
    <row r="2414" spans="4:4">
      <c r="D2414" s="86"/>
    </row>
    <row r="2415" spans="4:4">
      <c r="D2415" s="86"/>
    </row>
    <row r="2416" spans="4:4">
      <c r="D2416" s="86"/>
    </row>
    <row r="2417" spans="4:4">
      <c r="D2417" s="86"/>
    </row>
    <row r="2418" spans="4:4">
      <c r="D2418" s="86"/>
    </row>
    <row r="2419" spans="4:4">
      <c r="D2419" s="86"/>
    </row>
    <row r="2420" spans="4:4">
      <c r="D2420" s="86"/>
    </row>
    <row r="2421" spans="4:4">
      <c r="D2421" s="86"/>
    </row>
    <row r="2422" spans="4:4">
      <c r="D2422" s="86"/>
    </row>
    <row r="2423" spans="4:4">
      <c r="D2423" s="86"/>
    </row>
    <row r="2424" spans="4:4">
      <c r="D2424" s="86"/>
    </row>
    <row r="2425" spans="4:4">
      <c r="D2425" s="86"/>
    </row>
    <row r="2426" spans="4:4">
      <c r="D2426" s="86"/>
    </row>
    <row r="2427" spans="4:4">
      <c r="D2427" s="86"/>
    </row>
    <row r="2428" spans="4:4">
      <c r="D2428" s="86"/>
    </row>
    <row r="2429" spans="4:4">
      <c r="D2429" s="86"/>
    </row>
    <row r="2430" spans="4:4">
      <c r="D2430" s="86"/>
    </row>
    <row r="2431" spans="4:4">
      <c r="D2431" s="86"/>
    </row>
    <row r="2432" spans="4:4">
      <c r="D2432" s="86"/>
    </row>
    <row r="2433" spans="4:4">
      <c r="D2433" s="86"/>
    </row>
    <row r="2434" spans="4:4">
      <c r="D2434" s="86"/>
    </row>
    <row r="2435" spans="4:4">
      <c r="D2435" s="86"/>
    </row>
    <row r="2436" spans="4:4">
      <c r="D2436" s="86"/>
    </row>
    <row r="2437" spans="4:4">
      <c r="D2437" s="86"/>
    </row>
    <row r="2438" spans="4:4">
      <c r="D2438" s="86"/>
    </row>
    <row r="2439" spans="4:4">
      <c r="D2439" s="86"/>
    </row>
    <row r="2440" spans="4:4">
      <c r="D2440" s="86"/>
    </row>
    <row r="2441" spans="4:4">
      <c r="D2441" s="86"/>
    </row>
    <row r="2442" spans="4:4">
      <c r="D2442" s="86"/>
    </row>
    <row r="2443" spans="4:4">
      <c r="D2443" s="86"/>
    </row>
    <row r="2444" spans="4:4">
      <c r="D2444" s="86"/>
    </row>
    <row r="2445" spans="4:4">
      <c r="D2445" s="86"/>
    </row>
    <row r="2446" spans="4:4">
      <c r="D2446" s="86"/>
    </row>
    <row r="2447" spans="4:4">
      <c r="D2447" s="86"/>
    </row>
    <row r="2448" spans="4:4">
      <c r="D2448" s="86"/>
    </row>
    <row r="2449" spans="4:4">
      <c r="D2449" s="86"/>
    </row>
    <row r="2450" spans="4:4">
      <c r="D2450" s="86"/>
    </row>
    <row r="2451" spans="4:4">
      <c r="D2451" s="86"/>
    </row>
    <row r="2452" spans="4:4">
      <c r="D2452" s="86"/>
    </row>
    <row r="2453" spans="4:4">
      <c r="D2453" s="86"/>
    </row>
    <row r="2454" spans="4:4">
      <c r="D2454" s="86"/>
    </row>
    <row r="2455" spans="4:4">
      <c r="D2455" s="86"/>
    </row>
    <row r="2456" spans="4:4">
      <c r="D2456" s="86"/>
    </row>
    <row r="2457" spans="4:4">
      <c r="D2457" s="86"/>
    </row>
    <row r="2458" spans="4:4">
      <c r="D2458" s="86"/>
    </row>
    <row r="2459" spans="4:4">
      <c r="D2459" s="86"/>
    </row>
    <row r="2460" spans="4:4">
      <c r="D2460" s="86"/>
    </row>
    <row r="2461" spans="4:4">
      <c r="D2461" s="86"/>
    </row>
    <row r="2462" spans="4:4">
      <c r="D2462" s="86"/>
    </row>
    <row r="2463" spans="4:4">
      <c r="D2463" s="86"/>
    </row>
    <row r="2464" spans="4:4">
      <c r="D2464" s="86"/>
    </row>
    <row r="2465" spans="4:4">
      <c r="D2465" s="86"/>
    </row>
    <row r="2466" spans="4:4">
      <c r="D2466" s="86"/>
    </row>
    <row r="2467" spans="4:4">
      <c r="D2467" s="86"/>
    </row>
    <row r="2468" spans="4:4">
      <c r="D2468" s="86"/>
    </row>
    <row r="2469" spans="4:4">
      <c r="D2469" s="86"/>
    </row>
    <row r="2470" spans="4:4">
      <c r="D2470" s="86"/>
    </row>
    <row r="2471" spans="4:4">
      <c r="D2471" s="86"/>
    </row>
    <row r="2472" spans="4:4">
      <c r="D2472" s="86"/>
    </row>
    <row r="2473" spans="4:4">
      <c r="D2473" s="86"/>
    </row>
    <row r="2474" spans="4:4">
      <c r="D2474" s="86"/>
    </row>
    <row r="2475" spans="4:4">
      <c r="D2475" s="86"/>
    </row>
    <row r="2476" spans="4:4">
      <c r="D2476" s="86"/>
    </row>
    <row r="2477" spans="4:4">
      <c r="D2477" s="86"/>
    </row>
    <row r="2478" spans="4:4">
      <c r="D2478" s="86"/>
    </row>
    <row r="2479" spans="4:4">
      <c r="D2479" s="86"/>
    </row>
    <row r="2480" spans="4:4">
      <c r="D2480" s="86"/>
    </row>
    <row r="2481" spans="4:4">
      <c r="D2481" s="86"/>
    </row>
    <row r="2482" spans="4:4">
      <c r="D2482" s="86"/>
    </row>
    <row r="2483" spans="4:4">
      <c r="D2483" s="86"/>
    </row>
    <row r="2484" spans="4:4">
      <c r="D2484" s="86"/>
    </row>
    <row r="2485" spans="4:4">
      <c r="D2485" s="86"/>
    </row>
    <row r="2486" spans="4:4">
      <c r="D2486" s="86"/>
    </row>
    <row r="2487" spans="4:4">
      <c r="D2487" s="86"/>
    </row>
    <row r="2488" spans="4:4">
      <c r="D2488" s="86"/>
    </row>
    <row r="2489" spans="4:4">
      <c r="D2489" s="86"/>
    </row>
    <row r="2490" spans="4:4">
      <c r="D2490" s="86"/>
    </row>
    <row r="2491" spans="4:4">
      <c r="D2491" s="86"/>
    </row>
    <row r="2492" spans="4:4">
      <c r="D2492" s="86"/>
    </row>
    <row r="2493" spans="4:4">
      <c r="D2493" s="86"/>
    </row>
    <row r="2494" spans="4:4">
      <c r="D2494" s="86"/>
    </row>
    <row r="2495" spans="4:4">
      <c r="D2495" s="86"/>
    </row>
    <row r="2496" spans="4:4">
      <c r="D2496" s="86"/>
    </row>
    <row r="2497" spans="4:4">
      <c r="D2497" s="86"/>
    </row>
    <row r="2498" spans="4:4">
      <c r="D2498" s="86"/>
    </row>
    <row r="2499" spans="4:4">
      <c r="D2499" s="86"/>
    </row>
    <row r="2500" spans="4:4">
      <c r="D2500" s="86"/>
    </row>
    <row r="2501" spans="4:4">
      <c r="D2501" s="86"/>
    </row>
    <row r="2502" spans="4:4">
      <c r="D2502" s="86"/>
    </row>
    <row r="2503" spans="4:4">
      <c r="D2503" s="86"/>
    </row>
    <row r="2504" spans="4:4">
      <c r="D2504" s="86"/>
    </row>
    <row r="2505" spans="4:4">
      <c r="D2505" s="86"/>
    </row>
    <row r="2506" spans="4:4">
      <c r="D2506" s="86"/>
    </row>
    <row r="2507" spans="4:4">
      <c r="D2507" s="86"/>
    </row>
    <row r="2508" spans="4:4">
      <c r="D2508" s="86"/>
    </row>
    <row r="2509" spans="4:4">
      <c r="D2509" s="86"/>
    </row>
    <row r="2510" spans="4:4">
      <c r="D2510" s="86"/>
    </row>
    <row r="2511" spans="4:4">
      <c r="D2511" s="86"/>
    </row>
    <row r="2512" spans="4:4">
      <c r="D2512" s="86"/>
    </row>
    <row r="2513" spans="4:4">
      <c r="D2513" s="86"/>
    </row>
    <row r="2514" spans="4:4">
      <c r="D2514" s="86"/>
    </row>
    <row r="2515" spans="4:4">
      <c r="D2515" s="86"/>
    </row>
    <row r="2516" spans="4:4">
      <c r="D2516" s="86"/>
    </row>
    <row r="2517" spans="4:4">
      <c r="D2517" s="86"/>
    </row>
    <row r="2518" spans="4:4">
      <c r="D2518" s="86"/>
    </row>
    <row r="2519" spans="4:4">
      <c r="D2519" s="86"/>
    </row>
    <row r="2520" spans="4:4">
      <c r="D2520" s="86"/>
    </row>
    <row r="2521" spans="4:4">
      <c r="D2521" s="86"/>
    </row>
    <row r="2522" spans="4:4">
      <c r="D2522" s="86"/>
    </row>
    <row r="2523" spans="4:4">
      <c r="D2523" s="86"/>
    </row>
    <row r="2524" spans="4:4">
      <c r="D2524" s="86"/>
    </row>
    <row r="2525" spans="4:4">
      <c r="D2525" s="86"/>
    </row>
    <row r="2526" spans="4:4">
      <c r="D2526" s="86"/>
    </row>
    <row r="2527" spans="4:4">
      <c r="D2527" s="86"/>
    </row>
    <row r="2528" spans="4:4">
      <c r="D2528" s="86"/>
    </row>
    <row r="2529" spans="4:4">
      <c r="D2529" s="86"/>
    </row>
    <row r="2530" spans="4:4">
      <c r="D2530" s="86"/>
    </row>
    <row r="2531" spans="4:4">
      <c r="D2531" s="86"/>
    </row>
    <row r="2532" spans="4:4">
      <c r="D2532" s="86"/>
    </row>
    <row r="2533" spans="4:4">
      <c r="D2533" s="86"/>
    </row>
    <row r="2534" spans="4:4">
      <c r="D2534" s="86"/>
    </row>
    <row r="2535" spans="4:4">
      <c r="D2535" s="86"/>
    </row>
    <row r="2536" spans="4:4">
      <c r="D2536" s="86"/>
    </row>
    <row r="2537" spans="4:4">
      <c r="D2537" s="86"/>
    </row>
    <row r="2538" spans="4:4">
      <c r="D2538" s="86"/>
    </row>
    <row r="2539" spans="4:4">
      <c r="D2539" s="86"/>
    </row>
    <row r="2540" spans="4:4">
      <c r="D2540" s="86"/>
    </row>
    <row r="2541" spans="4:4">
      <c r="D2541" s="86"/>
    </row>
    <row r="2542" spans="4:4">
      <c r="D2542" s="86"/>
    </row>
    <row r="2543" spans="4:4">
      <c r="D2543" s="86"/>
    </row>
    <row r="2544" spans="4:4">
      <c r="D2544" s="86"/>
    </row>
    <row r="2545" spans="4:4">
      <c r="D2545" s="86"/>
    </row>
    <row r="2546" spans="4:4">
      <c r="D2546" s="86"/>
    </row>
    <row r="2547" spans="4:4">
      <c r="D2547" s="86"/>
    </row>
    <row r="2548" spans="4:4">
      <c r="D2548" s="86"/>
    </row>
    <row r="2549" spans="4:4">
      <c r="D2549" s="86"/>
    </row>
    <row r="2550" spans="4:4">
      <c r="D2550" s="86"/>
    </row>
    <row r="2551" spans="4:4">
      <c r="D2551" s="86"/>
    </row>
    <row r="2552" spans="4:4">
      <c r="D2552" s="86"/>
    </row>
    <row r="2553" spans="4:4">
      <c r="D2553" s="86"/>
    </row>
    <row r="2554" spans="4:4">
      <c r="D2554" s="86"/>
    </row>
    <row r="2555" spans="4:4">
      <c r="D2555" s="86"/>
    </row>
    <row r="2556" spans="4:4">
      <c r="D2556" s="86"/>
    </row>
    <row r="2557" spans="4:4">
      <c r="D2557" s="86"/>
    </row>
    <row r="2558" spans="4:4">
      <c r="D2558" s="86"/>
    </row>
    <row r="2559" spans="4:4">
      <c r="D2559" s="86"/>
    </row>
    <row r="2560" spans="4:4">
      <c r="D2560" s="86"/>
    </row>
    <row r="2561" spans="4:4">
      <c r="D2561" s="86"/>
    </row>
    <row r="2562" spans="4:4">
      <c r="D2562" s="86"/>
    </row>
    <row r="2563" spans="4:4">
      <c r="D2563" s="86"/>
    </row>
    <row r="2564" spans="4:4">
      <c r="D2564" s="86"/>
    </row>
    <row r="2565" spans="4:4">
      <c r="D2565" s="86"/>
    </row>
    <row r="2566" spans="4:4">
      <c r="D2566" s="86"/>
    </row>
    <row r="2567" spans="4:4">
      <c r="D2567" s="86"/>
    </row>
    <row r="2568" spans="4:4">
      <c r="D2568" s="86"/>
    </row>
    <row r="2569" spans="4:4">
      <c r="D2569" s="86"/>
    </row>
    <row r="2570" spans="4:4">
      <c r="D2570" s="86"/>
    </row>
    <row r="2571" spans="4:4">
      <c r="D2571" s="86"/>
    </row>
    <row r="2572" spans="4:4">
      <c r="D2572" s="86"/>
    </row>
    <row r="2573" spans="4:4">
      <c r="D2573" s="86"/>
    </row>
    <row r="2574" spans="4:4">
      <c r="D2574" s="86"/>
    </row>
    <row r="2575" spans="4:4">
      <c r="D2575" s="86"/>
    </row>
    <row r="2576" spans="4:4">
      <c r="D2576" s="86"/>
    </row>
    <row r="2577" spans="4:4">
      <c r="D2577" s="86"/>
    </row>
    <row r="2578" spans="4:4">
      <c r="D2578" s="86"/>
    </row>
    <row r="2579" spans="4:4">
      <c r="D2579" s="86"/>
    </row>
    <row r="2580" spans="4:4">
      <c r="D2580" s="86"/>
    </row>
    <row r="2581" spans="4:4">
      <c r="D2581" s="86"/>
    </row>
    <row r="2582" spans="4:4">
      <c r="D2582" s="86"/>
    </row>
    <row r="2583" spans="4:4">
      <c r="D2583" s="86"/>
    </row>
    <row r="2584" spans="4:4">
      <c r="D2584" s="86"/>
    </row>
    <row r="2585" spans="4:4">
      <c r="D2585" s="86"/>
    </row>
    <row r="2586" spans="4:4">
      <c r="D2586" s="86"/>
    </row>
    <row r="2587" spans="4:4">
      <c r="D2587" s="86"/>
    </row>
    <row r="2588" spans="4:4">
      <c r="D2588" s="86"/>
    </row>
    <row r="2589" spans="4:4">
      <c r="D2589" s="86"/>
    </row>
    <row r="2590" spans="4:4">
      <c r="D2590" s="86"/>
    </row>
    <row r="2591" spans="4:4">
      <c r="D2591" s="86"/>
    </row>
    <row r="2592" spans="4:4">
      <c r="D2592" s="86"/>
    </row>
    <row r="2593" spans="4:4">
      <c r="D2593" s="86"/>
    </row>
    <row r="2594" spans="4:4">
      <c r="D2594" s="86"/>
    </row>
    <row r="2595" spans="4:4">
      <c r="D2595" s="86"/>
    </row>
    <row r="2596" spans="4:4">
      <c r="D2596" s="86"/>
    </row>
    <row r="2597" spans="4:4">
      <c r="D2597" s="86"/>
    </row>
    <row r="2598" spans="4:4">
      <c r="D2598" s="86"/>
    </row>
    <row r="2599" spans="4:4">
      <c r="D2599" s="86"/>
    </row>
    <row r="2600" spans="4:4">
      <c r="D2600" s="86"/>
    </row>
    <row r="2601" spans="4:4">
      <c r="D2601" s="86"/>
    </row>
    <row r="2602" spans="4:4">
      <c r="D2602" s="86"/>
    </row>
    <row r="2603" spans="4:4">
      <c r="D2603" s="86"/>
    </row>
    <row r="2604" spans="4:4">
      <c r="D2604" s="86"/>
    </row>
    <row r="2605" spans="4:4">
      <c r="D2605" s="86"/>
    </row>
    <row r="2606" spans="4:4">
      <c r="D2606" s="86"/>
    </row>
    <row r="2607" spans="4:4">
      <c r="D2607" s="86"/>
    </row>
    <row r="2608" spans="4:4">
      <c r="D2608" s="86"/>
    </row>
    <row r="2609" spans="4:4">
      <c r="D2609" s="86"/>
    </row>
    <row r="2610" spans="4:4">
      <c r="D2610" s="86"/>
    </row>
    <row r="2611" spans="4:4">
      <c r="D2611" s="86"/>
    </row>
    <row r="2612" spans="4:4">
      <c r="D2612" s="86"/>
    </row>
    <row r="2613" spans="4:4">
      <c r="D2613" s="86"/>
    </row>
    <row r="2614" spans="4:4">
      <c r="D2614" s="86"/>
    </row>
    <row r="2615" spans="4:4">
      <c r="D2615" s="86"/>
    </row>
    <row r="2616" spans="4:4">
      <c r="D2616" s="86"/>
    </row>
    <row r="2617" spans="4:4">
      <c r="D2617" s="86"/>
    </row>
    <row r="2618" spans="4:4">
      <c r="D2618" s="86"/>
    </row>
    <row r="2619" spans="4:4">
      <c r="D2619" s="86"/>
    </row>
    <row r="2620" spans="4:4">
      <c r="D2620" s="86"/>
    </row>
    <row r="2621" spans="4:4">
      <c r="D2621" s="86"/>
    </row>
    <row r="2622" spans="4:4">
      <c r="D2622" s="86"/>
    </row>
    <row r="2623" spans="4:4">
      <c r="D2623" s="86"/>
    </row>
    <row r="2624" spans="4:4">
      <c r="D2624" s="86"/>
    </row>
    <row r="2625" spans="4:4">
      <c r="D2625" s="86"/>
    </row>
    <row r="2626" spans="4:4">
      <c r="D2626" s="86"/>
    </row>
    <row r="2627" spans="4:4">
      <c r="D2627" s="86"/>
    </row>
    <row r="2628" spans="4:4">
      <c r="D2628" s="86"/>
    </row>
    <row r="2629" spans="4:4">
      <c r="D2629" s="86"/>
    </row>
    <row r="2630" spans="4:4">
      <c r="D2630" s="86"/>
    </row>
    <row r="2631" spans="4:4">
      <c r="D2631" s="86"/>
    </row>
    <row r="2632" spans="4:4">
      <c r="D2632" s="86"/>
    </row>
    <row r="2633" spans="4:4">
      <c r="D2633" s="86"/>
    </row>
    <row r="2634" spans="4:4">
      <c r="D2634" s="86"/>
    </row>
    <row r="2635" spans="4:4">
      <c r="D2635" s="86"/>
    </row>
    <row r="2636" spans="4:4">
      <c r="D2636" s="86"/>
    </row>
    <row r="2637" spans="4:4">
      <c r="D2637" s="86"/>
    </row>
    <row r="2638" spans="4:4">
      <c r="D2638" s="86"/>
    </row>
    <row r="2639" spans="4:4">
      <c r="D2639" s="86"/>
    </row>
    <row r="2640" spans="4:4">
      <c r="D2640" s="86"/>
    </row>
    <row r="2641" spans="4:4">
      <c r="D2641" s="86"/>
    </row>
    <row r="2642" spans="4:4">
      <c r="D2642" s="86"/>
    </row>
    <row r="2643" spans="4:4">
      <c r="D2643" s="86"/>
    </row>
    <row r="2644" spans="4:4">
      <c r="D2644" s="86"/>
    </row>
    <row r="2645" spans="4:4">
      <c r="D2645" s="86"/>
    </row>
    <row r="2646" spans="4:4">
      <c r="D2646" s="86"/>
    </row>
    <row r="2647" spans="4:4">
      <c r="D2647" s="86"/>
    </row>
    <row r="2648" spans="4:4">
      <c r="D2648" s="86"/>
    </row>
    <row r="2649" spans="4:4">
      <c r="D2649" s="86"/>
    </row>
    <row r="2650" spans="4:4">
      <c r="D2650" s="86"/>
    </row>
    <row r="2651" spans="4:4">
      <c r="D2651" s="86"/>
    </row>
    <row r="2652" spans="4:4">
      <c r="D2652" s="86"/>
    </row>
    <row r="2653" spans="4:4">
      <c r="D2653" s="86"/>
    </row>
    <row r="2654" spans="4:4">
      <c r="D2654" s="86"/>
    </row>
    <row r="2655" spans="4:4">
      <c r="D2655" s="86"/>
    </row>
    <row r="2656" spans="4:4">
      <c r="D2656" s="86"/>
    </row>
    <row r="2657" spans="4:4">
      <c r="D2657" s="86"/>
    </row>
    <row r="2658" spans="4:4">
      <c r="D2658" s="86"/>
    </row>
    <row r="2659" spans="4:4">
      <c r="D2659" s="86"/>
    </row>
    <row r="2660" spans="4:4">
      <c r="D2660" s="86"/>
    </row>
    <row r="2661" spans="4:4">
      <c r="D2661" s="86"/>
    </row>
    <row r="2662" spans="4:4">
      <c r="D2662" s="86"/>
    </row>
    <row r="2663" spans="4:4">
      <c r="D2663" s="86"/>
    </row>
    <row r="2664" spans="4:4">
      <c r="D2664" s="86"/>
    </row>
    <row r="2665" spans="4:4">
      <c r="D2665" s="86"/>
    </row>
    <row r="2666" spans="4:4">
      <c r="D2666" s="86"/>
    </row>
    <row r="2667" spans="4:4">
      <c r="D2667" s="86"/>
    </row>
    <row r="2668" spans="4:4">
      <c r="D2668" s="86"/>
    </row>
    <row r="2669" spans="4:4">
      <c r="D2669" s="86"/>
    </row>
    <row r="2670" spans="4:4">
      <c r="D2670" s="86"/>
    </row>
    <row r="2671" spans="4:4">
      <c r="D2671" s="86"/>
    </row>
    <row r="2672" spans="4:4">
      <c r="D2672" s="86"/>
    </row>
    <row r="2673" spans="4:4">
      <c r="D2673" s="86"/>
    </row>
    <row r="2674" spans="4:4">
      <c r="D2674" s="86"/>
    </row>
    <row r="2675" spans="4:4">
      <c r="D2675" s="86"/>
    </row>
    <row r="2676" spans="4:4">
      <c r="D2676" s="86"/>
    </row>
    <row r="2677" spans="4:4">
      <c r="D2677" s="86"/>
    </row>
    <row r="2678" spans="4:4">
      <c r="D2678" s="86"/>
    </row>
    <row r="2679" spans="4:4">
      <c r="D2679" s="86"/>
    </row>
    <row r="2680" spans="4:4">
      <c r="D2680" s="86"/>
    </row>
    <row r="2681" spans="4:4">
      <c r="D2681" s="86"/>
    </row>
    <row r="2682" spans="4:4">
      <c r="D2682" s="86"/>
    </row>
    <row r="2683" spans="4:4">
      <c r="D2683" s="86"/>
    </row>
    <row r="2684" spans="4:4">
      <c r="D2684" s="86"/>
    </row>
    <row r="2685" spans="4:4">
      <c r="D2685" s="86"/>
    </row>
    <row r="2686" spans="4:4">
      <c r="D2686" s="86"/>
    </row>
    <row r="2687" spans="4:4">
      <c r="D2687" s="86"/>
    </row>
    <row r="2688" spans="4:4">
      <c r="D2688" s="86"/>
    </row>
    <row r="2689" spans="4:4">
      <c r="D2689" s="86"/>
    </row>
    <row r="2690" spans="4:4">
      <c r="D2690" s="86"/>
    </row>
    <row r="2691" spans="4:4">
      <c r="D2691" s="86"/>
    </row>
    <row r="2692" spans="4:4">
      <c r="D2692" s="86"/>
    </row>
    <row r="2693" spans="4:4">
      <c r="D2693" s="86"/>
    </row>
    <row r="2694" spans="4:4">
      <c r="D2694" s="86"/>
    </row>
    <row r="2695" spans="4:4">
      <c r="D2695" s="86"/>
    </row>
    <row r="2696" spans="4:4">
      <c r="D2696" s="86"/>
    </row>
    <row r="2697" spans="4:4">
      <c r="D2697" s="86"/>
    </row>
    <row r="2698" spans="4:4">
      <c r="D2698" s="86"/>
    </row>
    <row r="2699" spans="4:4">
      <c r="D2699" s="86"/>
    </row>
    <row r="2700" spans="4:4">
      <c r="D2700" s="86"/>
    </row>
    <row r="2701" spans="4:4">
      <c r="D2701" s="86"/>
    </row>
    <row r="2702" spans="4:4">
      <c r="D2702" s="86"/>
    </row>
    <row r="2703" spans="4:4">
      <c r="D2703" s="86"/>
    </row>
    <row r="2704" spans="4:4">
      <c r="D2704" s="86"/>
    </row>
    <row r="2705" spans="4:4">
      <c r="D2705" s="86"/>
    </row>
    <row r="2706" spans="4:4">
      <c r="D2706" s="86"/>
    </row>
    <row r="2707" spans="4:4">
      <c r="D2707" s="86"/>
    </row>
    <row r="2708" spans="4:4">
      <c r="D2708" s="86"/>
    </row>
    <row r="2709" spans="4:4">
      <c r="D2709" s="86"/>
    </row>
    <row r="2710" spans="4:4">
      <c r="D2710" s="86"/>
    </row>
    <row r="2711" spans="4:4">
      <c r="D2711" s="86"/>
    </row>
    <row r="2712" spans="4:4">
      <c r="D2712" s="86"/>
    </row>
    <row r="2713" spans="4:4">
      <c r="D2713" s="86"/>
    </row>
    <row r="2714" spans="4:4">
      <c r="D2714" s="86"/>
    </row>
    <row r="2715" spans="4:4">
      <c r="D2715" s="86"/>
    </row>
    <row r="2716" spans="4:4">
      <c r="D2716" s="86"/>
    </row>
    <row r="2717" spans="4:4">
      <c r="D2717" s="86"/>
    </row>
    <row r="2718" spans="4:4">
      <c r="D2718" s="86"/>
    </row>
    <row r="2719" spans="4:4">
      <c r="D2719" s="86"/>
    </row>
    <row r="2720" spans="4:4">
      <c r="D2720" s="86"/>
    </row>
    <row r="2721" spans="4:4">
      <c r="D2721" s="86"/>
    </row>
    <row r="2722" spans="4:4">
      <c r="D2722" s="86"/>
    </row>
    <row r="2723" spans="4:4">
      <c r="D2723" s="86"/>
    </row>
    <row r="2724" spans="4:4">
      <c r="D2724" s="86"/>
    </row>
    <row r="2725" spans="4:4">
      <c r="D2725" s="86"/>
    </row>
    <row r="2726" spans="4:4">
      <c r="D2726" s="86"/>
    </row>
    <row r="2727" spans="4:4">
      <c r="D2727" s="86"/>
    </row>
    <row r="2728" spans="4:4">
      <c r="D2728" s="86"/>
    </row>
    <row r="2729" spans="4:4">
      <c r="D2729" s="86"/>
    </row>
    <row r="2730" spans="4:4">
      <c r="D2730" s="86"/>
    </row>
    <row r="2731" spans="4:4">
      <c r="D2731" s="86"/>
    </row>
    <row r="2732" spans="4:4">
      <c r="D2732" s="86"/>
    </row>
    <row r="2733" spans="4:4">
      <c r="D2733" s="86"/>
    </row>
    <row r="2734" spans="4:4">
      <c r="D2734" s="86"/>
    </row>
    <row r="2735" spans="4:4">
      <c r="D2735" s="86"/>
    </row>
    <row r="2736" spans="4:4">
      <c r="D2736" s="86"/>
    </row>
    <row r="2737" spans="4:4">
      <c r="D2737" s="86"/>
    </row>
    <row r="2738" spans="4:4">
      <c r="D2738" s="86"/>
    </row>
    <row r="2739" spans="4:4">
      <c r="D2739" s="86"/>
    </row>
    <row r="2740" spans="4:4">
      <c r="D2740" s="86"/>
    </row>
    <row r="2741" spans="4:4">
      <c r="D2741" s="86"/>
    </row>
    <row r="2742" spans="4:4">
      <c r="D2742" s="86"/>
    </row>
    <row r="2743" spans="4:4">
      <c r="D2743" s="86"/>
    </row>
    <row r="2744" spans="4:4">
      <c r="D2744" s="86"/>
    </row>
    <row r="2745" spans="4:4">
      <c r="D2745" s="86"/>
    </row>
    <row r="2746" spans="4:4">
      <c r="D2746" s="86"/>
    </row>
    <row r="2747" spans="4:4">
      <c r="D2747" s="86"/>
    </row>
    <row r="2748" spans="4:4">
      <c r="D2748" s="86"/>
    </row>
    <row r="2749" spans="4:4">
      <c r="D2749" s="86"/>
    </row>
    <row r="2750" spans="4:4">
      <c r="D2750" s="86"/>
    </row>
    <row r="2751" spans="4:4">
      <c r="D2751" s="86"/>
    </row>
    <row r="2752" spans="4:4">
      <c r="D2752" s="86"/>
    </row>
    <row r="2753" spans="4:4">
      <c r="D2753" s="86"/>
    </row>
    <row r="2754" spans="4:4">
      <c r="D2754" s="86"/>
    </row>
    <row r="2755" spans="4:4">
      <c r="D2755" s="86"/>
    </row>
    <row r="2756" spans="4:4">
      <c r="D2756" s="86"/>
    </row>
    <row r="2757" spans="4:4">
      <c r="D2757" s="86"/>
    </row>
    <row r="2758" spans="4:4">
      <c r="D2758" s="86"/>
    </row>
    <row r="2759" spans="4:4">
      <c r="D2759" s="86"/>
    </row>
    <row r="2760" spans="4:4">
      <c r="D2760" s="86"/>
    </row>
    <row r="2761" spans="4:4">
      <c r="D2761" s="86"/>
    </row>
    <row r="2762" spans="4:4">
      <c r="D2762" s="86"/>
    </row>
    <row r="2763" spans="4:4">
      <c r="D2763" s="86"/>
    </row>
    <row r="2764" spans="4:4">
      <c r="D2764" s="86"/>
    </row>
    <row r="2765" spans="4:4">
      <c r="D2765" s="86"/>
    </row>
    <row r="2766" spans="4:4">
      <c r="D2766" s="86"/>
    </row>
    <row r="2767" spans="4:4">
      <c r="D2767" s="86"/>
    </row>
    <row r="2768" spans="4:4">
      <c r="D2768" s="86"/>
    </row>
    <row r="2769" spans="4:4">
      <c r="D2769" s="86"/>
    </row>
    <row r="2770" spans="4:4">
      <c r="D2770" s="86"/>
    </row>
    <row r="2771" spans="4:4">
      <c r="D2771" s="86"/>
    </row>
    <row r="2772" spans="4:4">
      <c r="D2772" s="86"/>
    </row>
    <row r="2773" spans="4:4">
      <c r="D2773" s="86"/>
    </row>
    <row r="2774" spans="4:4">
      <c r="D2774" s="86"/>
    </row>
    <row r="2775" spans="4:4">
      <c r="D2775" s="86"/>
    </row>
    <row r="2776" spans="4:4">
      <c r="D2776" s="86"/>
    </row>
    <row r="2777" spans="4:4">
      <c r="D2777" s="86"/>
    </row>
    <row r="2778" spans="4:4">
      <c r="D2778" s="86"/>
    </row>
    <row r="2779" spans="4:4">
      <c r="D2779" s="86"/>
    </row>
    <row r="2780" spans="4:4">
      <c r="D2780" s="86"/>
    </row>
    <row r="2781" spans="4:4">
      <c r="D2781" s="86"/>
    </row>
    <row r="2782" spans="4:4">
      <c r="D2782" s="86"/>
    </row>
    <row r="2783" spans="4:4">
      <c r="D2783" s="86"/>
    </row>
    <row r="2784" spans="4:4">
      <c r="D2784" s="86"/>
    </row>
    <row r="2785" spans="4:4">
      <c r="D2785" s="86"/>
    </row>
    <row r="2786" spans="4:4">
      <c r="D2786" s="86"/>
    </row>
    <row r="2787" spans="4:4">
      <c r="D2787" s="86"/>
    </row>
    <row r="2788" spans="4:4">
      <c r="D2788" s="86"/>
    </row>
    <row r="2789" spans="4:4">
      <c r="D2789" s="86"/>
    </row>
    <row r="2790" spans="4:4">
      <c r="D2790" s="86"/>
    </row>
    <row r="2791" spans="4:4">
      <c r="D2791" s="86"/>
    </row>
    <row r="2792" spans="4:4">
      <c r="D2792" s="86"/>
    </row>
    <row r="2793" spans="4:4">
      <c r="D2793" s="86"/>
    </row>
    <row r="2794" spans="4:4">
      <c r="D2794" s="86"/>
    </row>
    <row r="2795" spans="4:4">
      <c r="D2795" s="86"/>
    </row>
    <row r="2796" spans="4:4">
      <c r="D2796" s="86"/>
    </row>
    <row r="2797" spans="4:4">
      <c r="D2797" s="86"/>
    </row>
    <row r="2798" spans="4:4">
      <c r="D2798" s="86"/>
    </row>
    <row r="2799" spans="4:4">
      <c r="D2799" s="86"/>
    </row>
    <row r="2800" spans="4:4">
      <c r="D2800" s="86"/>
    </row>
    <row r="2801" spans="4:4">
      <c r="D2801" s="86"/>
    </row>
    <row r="2802" spans="4:4">
      <c r="D2802" s="86"/>
    </row>
    <row r="2803" spans="4:4">
      <c r="D2803" s="86"/>
    </row>
    <row r="2804" spans="4:4">
      <c r="D2804" s="86"/>
    </row>
    <row r="2805" spans="4:4">
      <c r="D2805" s="86"/>
    </row>
    <row r="2806" spans="4:4">
      <c r="D2806" s="86"/>
    </row>
    <row r="2807" spans="4:4">
      <c r="D2807" s="86"/>
    </row>
    <row r="2808" spans="4:4">
      <c r="D2808" s="86"/>
    </row>
    <row r="2809" spans="4:4">
      <c r="D2809" s="86"/>
    </row>
    <row r="2810" spans="4:4">
      <c r="D2810" s="86"/>
    </row>
    <row r="2811" spans="4:4">
      <c r="D2811" s="86"/>
    </row>
    <row r="2812" spans="4:4">
      <c r="D2812" s="86"/>
    </row>
    <row r="2813" spans="4:4">
      <c r="D2813" s="86"/>
    </row>
    <row r="2814" spans="4:4">
      <c r="D2814" s="86"/>
    </row>
    <row r="2815" spans="4:4">
      <c r="D2815" s="86"/>
    </row>
    <row r="2816" spans="4:4">
      <c r="D2816" s="86"/>
    </row>
    <row r="2817" spans="4:4">
      <c r="D2817" s="86"/>
    </row>
    <row r="2818" spans="4:4">
      <c r="D2818" s="86"/>
    </row>
    <row r="2819" spans="4:4">
      <c r="D2819" s="86"/>
    </row>
    <row r="2820" spans="4:4">
      <c r="D2820" s="86"/>
    </row>
    <row r="2821" spans="4:4">
      <c r="D2821" s="86"/>
    </row>
    <row r="2822" spans="4:4">
      <c r="D2822" s="86"/>
    </row>
    <row r="2823" spans="4:4">
      <c r="D2823" s="86"/>
    </row>
    <row r="2824" spans="4:4">
      <c r="D2824" s="86"/>
    </row>
    <row r="2825" spans="4:4">
      <c r="D2825" s="86"/>
    </row>
    <row r="2826" spans="4:4">
      <c r="D2826" s="86"/>
    </row>
    <row r="2827" spans="4:4">
      <c r="D2827" s="86"/>
    </row>
    <row r="2828" spans="4:4">
      <c r="D2828" s="86"/>
    </row>
    <row r="2829" spans="4:4">
      <c r="D2829" s="86"/>
    </row>
    <row r="2830" spans="4:4">
      <c r="D2830" s="86"/>
    </row>
    <row r="2831" spans="4:4">
      <c r="D2831" s="86"/>
    </row>
    <row r="2832" spans="4:4">
      <c r="D2832" s="86"/>
    </row>
    <row r="2833" spans="4:4">
      <c r="D2833" s="86"/>
    </row>
    <row r="2834" spans="4:4">
      <c r="D2834" s="86"/>
    </row>
    <row r="2835" spans="4:4">
      <c r="D2835" s="86"/>
    </row>
    <row r="2836" spans="4:4">
      <c r="D2836" s="86"/>
    </row>
    <row r="2837" spans="4:4">
      <c r="D2837" s="86"/>
    </row>
    <row r="2838" spans="4:4">
      <c r="D2838" s="86"/>
    </row>
    <row r="2839" spans="4:4">
      <c r="D2839" s="86"/>
    </row>
    <row r="2840" spans="4:4">
      <c r="D2840" s="86"/>
    </row>
    <row r="2841" spans="4:4">
      <c r="D2841" s="86"/>
    </row>
    <row r="2842" spans="4:4">
      <c r="D2842" s="86"/>
    </row>
    <row r="2843" spans="4:4">
      <c r="D2843" s="86"/>
    </row>
    <row r="2844" spans="4:4">
      <c r="D2844" s="86"/>
    </row>
    <row r="2845" spans="4:4">
      <c r="D2845" s="86"/>
    </row>
    <row r="2846" spans="4:4">
      <c r="D2846" s="86"/>
    </row>
    <row r="2847" spans="4:4">
      <c r="D2847" s="86"/>
    </row>
    <row r="2848" spans="4:4">
      <c r="D2848" s="86"/>
    </row>
    <row r="2849" spans="4:4">
      <c r="D2849" s="86"/>
    </row>
    <row r="2850" spans="4:4">
      <c r="D2850" s="86"/>
    </row>
    <row r="2851" spans="4:4">
      <c r="D2851" s="86"/>
    </row>
    <row r="2852" spans="4:4">
      <c r="D2852" s="86"/>
    </row>
    <row r="2853" spans="4:4">
      <c r="D2853" s="86"/>
    </row>
    <row r="2854" spans="4:4">
      <c r="D2854" s="86"/>
    </row>
    <row r="2855" spans="4:4">
      <c r="D2855" s="86"/>
    </row>
    <row r="2856" spans="4:4">
      <c r="D2856" s="86"/>
    </row>
    <row r="2857" spans="4:4">
      <c r="D2857" s="86"/>
    </row>
    <row r="2858" spans="4:4">
      <c r="D2858" s="86"/>
    </row>
    <row r="2859" spans="4:4">
      <c r="D2859" s="86"/>
    </row>
    <row r="2860" spans="4:4">
      <c r="D2860" s="86"/>
    </row>
    <row r="2861" spans="4:4">
      <c r="D2861" s="86"/>
    </row>
    <row r="2862" spans="4:4">
      <c r="D2862" s="86"/>
    </row>
    <row r="2863" spans="4:4">
      <c r="D2863" s="86"/>
    </row>
    <row r="2864" spans="4:4">
      <c r="D2864" s="86"/>
    </row>
    <row r="2865" spans="4:4">
      <c r="D2865" s="86"/>
    </row>
    <row r="2866" spans="4:4">
      <c r="D2866" s="86"/>
    </row>
    <row r="2867" spans="4:4">
      <c r="D2867" s="86"/>
    </row>
    <row r="2868" spans="4:4">
      <c r="D2868" s="86"/>
    </row>
    <row r="2869" spans="4:4">
      <c r="D2869" s="86"/>
    </row>
    <row r="2870" spans="4:4">
      <c r="D2870" s="86"/>
    </row>
    <row r="2871" spans="4:4">
      <c r="D2871" s="86"/>
    </row>
    <row r="2872" spans="4:4">
      <c r="D2872" s="86"/>
    </row>
    <row r="2873" spans="4:4">
      <c r="D2873" s="86"/>
    </row>
    <row r="2874" spans="4:4">
      <c r="D2874" s="86"/>
    </row>
    <row r="2875" spans="4:4">
      <c r="D2875" s="86"/>
    </row>
    <row r="2876" spans="4:4">
      <c r="D2876" s="86"/>
    </row>
    <row r="2877" spans="4:4">
      <c r="D2877" s="86"/>
    </row>
    <row r="2878" spans="4:4">
      <c r="D2878" s="86"/>
    </row>
    <row r="2879" spans="4:4">
      <c r="D2879" s="86"/>
    </row>
    <row r="2880" spans="4:4">
      <c r="D2880" s="86"/>
    </row>
    <row r="2881" spans="4:4">
      <c r="D2881" s="86"/>
    </row>
    <row r="2882" spans="4:4">
      <c r="D2882" s="86"/>
    </row>
    <row r="2883" spans="4:4">
      <c r="D2883" s="86"/>
    </row>
    <row r="2884" spans="4:4">
      <c r="D2884" s="86"/>
    </row>
    <row r="2885" spans="4:4">
      <c r="D2885" s="86"/>
    </row>
    <row r="2886" spans="4:4">
      <c r="D2886" s="86"/>
    </row>
    <row r="2887" spans="4:4">
      <c r="D2887" s="86"/>
    </row>
    <row r="2888" spans="4:4">
      <c r="D2888" s="86"/>
    </row>
    <row r="2889" spans="4:4">
      <c r="D2889" s="86"/>
    </row>
    <row r="2890" spans="4:4">
      <c r="D2890" s="86"/>
    </row>
    <row r="2891" spans="4:4">
      <c r="D2891" s="86"/>
    </row>
    <row r="2892" spans="4:4">
      <c r="D2892" s="86"/>
    </row>
    <row r="2893" spans="4:4">
      <c r="D2893" s="86"/>
    </row>
    <row r="2894" spans="4:4">
      <c r="D2894" s="86"/>
    </row>
    <row r="2895" spans="4:4">
      <c r="D2895" s="86"/>
    </row>
    <row r="2896" spans="4:4">
      <c r="D2896" s="86"/>
    </row>
    <row r="2897" spans="4:4">
      <c r="D2897" s="86"/>
    </row>
    <row r="2898" spans="4:4">
      <c r="D2898" s="86"/>
    </row>
    <row r="2899" spans="4:4">
      <c r="D2899" s="86"/>
    </row>
    <row r="2900" spans="4:4">
      <c r="D2900" s="86"/>
    </row>
    <row r="2901" spans="4:4">
      <c r="D2901" s="86"/>
    </row>
    <row r="2902" spans="4:4">
      <c r="D2902" s="86"/>
    </row>
    <row r="2903" spans="4:4">
      <c r="D2903" s="86"/>
    </row>
    <row r="2904" spans="4:4">
      <c r="D2904" s="86"/>
    </row>
    <row r="2905" spans="4:4">
      <c r="D2905" s="86"/>
    </row>
    <row r="2906" spans="4:4">
      <c r="D2906" s="86"/>
    </row>
    <row r="2907" spans="4:4">
      <c r="D2907" s="86"/>
    </row>
    <row r="2908" spans="4:4">
      <c r="D2908" s="86"/>
    </row>
    <row r="2909" spans="4:4">
      <c r="D2909" s="86"/>
    </row>
    <row r="2910" spans="4:4">
      <c r="D2910" s="86"/>
    </row>
    <row r="2911" spans="4:4">
      <c r="D2911" s="86"/>
    </row>
    <row r="2912" spans="4:4">
      <c r="D2912" s="86"/>
    </row>
    <row r="2913" spans="4:4">
      <c r="D2913" s="86"/>
    </row>
    <row r="2914" spans="4:4">
      <c r="D2914" s="86"/>
    </row>
    <row r="2915" spans="4:4">
      <c r="D2915" s="86"/>
    </row>
    <row r="2916" spans="4:4">
      <c r="D2916" s="86"/>
    </row>
    <row r="2917" spans="4:4">
      <c r="D2917" s="86"/>
    </row>
    <row r="2918" spans="4:4">
      <c r="D2918" s="86"/>
    </row>
    <row r="2919" spans="4:4">
      <c r="D2919" s="86"/>
    </row>
    <row r="2920" spans="4:4">
      <c r="D2920" s="86"/>
    </row>
    <row r="2921" spans="4:4">
      <c r="D2921" s="86"/>
    </row>
    <row r="2922" spans="4:4">
      <c r="D2922" s="86"/>
    </row>
    <row r="2923" spans="4:4">
      <c r="D2923" s="86"/>
    </row>
    <row r="2924" spans="4:4">
      <c r="D2924" s="86"/>
    </row>
    <row r="2925" spans="4:4">
      <c r="D2925" s="86"/>
    </row>
    <row r="2926" spans="4:4">
      <c r="D2926" s="86"/>
    </row>
    <row r="2927" spans="4:4">
      <c r="D2927" s="86"/>
    </row>
    <row r="2928" spans="4:4">
      <c r="D2928" s="86"/>
    </row>
    <row r="2929" spans="4:4">
      <c r="D2929" s="86"/>
    </row>
    <row r="2930" spans="4:4">
      <c r="D2930" s="86"/>
    </row>
    <row r="2931" spans="4:4">
      <c r="D2931" s="86"/>
    </row>
    <row r="2932" spans="4:4">
      <c r="D2932" s="86"/>
    </row>
    <row r="2933" spans="4:4">
      <c r="D2933" s="86"/>
    </row>
    <row r="2934" spans="4:4">
      <c r="D2934" s="86"/>
    </row>
    <row r="2935" spans="4:4">
      <c r="D2935" s="86"/>
    </row>
    <row r="2936" spans="4:4">
      <c r="D2936" s="86"/>
    </row>
    <row r="2937" spans="4:4">
      <c r="D2937" s="86"/>
    </row>
    <row r="2938" spans="4:4">
      <c r="D2938" s="86"/>
    </row>
    <row r="2939" spans="4:4">
      <c r="D2939" s="86"/>
    </row>
    <row r="2940" spans="4:4">
      <c r="D2940" s="86"/>
    </row>
    <row r="2941" spans="4:4">
      <c r="D2941" s="86"/>
    </row>
    <row r="2942" spans="4:4">
      <c r="D2942" s="86"/>
    </row>
    <row r="2943" spans="4:4">
      <c r="D2943" s="86"/>
    </row>
    <row r="2944" spans="4:4">
      <c r="D2944" s="86"/>
    </row>
    <row r="2945" spans="4:4">
      <c r="D2945" s="86"/>
    </row>
    <row r="2946" spans="4:4">
      <c r="D2946" s="86"/>
    </row>
    <row r="2947" spans="4:4">
      <c r="D2947" s="86"/>
    </row>
    <row r="2948" spans="4:4">
      <c r="D2948" s="86"/>
    </row>
    <row r="2949" spans="4:4">
      <c r="D2949" s="86"/>
    </row>
    <row r="2950" spans="4:4">
      <c r="D2950" s="86"/>
    </row>
    <row r="2951" spans="4:4">
      <c r="D2951" s="86"/>
    </row>
    <row r="2952" spans="4:4">
      <c r="D2952" s="86"/>
    </row>
    <row r="2953" spans="4:4">
      <c r="D2953" s="86"/>
    </row>
    <row r="2954" spans="4:4">
      <c r="D2954" s="86"/>
    </row>
    <row r="2955" spans="4:4">
      <c r="D2955" s="86"/>
    </row>
    <row r="2956" spans="4:4">
      <c r="D2956" s="86"/>
    </row>
    <row r="2957" spans="4:4">
      <c r="D2957" s="86"/>
    </row>
    <row r="2958" spans="4:4">
      <c r="D2958" s="86"/>
    </row>
    <row r="2959" spans="4:4">
      <c r="D2959" s="86"/>
    </row>
    <row r="2960" spans="4:4">
      <c r="D2960" s="86"/>
    </row>
    <row r="2961" spans="4:4">
      <c r="D2961" s="86"/>
    </row>
    <row r="2962" spans="4:4">
      <c r="D2962" s="86"/>
    </row>
    <row r="2963" spans="4:4">
      <c r="D2963" s="86"/>
    </row>
    <row r="2964" spans="4:4">
      <c r="D2964" s="86"/>
    </row>
    <row r="2965" spans="4:4">
      <c r="D2965" s="86"/>
    </row>
    <row r="2966" spans="4:4">
      <c r="D2966" s="86"/>
    </row>
    <row r="2967" spans="4:4">
      <c r="D2967" s="86"/>
    </row>
    <row r="2968" spans="4:4">
      <c r="D2968" s="86"/>
    </row>
    <row r="2969" spans="4:4">
      <c r="D2969" s="86"/>
    </row>
    <row r="2970" spans="4:4">
      <c r="D2970" s="86"/>
    </row>
    <row r="2971" spans="4:4">
      <c r="D2971" s="86"/>
    </row>
    <row r="2972" spans="4:4">
      <c r="D2972" s="86"/>
    </row>
    <row r="2973" spans="4:4">
      <c r="D2973" s="86"/>
    </row>
    <row r="2974" spans="4:4">
      <c r="D2974" s="86"/>
    </row>
    <row r="2975" spans="4:4">
      <c r="D2975" s="86"/>
    </row>
    <row r="2976" spans="4:4">
      <c r="D2976" s="86"/>
    </row>
    <row r="2977" spans="4:4">
      <c r="D2977" s="86"/>
    </row>
    <row r="2978" spans="4:4">
      <c r="D2978" s="86"/>
    </row>
    <row r="2979" spans="4:4">
      <c r="D2979" s="86"/>
    </row>
    <row r="2980" spans="4:4">
      <c r="D2980" s="86"/>
    </row>
    <row r="2981" spans="4:4">
      <c r="D2981" s="86"/>
    </row>
    <row r="2982" spans="4:4">
      <c r="D2982" s="86"/>
    </row>
    <row r="2983" spans="4:4">
      <c r="D2983" s="86"/>
    </row>
    <row r="2984" spans="4:4">
      <c r="D2984" s="86"/>
    </row>
    <row r="2985" spans="4:4">
      <c r="D2985" s="86"/>
    </row>
    <row r="2986" spans="4:4">
      <c r="D2986" s="86"/>
    </row>
    <row r="2987" spans="4:4">
      <c r="D2987" s="86"/>
    </row>
    <row r="2988" spans="4:4">
      <c r="D2988" s="86"/>
    </row>
    <row r="2989" spans="4:4">
      <c r="D2989" s="86"/>
    </row>
    <row r="2990" spans="4:4">
      <c r="D2990" s="86"/>
    </row>
    <row r="2991" spans="4:4">
      <c r="D2991" s="86"/>
    </row>
    <row r="2992" spans="4:4">
      <c r="D2992" s="86"/>
    </row>
    <row r="2993" spans="4:4">
      <c r="D2993" s="86"/>
    </row>
    <row r="2994" spans="4:4">
      <c r="D2994" s="86"/>
    </row>
    <row r="2995" spans="4:4">
      <c r="D2995" s="86"/>
    </row>
    <row r="2996" spans="4:4">
      <c r="D2996" s="86"/>
    </row>
    <row r="2997" spans="4:4">
      <c r="D2997" s="86"/>
    </row>
    <row r="2998" spans="4:4">
      <c r="D2998" s="86"/>
    </row>
    <row r="2999" spans="4:4">
      <c r="D2999" s="86"/>
    </row>
    <row r="3000" spans="4:4">
      <c r="D3000" s="86"/>
    </row>
    <row r="3001" spans="4:4">
      <c r="D3001" s="86"/>
    </row>
    <row r="3002" spans="4:4">
      <c r="D3002" s="86"/>
    </row>
    <row r="3003" spans="4:4">
      <c r="D3003" s="86"/>
    </row>
    <row r="3004" spans="4:4">
      <c r="D3004" s="86"/>
    </row>
    <row r="3005" spans="4:4">
      <c r="D3005" s="86"/>
    </row>
    <row r="3006" spans="4:4">
      <c r="D3006" s="86"/>
    </row>
    <row r="3007" spans="4:4">
      <c r="D3007" s="86"/>
    </row>
    <row r="3008" spans="4:4">
      <c r="D3008" s="86"/>
    </row>
    <row r="3009" spans="4:4">
      <c r="D3009" s="86"/>
    </row>
    <row r="3010" spans="4:4">
      <c r="D3010" s="86"/>
    </row>
    <row r="3011" spans="4:4">
      <c r="D3011" s="86"/>
    </row>
    <row r="3012" spans="4:4">
      <c r="D3012" s="86"/>
    </row>
    <row r="3013" spans="4:4">
      <c r="D3013" s="86"/>
    </row>
    <row r="3014" spans="4:4">
      <c r="D3014" s="86"/>
    </row>
    <row r="3015" spans="4:4">
      <c r="D3015" s="86"/>
    </row>
    <row r="3016" spans="4:4">
      <c r="D3016" s="86"/>
    </row>
    <row r="3017" spans="4:4">
      <c r="D3017" s="86"/>
    </row>
    <row r="3018" spans="4:4">
      <c r="D3018" s="86"/>
    </row>
    <row r="3019" spans="4:4">
      <c r="D3019" s="86"/>
    </row>
    <row r="3020" spans="4:4">
      <c r="D3020" s="86"/>
    </row>
    <row r="3021" spans="4:4">
      <c r="D3021" s="86"/>
    </row>
    <row r="3022" spans="4:4">
      <c r="D3022" s="86"/>
    </row>
    <row r="3023" spans="4:4">
      <c r="D3023" s="86"/>
    </row>
    <row r="3024" spans="4:4">
      <c r="D3024" s="86"/>
    </row>
    <row r="3025" spans="4:4">
      <c r="D3025" s="86"/>
    </row>
    <row r="3026" spans="4:4">
      <c r="D3026" s="86"/>
    </row>
    <row r="3027" spans="4:4">
      <c r="D3027" s="86"/>
    </row>
    <row r="3028" spans="4:4">
      <c r="D3028" s="86"/>
    </row>
    <row r="3029" spans="4:4">
      <c r="D3029" s="86"/>
    </row>
    <row r="3030" spans="4:4">
      <c r="D3030" s="86"/>
    </row>
    <row r="3031" spans="4:4">
      <c r="D3031" s="86"/>
    </row>
    <row r="3032" spans="4:4">
      <c r="D3032" s="86"/>
    </row>
    <row r="3033" spans="4:4">
      <c r="D3033" s="86"/>
    </row>
    <row r="3034" spans="4:4">
      <c r="D3034" s="86"/>
    </row>
    <row r="3035" spans="4:4">
      <c r="D3035" s="86"/>
    </row>
    <row r="3036" spans="4:4">
      <c r="D3036" s="86"/>
    </row>
    <row r="3037" spans="4:4">
      <c r="D3037" s="86"/>
    </row>
    <row r="3038" spans="4:4">
      <c r="D3038" s="86"/>
    </row>
    <row r="3039" spans="4:4">
      <c r="D3039" s="86"/>
    </row>
    <row r="3040" spans="4:4">
      <c r="D3040" s="86"/>
    </row>
    <row r="3041" spans="4:4">
      <c r="D3041" s="86"/>
    </row>
    <row r="3042" spans="4:4">
      <c r="D3042" s="86"/>
    </row>
    <row r="3043" spans="4:4">
      <c r="D3043" s="86"/>
    </row>
    <row r="3044" spans="4:4">
      <c r="D3044" s="86"/>
    </row>
    <row r="3045" spans="4:4">
      <c r="D3045" s="86"/>
    </row>
    <row r="3046" spans="4:4">
      <c r="D3046" s="86"/>
    </row>
    <row r="3047" spans="4:4">
      <c r="D3047" s="86"/>
    </row>
    <row r="3048" spans="4:4">
      <c r="D3048" s="86"/>
    </row>
    <row r="3049" spans="4:4">
      <c r="D3049" s="86"/>
    </row>
    <row r="3050" spans="4:4">
      <c r="D3050" s="86"/>
    </row>
    <row r="3051" spans="4:4">
      <c r="D3051" s="86"/>
    </row>
    <row r="3052" spans="4:4">
      <c r="D3052" s="86"/>
    </row>
    <row r="3053" spans="4:4">
      <c r="D3053" s="86"/>
    </row>
    <row r="3054" spans="4:4">
      <c r="D3054" s="86"/>
    </row>
    <row r="3055" spans="4:4">
      <c r="D3055" s="86"/>
    </row>
    <row r="3056" spans="4:4">
      <c r="D3056" s="86"/>
    </row>
    <row r="3057" spans="4:4">
      <c r="D3057" s="86"/>
    </row>
    <row r="3058" spans="4:4">
      <c r="D3058" s="86"/>
    </row>
    <row r="3059" spans="4:4">
      <c r="D3059" s="86"/>
    </row>
    <row r="3060" spans="4:4">
      <c r="D3060" s="86"/>
    </row>
    <row r="3061" spans="4:4">
      <c r="D3061" s="86"/>
    </row>
    <row r="3062" spans="4:4">
      <c r="D3062" s="86"/>
    </row>
    <row r="3063" spans="4:4">
      <c r="D3063" s="86"/>
    </row>
    <row r="3064" spans="4:4">
      <c r="D3064" s="86"/>
    </row>
    <row r="3065" spans="4:4">
      <c r="D3065" s="86"/>
    </row>
    <row r="3066" spans="4:4">
      <c r="D3066" s="86"/>
    </row>
    <row r="3067" spans="4:4">
      <c r="D3067" s="86"/>
    </row>
    <row r="3068" spans="4:4">
      <c r="D3068" s="86"/>
    </row>
    <row r="3069" spans="4:4">
      <c r="D3069" s="86"/>
    </row>
    <row r="3070" spans="4:4">
      <c r="D3070" s="86"/>
    </row>
    <row r="3071" spans="4:4">
      <c r="D3071" s="86"/>
    </row>
    <row r="3072" spans="4:4">
      <c r="D3072" s="86"/>
    </row>
    <row r="3073" spans="4:4">
      <c r="D3073" s="86"/>
    </row>
    <row r="3074" spans="4:4">
      <c r="D3074" s="86"/>
    </row>
    <row r="3075" spans="4:4">
      <c r="D3075" s="86"/>
    </row>
    <row r="3076" spans="4:4">
      <c r="D3076" s="86"/>
    </row>
    <row r="3077" spans="4:4">
      <c r="D3077" s="86"/>
    </row>
    <row r="3078" spans="4:4">
      <c r="D3078" s="86"/>
    </row>
    <row r="3079" spans="4:4">
      <c r="D3079" s="86"/>
    </row>
    <row r="3080" spans="4:4">
      <c r="D3080" s="86"/>
    </row>
    <row r="3081" spans="4:4">
      <c r="D3081" s="86"/>
    </row>
    <row r="3082" spans="4:4">
      <c r="D3082" s="86"/>
    </row>
    <row r="3083" spans="4:4">
      <c r="D3083" s="86"/>
    </row>
    <row r="3084" spans="4:4">
      <c r="D3084" s="86"/>
    </row>
    <row r="3085" spans="4:4">
      <c r="D3085" s="86"/>
    </row>
    <row r="3086" spans="4:4">
      <c r="D3086" s="86"/>
    </row>
    <row r="3087" spans="4:4">
      <c r="D3087" s="86"/>
    </row>
    <row r="3088" spans="4:4">
      <c r="D3088" s="86"/>
    </row>
    <row r="3089" spans="4:4">
      <c r="D3089" s="86"/>
    </row>
    <row r="3090" spans="4:4">
      <c r="D3090" s="86"/>
    </row>
    <row r="3091" spans="4:4">
      <c r="D3091" s="86"/>
    </row>
    <row r="3092" spans="4:4">
      <c r="D3092" s="86"/>
    </row>
    <row r="3093" spans="4:4">
      <c r="D3093" s="86"/>
    </row>
    <row r="3094" spans="4:4">
      <c r="D3094" s="86"/>
    </row>
    <row r="3095" spans="4:4">
      <c r="D3095" s="86"/>
    </row>
    <row r="3096" spans="4:4">
      <c r="D3096" s="86"/>
    </row>
    <row r="3097" spans="4:4">
      <c r="D3097" s="86"/>
    </row>
    <row r="3098" spans="4:4">
      <c r="D3098" s="86"/>
    </row>
    <row r="3099" spans="4:4">
      <c r="D3099" s="86"/>
    </row>
    <row r="3100" spans="4:4">
      <c r="D3100" s="86"/>
    </row>
    <row r="3101" spans="4:4">
      <c r="D3101" s="86"/>
    </row>
    <row r="3102" spans="4:4">
      <c r="D3102" s="86"/>
    </row>
    <row r="3103" spans="4:4">
      <c r="D3103" s="86"/>
    </row>
    <row r="3104" spans="4:4">
      <c r="D3104" s="86"/>
    </row>
    <row r="3105" spans="4:4">
      <c r="D3105" s="86"/>
    </row>
    <row r="3106" spans="4:4">
      <c r="D3106" s="86"/>
    </row>
    <row r="3107" spans="4:4">
      <c r="D3107" s="86"/>
    </row>
    <row r="3108" spans="4:4">
      <c r="D3108" s="86"/>
    </row>
    <row r="3109" spans="4:4">
      <c r="D3109" s="86"/>
    </row>
    <row r="3110" spans="4:4">
      <c r="D3110" s="86"/>
    </row>
    <row r="3111" spans="4:4">
      <c r="D3111" s="86"/>
    </row>
    <row r="3112" spans="4:4">
      <c r="D3112" s="86"/>
    </row>
    <row r="3113" spans="4:4">
      <c r="D3113" s="86"/>
    </row>
    <row r="3114" spans="4:4">
      <c r="D3114" s="86"/>
    </row>
    <row r="3115" spans="4:4">
      <c r="D3115" s="86"/>
    </row>
    <row r="3116" spans="4:4">
      <c r="D3116" s="86"/>
    </row>
    <row r="3117" spans="4:4">
      <c r="D3117" s="86"/>
    </row>
    <row r="3118" spans="4:4">
      <c r="D3118" s="86"/>
    </row>
    <row r="3119" spans="4:4">
      <c r="D3119" s="86"/>
    </row>
    <row r="3120" spans="4:4">
      <c r="D3120" s="86"/>
    </row>
    <row r="3121" spans="4:4">
      <c r="D3121" s="86"/>
    </row>
    <row r="3122" spans="4:4">
      <c r="D3122" s="86"/>
    </row>
    <row r="3123" spans="4:4">
      <c r="D3123" s="86"/>
    </row>
    <row r="3124" spans="4:4">
      <c r="D3124" s="86"/>
    </row>
    <row r="3125" spans="4:4">
      <c r="D3125" s="86"/>
    </row>
    <row r="3126" spans="4:4">
      <c r="D3126" s="86"/>
    </row>
    <row r="3127" spans="4:4">
      <c r="D3127" s="86"/>
    </row>
    <row r="3128" spans="4:4">
      <c r="D3128" s="86"/>
    </row>
    <row r="3129" spans="4:4">
      <c r="D3129" s="86"/>
    </row>
    <row r="3130" spans="4:4">
      <c r="D3130" s="86"/>
    </row>
    <row r="3131" spans="4:4">
      <c r="D3131" s="86"/>
    </row>
    <row r="3132" spans="4:4">
      <c r="D3132" s="86"/>
    </row>
    <row r="3133" spans="4:4">
      <c r="D3133" s="86"/>
    </row>
    <row r="3134" spans="4:4">
      <c r="D3134" s="86"/>
    </row>
    <row r="3135" spans="4:4">
      <c r="D3135" s="86"/>
    </row>
    <row r="3136" spans="4:4">
      <c r="D3136" s="86"/>
    </row>
    <row r="3137" spans="4:4">
      <c r="D3137" s="86"/>
    </row>
    <row r="3138" spans="4:4">
      <c r="D3138" s="86"/>
    </row>
    <row r="3139" spans="4:4">
      <c r="D3139" s="86"/>
    </row>
    <row r="3140" spans="4:4">
      <c r="D3140" s="86"/>
    </row>
    <row r="3141" spans="4:4">
      <c r="D3141" s="86"/>
    </row>
    <row r="3142" spans="4:4">
      <c r="D3142" s="86"/>
    </row>
    <row r="3143" spans="4:4">
      <c r="D3143" s="86"/>
    </row>
    <row r="3144" spans="4:4">
      <c r="D3144" s="86"/>
    </row>
    <row r="3145" spans="4:4">
      <c r="D3145" s="86"/>
    </row>
    <row r="3146" spans="4:4">
      <c r="D3146" s="86"/>
    </row>
    <row r="3147" spans="4:4">
      <c r="D3147" s="86"/>
    </row>
    <row r="3148" spans="4:4">
      <c r="D3148" s="86"/>
    </row>
    <row r="3149" spans="4:4">
      <c r="D3149" s="86"/>
    </row>
    <row r="3150" spans="4:4">
      <c r="D3150" s="86"/>
    </row>
    <row r="3151" spans="4:4">
      <c r="D3151" s="86"/>
    </row>
    <row r="3152" spans="4:4">
      <c r="D3152" s="86"/>
    </row>
    <row r="3153" spans="4:4">
      <c r="D3153" s="86"/>
    </row>
    <row r="3154" spans="4:4">
      <c r="D3154" s="86"/>
    </row>
    <row r="3155" spans="4:4">
      <c r="D3155" s="86"/>
    </row>
    <row r="3156" spans="4:4">
      <c r="D3156" s="86"/>
    </row>
    <row r="3157" spans="4:4">
      <c r="D3157" s="86"/>
    </row>
    <row r="3158" spans="4:4">
      <c r="D3158" s="86"/>
    </row>
    <row r="3159" spans="4:4">
      <c r="D3159" s="86"/>
    </row>
    <row r="3160" spans="4:4">
      <c r="D3160" s="86"/>
    </row>
    <row r="3161" spans="4:4">
      <c r="D3161" s="86"/>
    </row>
    <row r="3162" spans="4:4">
      <c r="D3162" s="86"/>
    </row>
    <row r="3163" spans="4:4">
      <c r="D3163" s="86"/>
    </row>
    <row r="3164" spans="4:4">
      <c r="D3164" s="86"/>
    </row>
    <row r="3165" spans="4:4">
      <c r="D3165" s="86"/>
    </row>
    <row r="3166" spans="4:4">
      <c r="D3166" s="86"/>
    </row>
    <row r="3167" spans="4:4">
      <c r="D3167" s="86"/>
    </row>
    <row r="3168" spans="4:4">
      <c r="D3168" s="86"/>
    </row>
    <row r="3169" spans="4:4">
      <c r="D3169" s="86"/>
    </row>
    <row r="3170" spans="4:4">
      <c r="D3170" s="86"/>
    </row>
    <row r="3171" spans="4:4">
      <c r="D3171" s="86"/>
    </row>
    <row r="3172" spans="4:4">
      <c r="D3172" s="86"/>
    </row>
    <row r="3173" spans="4:4">
      <c r="D3173" s="86"/>
    </row>
    <row r="3174" spans="4:4">
      <c r="D3174" s="86"/>
    </row>
    <row r="3175" spans="4:4">
      <c r="D3175" s="86"/>
    </row>
    <row r="3176" spans="4:4">
      <c r="D3176" s="86"/>
    </row>
    <row r="3177" spans="4:4">
      <c r="D3177" s="86"/>
    </row>
    <row r="3178" spans="4:4">
      <c r="D3178" s="86"/>
    </row>
    <row r="3179" spans="4:4">
      <c r="D3179" s="86"/>
    </row>
    <row r="3180" spans="4:4">
      <c r="D3180" s="86"/>
    </row>
    <row r="3181" spans="4:4">
      <c r="D3181" s="86"/>
    </row>
    <row r="3182" spans="4:4">
      <c r="D3182" s="86"/>
    </row>
    <row r="3183" spans="4:4">
      <c r="D3183" s="86"/>
    </row>
    <row r="3184" spans="4:4">
      <c r="D3184" s="86"/>
    </row>
    <row r="3185" spans="4:4">
      <c r="D3185" s="86"/>
    </row>
    <row r="3186" spans="4:4">
      <c r="D3186" s="86"/>
    </row>
    <row r="3187" spans="4:4">
      <c r="D3187" s="86"/>
    </row>
    <row r="3188" spans="4:4">
      <c r="D3188" s="86"/>
    </row>
    <row r="3189" spans="4:4">
      <c r="D3189" s="86"/>
    </row>
    <row r="3190" spans="4:4">
      <c r="D3190" s="86"/>
    </row>
    <row r="3191" spans="4:4">
      <c r="D3191" s="86"/>
    </row>
    <row r="3192" spans="4:4">
      <c r="D3192" s="86"/>
    </row>
    <row r="3193" spans="4:4">
      <c r="D3193" s="86"/>
    </row>
    <row r="3194" spans="4:4">
      <c r="D3194" s="86"/>
    </row>
    <row r="3195" spans="4:4">
      <c r="D3195" s="86"/>
    </row>
    <row r="3196" spans="4:4">
      <c r="D3196" s="86"/>
    </row>
    <row r="3197" spans="4:4">
      <c r="D3197" s="86"/>
    </row>
    <row r="3198" spans="4:4">
      <c r="D3198" s="86"/>
    </row>
    <row r="3199" spans="4:4">
      <c r="D3199" s="86"/>
    </row>
    <row r="3200" spans="4:4">
      <c r="D3200" s="86"/>
    </row>
    <row r="3201" spans="4:4">
      <c r="D3201" s="86"/>
    </row>
    <row r="3202" spans="4:4">
      <c r="D3202" s="86"/>
    </row>
    <row r="3203" spans="4:4">
      <c r="D3203" s="86"/>
    </row>
    <row r="3204" spans="4:4">
      <c r="D3204" s="86"/>
    </row>
    <row r="3205" spans="4:4">
      <c r="D3205" s="86"/>
    </row>
    <row r="3206" spans="4:4">
      <c r="D3206" s="86"/>
    </row>
    <row r="3207" spans="4:4">
      <c r="D3207" s="86"/>
    </row>
    <row r="3208" spans="4:4">
      <c r="D3208" s="86"/>
    </row>
    <row r="3209" spans="4:4">
      <c r="D3209" s="86"/>
    </row>
    <row r="3210" spans="4:4">
      <c r="D3210" s="86"/>
    </row>
    <row r="3211" spans="4:4">
      <c r="D3211" s="86"/>
    </row>
    <row r="3212" spans="4:4">
      <c r="D3212" s="86"/>
    </row>
    <row r="3213" spans="4:4">
      <c r="D3213" s="86"/>
    </row>
    <row r="3214" spans="4:4">
      <c r="D3214" s="86"/>
    </row>
    <row r="3215" spans="4:4">
      <c r="D3215" s="86"/>
    </row>
    <row r="3216" spans="4:4">
      <c r="D3216" s="86"/>
    </row>
    <row r="3217" spans="4:4">
      <c r="D3217" s="86"/>
    </row>
    <row r="3218" spans="4:4">
      <c r="D3218" s="86"/>
    </row>
    <row r="3219" spans="4:4">
      <c r="D3219" s="86"/>
    </row>
    <row r="3220" spans="4:4">
      <c r="D3220" s="86"/>
    </row>
    <row r="3221" spans="4:4">
      <c r="D3221" s="86"/>
    </row>
    <row r="3222" spans="4:4">
      <c r="D3222" s="86"/>
    </row>
    <row r="3223" spans="4:4">
      <c r="D3223" s="86"/>
    </row>
    <row r="3224" spans="4:4">
      <c r="D3224" s="86"/>
    </row>
    <row r="3225" spans="4:4">
      <c r="D3225" s="86"/>
    </row>
    <row r="3226" spans="4:4">
      <c r="D3226" s="86"/>
    </row>
    <row r="3227" spans="4:4">
      <c r="D3227" s="86"/>
    </row>
    <row r="3228" spans="4:4">
      <c r="D3228" s="86"/>
    </row>
    <row r="3229" spans="4:4">
      <c r="D3229" s="86"/>
    </row>
    <row r="3230" spans="4:4">
      <c r="D3230" s="86"/>
    </row>
    <row r="3231" spans="4:4">
      <c r="D3231" s="86"/>
    </row>
    <row r="3232" spans="4:4">
      <c r="D3232" s="86"/>
    </row>
    <row r="3233" spans="4:4">
      <c r="D3233" s="86"/>
    </row>
    <row r="3234" spans="4:4">
      <c r="D3234" s="86"/>
    </row>
    <row r="3235" spans="4:4">
      <c r="D3235" s="86"/>
    </row>
    <row r="3236" spans="4:4">
      <c r="D3236" s="86"/>
    </row>
    <row r="3237" spans="4:4">
      <c r="D3237" s="86"/>
    </row>
    <row r="3238" spans="4:4">
      <c r="D3238" s="86"/>
    </row>
    <row r="3239" spans="4:4">
      <c r="D3239" s="86"/>
    </row>
    <row r="3240" spans="4:4">
      <c r="D3240" s="86"/>
    </row>
    <row r="3241" spans="4:4">
      <c r="D3241" s="86"/>
    </row>
    <row r="3242" spans="4:4">
      <c r="D3242" s="86"/>
    </row>
    <row r="3243" spans="4:4">
      <c r="D3243" s="86"/>
    </row>
    <row r="3244" spans="4:4">
      <c r="D3244" s="86"/>
    </row>
    <row r="3245" spans="4:4">
      <c r="D3245" s="86"/>
    </row>
    <row r="3246" spans="4:4">
      <c r="D3246" s="86"/>
    </row>
    <row r="3247" spans="4:4">
      <c r="D3247" s="86"/>
    </row>
    <row r="3248" spans="4:4">
      <c r="D3248" s="86"/>
    </row>
    <row r="3249" spans="4:4">
      <c r="D3249" s="86"/>
    </row>
    <row r="3250" spans="4:4">
      <c r="D3250" s="86"/>
    </row>
    <row r="3251" spans="4:4">
      <c r="D3251" s="86"/>
    </row>
    <row r="3252" spans="4:4">
      <c r="D3252" s="86"/>
    </row>
    <row r="3253" spans="4:4">
      <c r="D3253" s="86"/>
    </row>
    <row r="3254" spans="4:4">
      <c r="D3254" s="86"/>
    </row>
    <row r="3255" spans="4:4">
      <c r="D3255" s="86"/>
    </row>
    <row r="3256" spans="4:4">
      <c r="D3256" s="86"/>
    </row>
    <row r="3257" spans="4:4">
      <c r="D3257" s="86"/>
    </row>
    <row r="3258" spans="4:4">
      <c r="D3258" s="86"/>
    </row>
    <row r="3259" spans="4:4">
      <c r="D3259" s="86"/>
    </row>
    <row r="3260" spans="4:4">
      <c r="D3260" s="86"/>
    </row>
    <row r="3261" spans="4:4">
      <c r="D3261" s="86"/>
    </row>
    <row r="3262" spans="4:4">
      <c r="D3262" s="86"/>
    </row>
    <row r="3263" spans="4:4">
      <c r="D3263" s="86"/>
    </row>
    <row r="3264" spans="4:4">
      <c r="D3264" s="86"/>
    </row>
    <row r="3265" spans="4:4">
      <c r="D3265" s="86"/>
    </row>
    <row r="3266" spans="4:4">
      <c r="D3266" s="86"/>
    </row>
    <row r="3267" spans="4:4">
      <c r="D3267" s="86"/>
    </row>
    <row r="3268" spans="4:4">
      <c r="D3268" s="86"/>
    </row>
    <row r="3269" spans="4:4">
      <c r="D3269" s="86"/>
    </row>
    <row r="3270" spans="4:4">
      <c r="D3270" s="86"/>
    </row>
    <row r="3271" spans="4:4">
      <c r="D3271" s="86"/>
    </row>
    <row r="3272" spans="4:4">
      <c r="D3272" s="86"/>
    </row>
    <row r="3273" spans="4:4">
      <c r="D3273" s="86"/>
    </row>
    <row r="3274" spans="4:4">
      <c r="D3274" s="86"/>
    </row>
    <row r="3275" spans="4:4">
      <c r="D3275" s="86"/>
    </row>
    <row r="3276" spans="4:4">
      <c r="D3276" s="86"/>
    </row>
    <row r="3277" spans="4:4">
      <c r="D3277" s="86"/>
    </row>
    <row r="3278" spans="4:4">
      <c r="D3278" s="86"/>
    </row>
    <row r="3279" spans="4:4">
      <c r="D3279" s="86"/>
    </row>
    <row r="3280" spans="4:4">
      <c r="D3280" s="86"/>
    </row>
    <row r="3281" spans="4:4">
      <c r="D3281" s="86"/>
    </row>
    <row r="3282" spans="4:4">
      <c r="D3282" s="86"/>
    </row>
    <row r="3283" spans="4:4">
      <c r="D3283" s="86"/>
    </row>
    <row r="3284" spans="4:4">
      <c r="D3284" s="86"/>
    </row>
    <row r="3285" spans="4:4">
      <c r="D3285" s="86"/>
    </row>
    <row r="3286" spans="4:4">
      <c r="D3286" s="86"/>
    </row>
    <row r="3287" spans="4:4">
      <c r="D3287" s="86"/>
    </row>
    <row r="3288" spans="4:4">
      <c r="D3288" s="86"/>
    </row>
    <row r="3289" spans="4:4">
      <c r="D3289" s="86"/>
    </row>
    <row r="3290" spans="4:4">
      <c r="D3290" s="86"/>
    </row>
    <row r="3291" spans="4:4">
      <c r="D3291" s="86"/>
    </row>
    <row r="3292" spans="4:4">
      <c r="D3292" s="86"/>
    </row>
    <row r="3293" spans="4:4">
      <c r="D3293" s="86"/>
    </row>
    <row r="3294" spans="4:4">
      <c r="D3294" s="86"/>
    </row>
    <row r="3295" spans="4:4">
      <c r="D3295" s="86"/>
    </row>
    <row r="3296" spans="4:4">
      <c r="D3296" s="86"/>
    </row>
    <row r="3297" spans="4:4">
      <c r="D3297" s="86"/>
    </row>
    <row r="3298" spans="4:4">
      <c r="D3298" s="86"/>
    </row>
    <row r="3299" spans="4:4">
      <c r="D3299" s="86"/>
    </row>
    <row r="3300" spans="4:4">
      <c r="D3300" s="86"/>
    </row>
    <row r="3301" spans="4:4">
      <c r="D3301" s="86"/>
    </row>
    <row r="3302" spans="4:4">
      <c r="D3302" s="86"/>
    </row>
    <row r="3303" spans="4:4">
      <c r="D3303" s="86"/>
    </row>
    <row r="3304" spans="4:4">
      <c r="D3304" s="86"/>
    </row>
    <row r="3305" spans="4:4">
      <c r="D3305" s="86"/>
    </row>
    <row r="3306" spans="4:4">
      <c r="D3306" s="86"/>
    </row>
    <row r="3307" spans="4:4">
      <c r="D3307" s="86"/>
    </row>
    <row r="3308" spans="4:4">
      <c r="D3308" s="86"/>
    </row>
    <row r="3309" spans="4:4">
      <c r="D3309" s="86"/>
    </row>
    <row r="3310" spans="4:4">
      <c r="D3310" s="86"/>
    </row>
    <row r="3311" spans="4:4">
      <c r="D3311" s="86"/>
    </row>
    <row r="3312" spans="4:4">
      <c r="D3312" s="86"/>
    </row>
    <row r="3313" spans="4:4">
      <c r="D3313" s="86"/>
    </row>
    <row r="3314" spans="4:4">
      <c r="D3314" s="86"/>
    </row>
    <row r="3315" spans="4:4">
      <c r="D3315" s="86"/>
    </row>
    <row r="3316" spans="4:4">
      <c r="D3316" s="86"/>
    </row>
    <row r="3317" spans="4:4">
      <c r="D3317" s="86"/>
    </row>
    <row r="3318" spans="4:4">
      <c r="D3318" s="86"/>
    </row>
    <row r="3319" spans="4:4">
      <c r="D3319" s="86"/>
    </row>
    <row r="3320" spans="4:4">
      <c r="D3320" s="86"/>
    </row>
    <row r="3321" spans="4:4">
      <c r="D3321" s="86"/>
    </row>
    <row r="3322" spans="4:4">
      <c r="D3322" s="86"/>
    </row>
    <row r="3323" spans="4:4">
      <c r="D3323" s="86"/>
    </row>
    <row r="3324" spans="4:4">
      <c r="D3324" s="86"/>
    </row>
    <row r="3325" spans="4:4">
      <c r="D3325" s="86"/>
    </row>
    <row r="3326" spans="4:4">
      <c r="D3326" s="86"/>
    </row>
    <row r="3327" spans="4:4">
      <c r="D3327" s="86"/>
    </row>
    <row r="3328" spans="4:4">
      <c r="D3328" s="86"/>
    </row>
    <row r="3329" spans="4:4">
      <c r="D3329" s="86"/>
    </row>
    <row r="3330" spans="4:4">
      <c r="D3330" s="86"/>
    </row>
    <row r="3331" spans="4:4">
      <c r="D3331" s="86"/>
    </row>
    <row r="3332" spans="4:4">
      <c r="D3332" s="86"/>
    </row>
    <row r="3333" spans="4:4">
      <c r="D3333" s="86"/>
    </row>
    <row r="3334" spans="4:4">
      <c r="D3334" s="86"/>
    </row>
    <row r="3335" spans="4:4">
      <c r="D3335" s="86"/>
    </row>
    <row r="3336" spans="4:4">
      <c r="D3336" s="86"/>
    </row>
    <row r="3337" spans="4:4">
      <c r="D3337" s="86"/>
    </row>
    <row r="3338" spans="4:4">
      <c r="D3338" s="86"/>
    </row>
    <row r="3339" spans="4:4">
      <c r="D3339" s="86"/>
    </row>
    <row r="3340" spans="4:4">
      <c r="D3340" s="86"/>
    </row>
    <row r="3341" spans="4:4">
      <c r="D3341" s="86"/>
    </row>
    <row r="3342" spans="4:4">
      <c r="D3342" s="86"/>
    </row>
    <row r="3343" spans="4:4">
      <c r="D3343" s="86"/>
    </row>
    <row r="3344" spans="4:4">
      <c r="D3344" s="86"/>
    </row>
    <row r="3345" spans="4:4">
      <c r="D3345" s="86"/>
    </row>
    <row r="3346" spans="4:4">
      <c r="D3346" s="86"/>
    </row>
    <row r="3347" spans="4:4">
      <c r="D3347" s="86"/>
    </row>
    <row r="3348" spans="4:4">
      <c r="D3348" s="86"/>
    </row>
    <row r="3349" spans="4:4">
      <c r="D3349" s="86"/>
    </row>
    <row r="3350" spans="4:4">
      <c r="D3350" s="86"/>
    </row>
    <row r="3351" spans="4:4">
      <c r="D3351" s="86"/>
    </row>
    <row r="3352" spans="4:4">
      <c r="D3352" s="86"/>
    </row>
    <row r="3353" spans="4:4">
      <c r="D3353" s="86"/>
    </row>
    <row r="3354" spans="4:4">
      <c r="D3354" s="86"/>
    </row>
    <row r="3355" spans="4:4">
      <c r="D3355" s="86"/>
    </row>
    <row r="3356" spans="4:4">
      <c r="D3356" s="86"/>
    </row>
    <row r="3357" spans="4:4">
      <c r="D3357" s="86"/>
    </row>
    <row r="3358" spans="4:4">
      <c r="D3358" s="86"/>
    </row>
    <row r="3359" spans="4:4">
      <c r="D3359" s="86"/>
    </row>
    <row r="3360" spans="4:4">
      <c r="D3360" s="86"/>
    </row>
    <row r="3361" spans="4:4">
      <c r="D3361" s="86"/>
    </row>
    <row r="3362" spans="4:4">
      <c r="D3362" s="86"/>
    </row>
    <row r="3363" spans="4:4">
      <c r="D3363" s="86"/>
    </row>
    <row r="3364" spans="4:4">
      <c r="D3364" s="86"/>
    </row>
    <row r="3365" spans="4:4">
      <c r="D3365" s="86"/>
    </row>
    <row r="3366" spans="4:4">
      <c r="D3366" s="86"/>
    </row>
    <row r="3367" spans="4:4">
      <c r="D3367" s="86"/>
    </row>
    <row r="3368" spans="4:4">
      <c r="D3368" s="86"/>
    </row>
    <row r="3369" spans="4:4">
      <c r="D3369" s="86"/>
    </row>
    <row r="3370" spans="4:4">
      <c r="D3370" s="86"/>
    </row>
    <row r="3371" spans="4:4">
      <c r="D3371" s="86"/>
    </row>
    <row r="3372" spans="4:4">
      <c r="D3372" s="86"/>
    </row>
    <row r="3373" spans="4:4">
      <c r="D3373" s="86"/>
    </row>
    <row r="3374" spans="4:4">
      <c r="D3374" s="86"/>
    </row>
    <row r="3375" spans="4:4">
      <c r="D3375" s="86"/>
    </row>
    <row r="3376" spans="4:4">
      <c r="D3376" s="86"/>
    </row>
    <row r="3377" spans="4:4">
      <c r="D3377" s="86"/>
    </row>
    <row r="3378" spans="4:4">
      <c r="D3378" s="86"/>
    </row>
    <row r="3379" spans="4:4">
      <c r="D3379" s="86"/>
    </row>
    <row r="3380" spans="4:4">
      <c r="D3380" s="86"/>
    </row>
    <row r="3381" spans="4:4">
      <c r="D3381" s="86"/>
    </row>
    <row r="3382" spans="4:4">
      <c r="D3382" s="86"/>
    </row>
    <row r="3383" spans="4:4">
      <c r="D3383" s="86"/>
    </row>
    <row r="3384" spans="4:4">
      <c r="D3384" s="86"/>
    </row>
    <row r="3385" spans="4:4">
      <c r="D3385" s="86"/>
    </row>
    <row r="3386" spans="4:4">
      <c r="D3386" s="86"/>
    </row>
    <row r="3387" spans="4:4">
      <c r="D3387" s="86"/>
    </row>
    <row r="3388" spans="4:4">
      <c r="D3388" s="86"/>
    </row>
    <row r="3389" spans="4:4">
      <c r="D3389" s="86"/>
    </row>
    <row r="3390" spans="4:4">
      <c r="D3390" s="86"/>
    </row>
    <row r="3391" spans="4:4">
      <c r="D3391" s="86"/>
    </row>
    <row r="3392" spans="4:4">
      <c r="D3392" s="86"/>
    </row>
    <row r="3393" spans="4:4">
      <c r="D3393" s="86"/>
    </row>
    <row r="3394" spans="4:4">
      <c r="D3394" s="86"/>
    </row>
    <row r="3395" spans="4:4">
      <c r="D3395" s="86"/>
    </row>
    <row r="3396" spans="4:4">
      <c r="D3396" s="86"/>
    </row>
    <row r="3397" spans="4:4">
      <c r="D3397" s="86"/>
    </row>
    <row r="3398" spans="4:4">
      <c r="D3398" s="86"/>
    </row>
    <row r="3399" spans="4:4">
      <c r="D3399" s="86"/>
    </row>
    <row r="3400" spans="4:4">
      <c r="D3400" s="86"/>
    </row>
    <row r="3401" spans="4:4">
      <c r="D3401" s="86"/>
    </row>
    <row r="3402" spans="4:4">
      <c r="D3402" s="86"/>
    </row>
    <row r="3403" spans="4:4">
      <c r="D3403" s="86"/>
    </row>
    <row r="3404" spans="4:4">
      <c r="D3404" s="86"/>
    </row>
    <row r="3405" spans="4:4">
      <c r="D3405" s="86"/>
    </row>
    <row r="3406" spans="4:4">
      <c r="D3406" s="86"/>
    </row>
    <row r="3407" spans="4:4">
      <c r="D3407" s="86"/>
    </row>
    <row r="3408" spans="4:4">
      <c r="D3408" s="86"/>
    </row>
    <row r="3409" spans="4:4">
      <c r="D3409" s="86"/>
    </row>
    <row r="3410" spans="4:4">
      <c r="D3410" s="86"/>
    </row>
    <row r="3411" spans="4:4">
      <c r="D3411" s="86"/>
    </row>
    <row r="3412" spans="4:4">
      <c r="D3412" s="86"/>
    </row>
    <row r="3413" spans="4:4">
      <c r="D3413" s="86"/>
    </row>
    <row r="3414" spans="4:4">
      <c r="D3414" s="86"/>
    </row>
    <row r="3415" spans="4:4">
      <c r="D3415" s="86"/>
    </row>
    <row r="3416" spans="4:4">
      <c r="D3416" s="86"/>
    </row>
    <row r="3417" spans="4:4">
      <c r="D3417" s="86"/>
    </row>
    <row r="3418" spans="4:4">
      <c r="D3418" s="86"/>
    </row>
    <row r="3419" spans="4:4">
      <c r="D3419" s="86"/>
    </row>
    <row r="3420" spans="4:4">
      <c r="D3420" s="86"/>
    </row>
    <row r="3421" spans="4:4">
      <c r="D3421" s="86"/>
    </row>
    <row r="3422" spans="4:4">
      <c r="D3422" s="86"/>
    </row>
    <row r="3423" spans="4:4">
      <c r="D3423" s="86"/>
    </row>
    <row r="3424" spans="4:4">
      <c r="D3424" s="86"/>
    </row>
    <row r="3425" spans="4:4">
      <c r="D3425" s="86"/>
    </row>
    <row r="3426" spans="4:4">
      <c r="D3426" s="86"/>
    </row>
    <row r="3427" spans="4:4">
      <c r="D3427" s="86"/>
    </row>
    <row r="3428" spans="4:4">
      <c r="D3428" s="86"/>
    </row>
    <row r="3429" spans="4:4">
      <c r="D3429" s="86"/>
    </row>
    <row r="3430" spans="4:4">
      <c r="D3430" s="86"/>
    </row>
    <row r="3431" spans="4:4">
      <c r="D3431" s="86"/>
    </row>
    <row r="3432" spans="4:4">
      <c r="D3432" s="86"/>
    </row>
    <row r="3433" spans="4:4">
      <c r="D3433" s="86"/>
    </row>
    <row r="3434" spans="4:4">
      <c r="D3434" s="86"/>
    </row>
    <row r="3435" spans="4:4">
      <c r="D3435" s="86"/>
    </row>
    <row r="3436" spans="4:4">
      <c r="D3436" s="86"/>
    </row>
    <row r="3437" spans="4:4">
      <c r="D3437" s="86"/>
    </row>
    <row r="3438" spans="4:4">
      <c r="D3438" s="86"/>
    </row>
    <row r="3439" spans="4:4">
      <c r="D3439" s="86"/>
    </row>
    <row r="3440" spans="4:4">
      <c r="D3440" s="86"/>
    </row>
    <row r="3441" spans="4:4">
      <c r="D3441" s="86"/>
    </row>
    <row r="3442" spans="4:4">
      <c r="D3442" s="86"/>
    </row>
    <row r="3443" spans="4:4">
      <c r="D3443" s="86"/>
    </row>
    <row r="3444" spans="4:4">
      <c r="D3444" s="86"/>
    </row>
    <row r="3445" spans="4:4">
      <c r="D3445" s="86"/>
    </row>
    <row r="3446" spans="4:4">
      <c r="D3446" s="86"/>
    </row>
    <row r="3447" spans="4:4">
      <c r="D3447" s="86"/>
    </row>
    <row r="3448" spans="4:4">
      <c r="D3448" s="86"/>
    </row>
    <row r="3449" spans="4:4">
      <c r="D3449" s="86"/>
    </row>
    <row r="3450" spans="4:4">
      <c r="D3450" s="86"/>
    </row>
    <row r="3451" spans="4:4">
      <c r="D3451" s="86"/>
    </row>
    <row r="3452" spans="4:4">
      <c r="D3452" s="86"/>
    </row>
    <row r="3453" spans="4:4">
      <c r="D3453" s="86"/>
    </row>
    <row r="3454" spans="4:4">
      <c r="D3454" s="86"/>
    </row>
    <row r="3455" spans="4:4">
      <c r="D3455" s="86"/>
    </row>
    <row r="3456" spans="4:4">
      <c r="D3456" s="86"/>
    </row>
    <row r="3457" spans="4:4">
      <c r="D3457" s="86"/>
    </row>
    <row r="3458" spans="4:4">
      <c r="D3458" s="86"/>
    </row>
    <row r="3459" spans="4:4">
      <c r="D3459" s="86"/>
    </row>
    <row r="3460" spans="4:4">
      <c r="D3460" s="86"/>
    </row>
    <row r="3461" spans="4:4">
      <c r="D3461" s="86"/>
    </row>
    <row r="3462" spans="4:4">
      <c r="D3462" s="86"/>
    </row>
    <row r="3463" spans="4:4">
      <c r="D3463" s="86"/>
    </row>
    <row r="3464" spans="4:4">
      <c r="D3464" s="86"/>
    </row>
    <row r="3465" spans="4:4">
      <c r="D3465" s="86"/>
    </row>
    <row r="3466" spans="4:4">
      <c r="D3466" s="86"/>
    </row>
    <row r="3467" spans="4:4">
      <c r="D3467" s="86"/>
    </row>
    <row r="3468" spans="4:4">
      <c r="D3468" s="86"/>
    </row>
    <row r="3469" spans="4:4">
      <c r="D3469" s="86"/>
    </row>
    <row r="3470" spans="4:4">
      <c r="D3470" s="86"/>
    </row>
    <row r="3471" spans="4:4">
      <c r="D3471" s="86"/>
    </row>
    <row r="3472" spans="4:4">
      <c r="D3472" s="86"/>
    </row>
    <row r="3473" spans="4:4">
      <c r="D3473" s="86"/>
    </row>
    <row r="3474" spans="4:4">
      <c r="D3474" s="86"/>
    </row>
    <row r="3475" spans="4:4">
      <c r="D3475" s="86"/>
    </row>
    <row r="3476" spans="4:4">
      <c r="D3476" s="86"/>
    </row>
    <row r="3477" spans="4:4">
      <c r="D3477" s="86"/>
    </row>
    <row r="3478" spans="4:4">
      <c r="D3478" s="86"/>
    </row>
    <row r="3479" spans="4:4">
      <c r="D3479" s="86"/>
    </row>
    <row r="3480" spans="4:4">
      <c r="D3480" s="86"/>
    </row>
    <row r="3481" spans="4:4">
      <c r="D3481" s="86"/>
    </row>
    <row r="3482" spans="4:4">
      <c r="D3482" s="86"/>
    </row>
    <row r="3483" spans="4:4">
      <c r="D3483" s="86"/>
    </row>
    <row r="3484" spans="4:4">
      <c r="D3484" s="86"/>
    </row>
    <row r="3485" spans="4:4">
      <c r="D3485" s="86"/>
    </row>
    <row r="3486" spans="4:4">
      <c r="D3486" s="86"/>
    </row>
    <row r="3487" spans="4:4">
      <c r="D3487" s="86"/>
    </row>
    <row r="3488" spans="4:4">
      <c r="D3488" s="86"/>
    </row>
    <row r="3489" spans="4:4">
      <c r="D3489" s="86"/>
    </row>
    <row r="3490" spans="4:4">
      <c r="D3490" s="86"/>
    </row>
    <row r="3491" spans="4:4">
      <c r="D3491" s="86"/>
    </row>
    <row r="3492" spans="4:4">
      <c r="D3492" s="86"/>
    </row>
    <row r="3493" spans="4:4">
      <c r="D3493" s="86"/>
    </row>
    <row r="3494" spans="4:4">
      <c r="D3494" s="86"/>
    </row>
    <row r="3495" spans="4:4">
      <c r="D3495" s="86"/>
    </row>
    <row r="3496" spans="4:4">
      <c r="D3496" s="86"/>
    </row>
    <row r="3497" spans="4:4">
      <c r="D3497" s="86"/>
    </row>
    <row r="3498" spans="4:4">
      <c r="D3498" s="86"/>
    </row>
    <row r="3499" spans="4:4">
      <c r="D3499" s="86"/>
    </row>
    <row r="3500" spans="4:4">
      <c r="D3500" s="86"/>
    </row>
    <row r="3501" spans="4:4">
      <c r="D3501" s="86"/>
    </row>
    <row r="3502" spans="4:4">
      <c r="D3502" s="86"/>
    </row>
    <row r="3503" spans="4:4">
      <c r="D3503" s="86"/>
    </row>
    <row r="3504" spans="4:4">
      <c r="D3504" s="86"/>
    </row>
    <row r="3505" spans="4:4">
      <c r="D3505" s="86"/>
    </row>
    <row r="3506" spans="4:4">
      <c r="D3506" s="86"/>
    </row>
    <row r="3507" spans="4:4">
      <c r="D3507" s="86"/>
    </row>
    <row r="3508" spans="4:4">
      <c r="D3508" s="86"/>
    </row>
    <row r="3509" spans="4:4">
      <c r="D3509" s="86"/>
    </row>
    <row r="3510" spans="4:4">
      <c r="D3510" s="86"/>
    </row>
    <row r="3511" spans="4:4">
      <c r="D3511" s="86"/>
    </row>
    <row r="3512" spans="4:4">
      <c r="D3512" s="86"/>
    </row>
    <row r="3513" spans="4:4">
      <c r="D3513" s="86"/>
    </row>
    <row r="3514" spans="4:4">
      <c r="D3514" s="86"/>
    </row>
    <row r="3515" spans="4:4">
      <c r="D3515" s="86"/>
    </row>
    <row r="3516" spans="4:4">
      <c r="D3516" s="86"/>
    </row>
    <row r="3517" spans="4:4">
      <c r="D3517" s="86"/>
    </row>
    <row r="3518" spans="4:4">
      <c r="D3518" s="86"/>
    </row>
    <row r="3519" spans="4:4">
      <c r="D3519" s="86"/>
    </row>
    <row r="3520" spans="4:4">
      <c r="D3520" s="86"/>
    </row>
    <row r="3521" spans="4:4">
      <c r="D3521" s="86"/>
    </row>
    <row r="3522" spans="4:4">
      <c r="D3522" s="86"/>
    </row>
    <row r="3523" spans="4:4">
      <c r="D3523" s="86"/>
    </row>
    <row r="3524" spans="4:4">
      <c r="D3524" s="86"/>
    </row>
    <row r="3525" spans="4:4">
      <c r="D3525" s="86"/>
    </row>
    <row r="3526" spans="4:4">
      <c r="D3526" s="86"/>
    </row>
    <row r="3527" spans="4:4">
      <c r="D3527" s="86"/>
    </row>
    <row r="3528" spans="4:4">
      <c r="D3528" s="86"/>
    </row>
    <row r="3529" spans="4:4">
      <c r="D3529" s="86"/>
    </row>
    <row r="3530" spans="4:4">
      <c r="D3530" s="86"/>
    </row>
    <row r="3531" spans="4:4">
      <c r="D3531" s="86"/>
    </row>
    <row r="3532" spans="4:4">
      <c r="D3532" s="86"/>
    </row>
    <row r="3533" spans="4:4">
      <c r="D3533" s="86"/>
    </row>
    <row r="3534" spans="4:4">
      <c r="D3534" s="86"/>
    </row>
    <row r="3535" spans="4:4">
      <c r="D3535" s="86"/>
    </row>
    <row r="3536" spans="4:4">
      <c r="D3536" s="86"/>
    </row>
    <row r="3537" spans="4:4">
      <c r="D3537" s="86"/>
    </row>
    <row r="3538" spans="4:4">
      <c r="D3538" s="86"/>
    </row>
    <row r="3539" spans="4:4">
      <c r="D3539" s="86"/>
    </row>
    <row r="3540" spans="4:4">
      <c r="D3540" s="86"/>
    </row>
    <row r="3541" spans="4:4">
      <c r="D3541" s="86"/>
    </row>
    <row r="3542" spans="4:4">
      <c r="D3542" s="86"/>
    </row>
    <row r="3543" spans="4:4">
      <c r="D3543" s="86"/>
    </row>
    <row r="3544" spans="4:4">
      <c r="D3544" s="86"/>
    </row>
    <row r="3545" spans="4:4">
      <c r="D3545" s="86"/>
    </row>
    <row r="3546" spans="4:4">
      <c r="D3546" s="86"/>
    </row>
    <row r="3547" spans="4:4">
      <c r="D3547" s="86"/>
    </row>
    <row r="3548" spans="4:4">
      <c r="D3548" s="86"/>
    </row>
    <row r="3549" spans="4:4">
      <c r="D3549" s="86"/>
    </row>
    <row r="3550" spans="4:4">
      <c r="D3550" s="86"/>
    </row>
    <row r="3551" spans="4:4">
      <c r="D3551" s="86"/>
    </row>
    <row r="3552" spans="4:4">
      <c r="D3552" s="86"/>
    </row>
    <row r="3553" spans="4:4">
      <c r="D3553" s="86"/>
    </row>
    <row r="3554" spans="4:4">
      <c r="D3554" s="86"/>
    </row>
    <row r="3555" spans="4:4">
      <c r="D3555" s="86"/>
    </row>
    <row r="3556" spans="4:4">
      <c r="D3556" s="86"/>
    </row>
    <row r="3557" spans="4:4">
      <c r="D3557" s="86"/>
    </row>
    <row r="3558" spans="4:4">
      <c r="D3558" s="86"/>
    </row>
    <row r="3559" spans="4:4">
      <c r="D3559" s="86"/>
    </row>
    <row r="3560" spans="4:4">
      <c r="D3560" s="86"/>
    </row>
    <row r="3561" spans="4:4">
      <c r="D3561" s="86"/>
    </row>
    <row r="3562" spans="4:4">
      <c r="D3562" s="86"/>
    </row>
    <row r="3563" spans="4:4">
      <c r="D3563" s="86"/>
    </row>
    <row r="3564" spans="4:4">
      <c r="D3564" s="86"/>
    </row>
    <row r="3565" spans="4:4">
      <c r="D3565" s="86"/>
    </row>
    <row r="3566" spans="4:4">
      <c r="D3566" s="86"/>
    </row>
    <row r="3567" spans="4:4">
      <c r="D3567" s="86"/>
    </row>
    <row r="3568" spans="4:4">
      <c r="D3568" s="86"/>
    </row>
    <row r="3569" spans="4:4">
      <c r="D3569" s="86"/>
    </row>
    <row r="3570" spans="4:4">
      <c r="D3570" s="86"/>
    </row>
    <row r="3571" spans="4:4">
      <c r="D3571" s="86"/>
    </row>
    <row r="3572" spans="4:4">
      <c r="D3572" s="86"/>
    </row>
    <row r="3573" spans="4:4">
      <c r="D3573" s="86"/>
    </row>
    <row r="3574" spans="4:4">
      <c r="D3574" s="86"/>
    </row>
    <row r="3575" spans="4:4">
      <c r="D3575" s="86"/>
    </row>
    <row r="3576" spans="4:4">
      <c r="D3576" s="86"/>
    </row>
    <row r="3577" spans="4:4">
      <c r="D3577" s="86"/>
    </row>
    <row r="3578" spans="4:4">
      <c r="D3578" s="86"/>
    </row>
    <row r="3579" spans="4:4">
      <c r="D3579" s="86"/>
    </row>
    <row r="3580" spans="4:4">
      <c r="D3580" s="86"/>
    </row>
    <row r="3581" spans="4:4">
      <c r="D3581" s="86"/>
    </row>
    <row r="3582" spans="4:4">
      <c r="D3582" s="86"/>
    </row>
    <row r="3583" spans="4:4">
      <c r="D3583" s="86"/>
    </row>
    <row r="3584" spans="4:4">
      <c r="D3584" s="86"/>
    </row>
    <row r="3585" spans="4:4">
      <c r="D3585" s="86"/>
    </row>
    <row r="3586" spans="4:4">
      <c r="D3586" s="86"/>
    </row>
    <row r="3587" spans="4:4">
      <c r="D3587" s="86"/>
    </row>
    <row r="3588" spans="4:4">
      <c r="D3588" s="86"/>
    </row>
    <row r="3589" spans="4:4">
      <c r="D3589" s="86"/>
    </row>
    <row r="3590" spans="4:4">
      <c r="D3590" s="86"/>
    </row>
    <row r="3591" spans="4:4">
      <c r="D3591" s="86"/>
    </row>
    <row r="3592" spans="4:4">
      <c r="D3592" s="86"/>
    </row>
    <row r="3593" spans="4:4">
      <c r="D3593" s="86"/>
    </row>
    <row r="3594" spans="4:4">
      <c r="D3594" s="86"/>
    </row>
    <row r="3595" spans="4:4">
      <c r="D3595" s="86"/>
    </row>
    <row r="3596" spans="4:4">
      <c r="D3596" s="86"/>
    </row>
    <row r="3597" spans="4:4">
      <c r="D3597" s="86"/>
    </row>
    <row r="3598" spans="4:4">
      <c r="D3598" s="86"/>
    </row>
    <row r="3599" spans="4:4">
      <c r="D3599" s="86"/>
    </row>
    <row r="3600" spans="4:4">
      <c r="D3600" s="86"/>
    </row>
    <row r="3601" spans="4:4">
      <c r="D3601" s="86"/>
    </row>
    <row r="3602" spans="4:4">
      <c r="D3602" s="86"/>
    </row>
    <row r="3603" spans="4:4">
      <c r="D3603" s="86"/>
    </row>
    <row r="3604" spans="4:4">
      <c r="D3604" s="86"/>
    </row>
    <row r="3605" spans="4:4">
      <c r="D3605" s="86"/>
    </row>
    <row r="3606" spans="4:4">
      <c r="D3606" s="86"/>
    </row>
    <row r="3607" spans="4:4">
      <c r="D3607" s="86"/>
    </row>
    <row r="3608" spans="4:4">
      <c r="D3608" s="86"/>
    </row>
    <row r="3609" spans="4:4">
      <c r="D3609" s="86"/>
    </row>
    <row r="3610" spans="4:4">
      <c r="D3610" s="86"/>
    </row>
    <row r="3611" spans="4:4">
      <c r="D3611" s="86"/>
    </row>
    <row r="3612" spans="4:4">
      <c r="D3612" s="86"/>
    </row>
    <row r="3613" spans="4:4">
      <c r="D3613" s="86"/>
    </row>
    <row r="3614" spans="4:4">
      <c r="D3614" s="86"/>
    </row>
    <row r="3615" spans="4:4">
      <c r="D3615" s="86"/>
    </row>
    <row r="3616" spans="4:4">
      <c r="D3616" s="86"/>
    </row>
    <row r="3617" spans="4:4">
      <c r="D3617" s="86"/>
    </row>
    <row r="3618" spans="4:4">
      <c r="D3618" s="86"/>
    </row>
    <row r="3619" spans="4:4">
      <c r="D3619" s="86"/>
    </row>
    <row r="3620" spans="4:4">
      <c r="D3620" s="86"/>
    </row>
    <row r="3621" spans="4:4">
      <c r="D3621" s="86"/>
    </row>
    <row r="3622" spans="4:4">
      <c r="D3622" s="86"/>
    </row>
    <row r="3623" spans="4:4">
      <c r="D3623" s="86"/>
    </row>
    <row r="3624" spans="4:4">
      <c r="D3624" s="86"/>
    </row>
    <row r="3625" spans="4:4">
      <c r="D3625" s="86"/>
    </row>
    <row r="3626" spans="4:4">
      <c r="D3626" s="86"/>
    </row>
    <row r="3627" spans="4:4">
      <c r="D3627" s="86"/>
    </row>
    <row r="3628" spans="4:4">
      <c r="D3628" s="86"/>
    </row>
    <row r="3629" spans="4:4">
      <c r="D3629" s="86"/>
    </row>
    <row r="3630" spans="4:4">
      <c r="D3630" s="86"/>
    </row>
    <row r="3631" spans="4:4">
      <c r="D3631" s="86"/>
    </row>
    <row r="3632" spans="4:4">
      <c r="D3632" s="86"/>
    </row>
    <row r="3633" spans="4:4">
      <c r="D3633" s="86"/>
    </row>
    <row r="3634" spans="4:4">
      <c r="D3634" s="86"/>
    </row>
    <row r="3635" spans="4:4">
      <c r="D3635" s="86"/>
    </row>
    <row r="3636" spans="4:4">
      <c r="D3636" s="86"/>
    </row>
    <row r="3637" spans="4:4">
      <c r="D3637" s="86"/>
    </row>
    <row r="3638" spans="4:4">
      <c r="D3638" s="86"/>
    </row>
    <row r="3639" spans="4:4">
      <c r="D3639" s="86"/>
    </row>
    <row r="3640" spans="4:4">
      <c r="D3640" s="86"/>
    </row>
    <row r="3641" spans="4:4">
      <c r="D3641" s="86"/>
    </row>
    <row r="3642" spans="4:4">
      <c r="D3642" s="86"/>
    </row>
    <row r="3643" spans="4:4">
      <c r="D3643" s="86"/>
    </row>
    <row r="3644" spans="4:4">
      <c r="D3644" s="86"/>
    </row>
    <row r="3645" spans="4:4">
      <c r="D3645" s="86"/>
    </row>
    <row r="3646" spans="4:4">
      <c r="D3646" s="86"/>
    </row>
    <row r="3647" spans="4:4">
      <c r="D3647" s="86"/>
    </row>
    <row r="3648" spans="4:4">
      <c r="D3648" s="86"/>
    </row>
    <row r="3649" spans="4:4">
      <c r="D3649" s="86"/>
    </row>
    <row r="3650" spans="4:4">
      <c r="D3650" s="86"/>
    </row>
    <row r="3651" spans="4:4">
      <c r="D3651" s="86"/>
    </row>
    <row r="3652" spans="4:4">
      <c r="D3652" s="86"/>
    </row>
    <row r="3653" spans="4:4">
      <c r="D3653" s="86"/>
    </row>
    <row r="3654" spans="4:4">
      <c r="D3654" s="86"/>
    </row>
    <row r="3655" spans="4:4">
      <c r="D3655" s="86"/>
    </row>
    <row r="3656" spans="4:4">
      <c r="D3656" s="86"/>
    </row>
    <row r="3657" spans="4:4">
      <c r="D3657" s="86"/>
    </row>
    <row r="3658" spans="4:4">
      <c r="D3658" s="86"/>
    </row>
    <row r="3659" spans="4:4">
      <c r="D3659" s="86"/>
    </row>
    <row r="3660" spans="4:4">
      <c r="D3660" s="86"/>
    </row>
    <row r="3661" spans="4:4">
      <c r="D3661" s="86"/>
    </row>
    <row r="3662" spans="4:4">
      <c r="D3662" s="86"/>
    </row>
    <row r="3663" spans="4:4">
      <c r="D3663" s="86"/>
    </row>
    <row r="3664" spans="4:4">
      <c r="D3664" s="86"/>
    </row>
    <row r="3665" spans="4:4">
      <c r="D3665" s="86"/>
    </row>
    <row r="3666" spans="4:4">
      <c r="D3666" s="86"/>
    </row>
    <row r="3667" spans="4:4">
      <c r="D3667" s="86"/>
    </row>
    <row r="3668" spans="4:4">
      <c r="D3668" s="86"/>
    </row>
    <row r="3669" spans="4:4">
      <c r="D3669" s="86"/>
    </row>
    <row r="3670" spans="4:4">
      <c r="D3670" s="86"/>
    </row>
    <row r="3671" spans="4:4">
      <c r="D3671" s="86"/>
    </row>
    <row r="3672" spans="4:4">
      <c r="D3672" s="86"/>
    </row>
    <row r="3673" spans="4:4">
      <c r="D3673" s="86"/>
    </row>
    <row r="3674" spans="4:4">
      <c r="D3674" s="86"/>
    </row>
    <row r="3675" spans="4:4">
      <c r="D3675" s="86"/>
    </row>
    <row r="3676" spans="4:4">
      <c r="D3676" s="86"/>
    </row>
    <row r="3677" spans="4:4">
      <c r="D3677" s="86"/>
    </row>
    <row r="3678" spans="4:4">
      <c r="D3678" s="86"/>
    </row>
    <row r="3679" spans="4:4">
      <c r="D3679" s="86"/>
    </row>
    <row r="3680" spans="4:4">
      <c r="D3680" s="86"/>
    </row>
    <row r="3681" spans="4:4">
      <c r="D3681" s="86"/>
    </row>
    <row r="3682" spans="4:4">
      <c r="D3682" s="86"/>
    </row>
    <row r="3683" spans="4:4">
      <c r="D3683" s="86"/>
    </row>
    <row r="3684" spans="4:4">
      <c r="D3684" s="86"/>
    </row>
    <row r="3685" spans="4:4">
      <c r="D3685" s="86"/>
    </row>
    <row r="3686" spans="4:4">
      <c r="D3686" s="86"/>
    </row>
    <row r="3687" spans="4:4">
      <c r="D3687" s="86"/>
    </row>
    <row r="3688" spans="4:4">
      <c r="D3688" s="86"/>
    </row>
    <row r="3689" spans="4:4">
      <c r="D3689" s="86"/>
    </row>
    <row r="3690" spans="4:4">
      <c r="D3690" s="86"/>
    </row>
    <row r="3691" spans="4:4">
      <c r="D3691" s="86"/>
    </row>
    <row r="3692" spans="4:4">
      <c r="D3692" s="86"/>
    </row>
    <row r="3693" spans="4:4">
      <c r="D3693" s="86"/>
    </row>
    <row r="3694" spans="4:4">
      <c r="D3694" s="86"/>
    </row>
    <row r="3695" spans="4:4">
      <c r="D3695" s="86"/>
    </row>
    <row r="3696" spans="4:4">
      <c r="D3696" s="86"/>
    </row>
    <row r="3697" spans="4:4">
      <c r="D3697" s="86"/>
    </row>
    <row r="3698" spans="4:4">
      <c r="D3698" s="86"/>
    </row>
    <row r="3699" spans="4:4">
      <c r="D3699" s="86"/>
    </row>
    <row r="3700" spans="4:4">
      <c r="D3700" s="86"/>
    </row>
    <row r="3701" spans="4:4">
      <c r="D3701" s="86"/>
    </row>
    <row r="3702" spans="4:4">
      <c r="D3702" s="86"/>
    </row>
    <row r="3703" spans="4:4">
      <c r="D3703" s="86"/>
    </row>
    <row r="3704" spans="4:4">
      <c r="D3704" s="86"/>
    </row>
    <row r="3705" spans="4:4">
      <c r="D3705" s="86"/>
    </row>
    <row r="3706" spans="4:4">
      <c r="D3706" s="86"/>
    </row>
    <row r="3707" spans="4:4">
      <c r="D3707" s="86"/>
    </row>
    <row r="3708" spans="4:4">
      <c r="D3708" s="86"/>
    </row>
    <row r="3709" spans="4:4">
      <c r="D3709" s="86"/>
    </row>
    <row r="3710" spans="4:4">
      <c r="D3710" s="86"/>
    </row>
    <row r="3711" spans="4:4">
      <c r="D3711" s="86"/>
    </row>
    <row r="3712" spans="4:4">
      <c r="D3712" s="86"/>
    </row>
    <row r="3713" spans="4:4">
      <c r="D3713" s="86"/>
    </row>
    <row r="3714" spans="4:4">
      <c r="D3714" s="86"/>
    </row>
    <row r="3715" spans="4:4">
      <c r="D3715" s="86"/>
    </row>
    <row r="3716" spans="4:4">
      <c r="D3716" s="86"/>
    </row>
    <row r="3717" spans="4:4">
      <c r="D3717" s="86"/>
    </row>
    <row r="3718" spans="4:4">
      <c r="D3718" s="86"/>
    </row>
    <row r="3719" spans="4:4">
      <c r="D3719" s="86"/>
    </row>
    <row r="3720" spans="4:4">
      <c r="D3720" s="86"/>
    </row>
    <row r="3721" spans="4:4">
      <c r="D3721" s="86"/>
    </row>
    <row r="3722" spans="4:4">
      <c r="D3722" s="86"/>
    </row>
    <row r="3723" spans="4:4">
      <c r="D3723" s="86"/>
    </row>
    <row r="3724" spans="4:4">
      <c r="D3724" s="86"/>
    </row>
    <row r="3725" spans="4:4">
      <c r="D3725" s="86"/>
    </row>
    <row r="3726" spans="4:4">
      <c r="D3726" s="86"/>
    </row>
    <row r="3727" spans="4:4">
      <c r="D3727" s="86"/>
    </row>
    <row r="3728" spans="4:4">
      <c r="D3728" s="86"/>
    </row>
    <row r="3729" spans="4:4">
      <c r="D3729" s="86"/>
    </row>
    <row r="3730" spans="4:4">
      <c r="D3730" s="86"/>
    </row>
    <row r="3731" spans="4:4">
      <c r="D3731" s="86"/>
    </row>
    <row r="3732" spans="4:4">
      <c r="D3732" s="86"/>
    </row>
    <row r="3733" spans="4:4">
      <c r="D3733" s="86"/>
    </row>
    <row r="3734" spans="4:4">
      <c r="D3734" s="86"/>
    </row>
    <row r="3735" spans="4:4">
      <c r="D3735" s="86"/>
    </row>
    <row r="3736" spans="4:4">
      <c r="D3736" s="86"/>
    </row>
    <row r="3737" spans="4:4">
      <c r="D3737" s="86"/>
    </row>
    <row r="3738" spans="4:4">
      <c r="D3738" s="86"/>
    </row>
    <row r="3739" spans="4:4">
      <c r="D3739" s="86"/>
    </row>
    <row r="3740" spans="4:4">
      <c r="D3740" s="86"/>
    </row>
    <row r="3741" spans="4:4">
      <c r="D3741" s="86"/>
    </row>
    <row r="3742" spans="4:4">
      <c r="D3742" s="86"/>
    </row>
    <row r="3743" spans="4:4">
      <c r="D3743" s="86"/>
    </row>
    <row r="3744" spans="4:4">
      <c r="D3744" s="86"/>
    </row>
    <row r="3745" spans="4:4">
      <c r="D3745" s="86"/>
    </row>
    <row r="3746" spans="4:4">
      <c r="D3746" s="86"/>
    </row>
    <row r="3747" spans="4:4">
      <c r="D3747" s="86"/>
    </row>
    <row r="3748" spans="4:4">
      <c r="D3748" s="86"/>
    </row>
    <row r="3749" spans="4:4">
      <c r="D3749" s="86"/>
    </row>
    <row r="3750" spans="4:4">
      <c r="D3750" s="86"/>
    </row>
    <row r="3751" spans="4:4">
      <c r="D3751" s="86"/>
    </row>
    <row r="3752" spans="4:4">
      <c r="D3752" s="86"/>
    </row>
    <row r="3753" spans="4:4">
      <c r="D3753" s="86"/>
    </row>
    <row r="3754" spans="4:4">
      <c r="D3754" s="86"/>
    </row>
    <row r="3755" spans="4:4">
      <c r="D3755" s="86"/>
    </row>
    <row r="3756" spans="4:4">
      <c r="D3756" s="86"/>
    </row>
    <row r="3757" spans="4:4">
      <c r="D3757" s="86"/>
    </row>
    <row r="3758" spans="4:4">
      <c r="D3758" s="86"/>
    </row>
    <row r="3759" spans="4:4">
      <c r="D3759" s="86"/>
    </row>
    <row r="3760" spans="4:4">
      <c r="D3760" s="86"/>
    </row>
    <row r="3761" spans="4:4">
      <c r="D3761" s="86"/>
    </row>
    <row r="3762" spans="4:4">
      <c r="D3762" s="86"/>
    </row>
    <row r="3763" spans="4:4">
      <c r="D3763" s="86"/>
    </row>
    <row r="3764" spans="4:4">
      <c r="D3764" s="86"/>
    </row>
    <row r="3765" spans="4:4">
      <c r="D3765" s="86"/>
    </row>
    <row r="3766" spans="4:4">
      <c r="D3766" s="86"/>
    </row>
    <row r="3767" spans="4:4">
      <c r="D3767" s="86"/>
    </row>
    <row r="3768" spans="4:4">
      <c r="D3768" s="86"/>
    </row>
    <row r="3769" spans="4:4">
      <c r="D3769" s="86"/>
    </row>
    <row r="3770" spans="4:4">
      <c r="D3770" s="86"/>
    </row>
    <row r="3771" spans="4:4">
      <c r="D3771" s="86"/>
    </row>
    <row r="3772" spans="4:4">
      <c r="D3772" s="86"/>
    </row>
    <row r="3773" spans="4:4">
      <c r="D3773" s="86"/>
    </row>
    <row r="3774" spans="4:4">
      <c r="D3774" s="86"/>
    </row>
    <row r="3775" spans="4:4">
      <c r="D3775" s="86"/>
    </row>
    <row r="3776" spans="4:4">
      <c r="D3776" s="86"/>
    </row>
    <row r="3777" spans="4:4">
      <c r="D3777" s="86"/>
    </row>
    <row r="3778" spans="4:4">
      <c r="D3778" s="86"/>
    </row>
    <row r="3779" spans="4:4">
      <c r="D3779" s="86"/>
    </row>
    <row r="3780" spans="4:4">
      <c r="D3780" s="86"/>
    </row>
    <row r="3781" spans="4:4">
      <c r="D3781" s="86"/>
    </row>
    <row r="3782" spans="4:4">
      <c r="D3782" s="86"/>
    </row>
    <row r="3783" spans="4:4">
      <c r="D3783" s="86"/>
    </row>
    <row r="3784" spans="4:4">
      <c r="D3784" s="86"/>
    </row>
    <row r="3785" spans="4:4">
      <c r="D3785" s="86"/>
    </row>
    <row r="3786" spans="4:4">
      <c r="D3786" s="86"/>
    </row>
    <row r="3787" spans="4:4">
      <c r="D3787" s="86"/>
    </row>
    <row r="3788" spans="4:4">
      <c r="D3788" s="86"/>
    </row>
    <row r="3789" spans="4:4">
      <c r="D3789" s="86"/>
    </row>
    <row r="3790" spans="4:4">
      <c r="D3790" s="86"/>
    </row>
    <row r="3791" spans="4:4">
      <c r="D3791" s="86"/>
    </row>
    <row r="3792" spans="4:4">
      <c r="D3792" s="86"/>
    </row>
    <row r="3793" spans="4:4">
      <c r="D3793" s="86"/>
    </row>
    <row r="3794" spans="4:4">
      <c r="D3794" s="86"/>
    </row>
    <row r="3795" spans="4:4">
      <c r="D3795" s="86"/>
    </row>
    <row r="3796" spans="4:4">
      <c r="D3796" s="86"/>
    </row>
    <row r="3797" spans="4:4">
      <c r="D3797" s="86"/>
    </row>
    <row r="3798" spans="4:4">
      <c r="D3798" s="86"/>
    </row>
    <row r="3799" spans="4:4">
      <c r="D3799" s="86"/>
    </row>
    <row r="3800" spans="4:4">
      <c r="D3800" s="86"/>
    </row>
    <row r="3801" spans="4:4">
      <c r="D3801" s="86"/>
    </row>
    <row r="3802" spans="4:4">
      <c r="D3802" s="86"/>
    </row>
    <row r="3803" spans="4:4">
      <c r="D3803" s="86"/>
    </row>
    <row r="3804" spans="4:4">
      <c r="D3804" s="86"/>
    </row>
    <row r="3805" spans="4:4">
      <c r="D3805" s="86"/>
    </row>
    <row r="3806" spans="4:4">
      <c r="D3806" s="86"/>
    </row>
    <row r="3807" spans="4:4">
      <c r="D3807" s="86"/>
    </row>
    <row r="3808" spans="4:4">
      <c r="D3808" s="86"/>
    </row>
    <row r="3809" spans="4:4">
      <c r="D3809" s="86"/>
    </row>
    <row r="3810" spans="4:4">
      <c r="D3810" s="86"/>
    </row>
    <row r="3811" spans="4:4">
      <c r="D3811" s="86"/>
    </row>
    <row r="3812" spans="4:4">
      <c r="D3812" s="86"/>
    </row>
    <row r="3813" spans="4:4">
      <c r="D3813" s="86"/>
    </row>
    <row r="3814" spans="4:4">
      <c r="D3814" s="86"/>
    </row>
    <row r="3815" spans="4:4">
      <c r="D3815" s="86"/>
    </row>
    <row r="3816" spans="4:4">
      <c r="D3816" s="86"/>
    </row>
    <row r="3817" spans="4:4">
      <c r="D3817" s="86"/>
    </row>
    <row r="3818" spans="4:4">
      <c r="D3818" s="86"/>
    </row>
    <row r="3819" spans="4:4">
      <c r="D3819" s="86"/>
    </row>
    <row r="3820" spans="4:4">
      <c r="D3820" s="86"/>
    </row>
    <row r="3821" spans="4:4">
      <c r="D3821" s="86"/>
    </row>
    <row r="3822" spans="4:4">
      <c r="D3822" s="86"/>
    </row>
    <row r="3823" spans="4:4">
      <c r="D3823" s="86"/>
    </row>
    <row r="3824" spans="4:4">
      <c r="D3824" s="86"/>
    </row>
    <row r="3825" spans="4:4">
      <c r="D3825" s="86"/>
    </row>
    <row r="3826" spans="4:4">
      <c r="D3826" s="86"/>
    </row>
    <row r="3827" spans="4:4">
      <c r="D3827" s="86"/>
    </row>
    <row r="3828" spans="4:4">
      <c r="D3828" s="86"/>
    </row>
    <row r="3829" spans="4:4">
      <c r="D3829" s="86"/>
    </row>
    <row r="3830" spans="4:4">
      <c r="D3830" s="86"/>
    </row>
    <row r="3831" spans="4:4">
      <c r="D3831" s="86"/>
    </row>
    <row r="3832" spans="4:4">
      <c r="D3832" s="86"/>
    </row>
    <row r="3833" spans="4:4">
      <c r="D3833" s="86"/>
    </row>
    <row r="3834" spans="4:4">
      <c r="D3834" s="86"/>
    </row>
    <row r="3835" spans="4:4">
      <c r="D3835" s="86"/>
    </row>
    <row r="3836" spans="4:4">
      <c r="D3836" s="86"/>
    </row>
    <row r="3837" spans="4:4">
      <c r="D3837" s="86"/>
    </row>
    <row r="3838" spans="4:4">
      <c r="D3838" s="86"/>
    </row>
    <row r="3839" spans="4:4">
      <c r="D3839" s="86"/>
    </row>
    <row r="3840" spans="4:4">
      <c r="D3840" s="86"/>
    </row>
    <row r="3841" spans="4:4">
      <c r="D3841" s="86"/>
    </row>
    <row r="3842" spans="4:4">
      <c r="D3842" s="86"/>
    </row>
    <row r="3843" spans="4:4">
      <c r="D3843" s="86"/>
    </row>
    <row r="3844" spans="4:4">
      <c r="D3844" s="86"/>
    </row>
    <row r="3845" spans="4:4">
      <c r="D3845" s="86"/>
    </row>
    <row r="3846" spans="4:4">
      <c r="D3846" s="86"/>
    </row>
    <row r="3847" spans="4:4">
      <c r="D3847" s="86"/>
    </row>
    <row r="3848" spans="4:4">
      <c r="D3848" s="86"/>
    </row>
    <row r="3849" spans="4:4">
      <c r="D3849" s="86"/>
    </row>
    <row r="3850" spans="4:4">
      <c r="D3850" s="86"/>
    </row>
    <row r="3851" spans="4:4">
      <c r="D3851" s="86"/>
    </row>
    <row r="3852" spans="4:4">
      <c r="D3852" s="86"/>
    </row>
    <row r="3853" spans="4:4">
      <c r="D3853" s="86"/>
    </row>
    <row r="3854" spans="4:4">
      <c r="D3854" s="86"/>
    </row>
    <row r="3855" spans="4:4">
      <c r="D3855" s="86"/>
    </row>
    <row r="3856" spans="4:4">
      <c r="D3856" s="86"/>
    </row>
    <row r="3857" spans="4:4">
      <c r="D3857" s="86"/>
    </row>
    <row r="3858" spans="4:4">
      <c r="D3858" s="86"/>
    </row>
    <row r="3859" spans="4:4">
      <c r="D3859" s="86"/>
    </row>
    <row r="3860" spans="4:4">
      <c r="D3860" s="86"/>
    </row>
    <row r="3861" spans="4:4">
      <c r="D3861" s="86"/>
    </row>
    <row r="3862" spans="4:4">
      <c r="D3862" s="86"/>
    </row>
    <row r="3863" spans="4:4">
      <c r="D3863" s="86"/>
    </row>
    <row r="3864" spans="4:4">
      <c r="D3864" s="86"/>
    </row>
    <row r="3865" spans="4:4">
      <c r="D3865" s="86"/>
    </row>
    <row r="3866" spans="4:4">
      <c r="D3866" s="86"/>
    </row>
    <row r="3867" spans="4:4">
      <c r="D3867" s="86"/>
    </row>
    <row r="3868" spans="4:4">
      <c r="D3868" s="86"/>
    </row>
    <row r="3869" spans="4:4">
      <c r="D3869" s="86"/>
    </row>
    <row r="3870" spans="4:4">
      <c r="D3870" s="86"/>
    </row>
    <row r="3871" spans="4:4">
      <c r="D3871" s="86"/>
    </row>
    <row r="3872" spans="4:4">
      <c r="D3872" s="86"/>
    </row>
    <row r="3873" spans="4:4">
      <c r="D3873" s="86"/>
    </row>
    <row r="3874" spans="4:4">
      <c r="D3874" s="86"/>
    </row>
    <row r="3875" spans="4:4">
      <c r="D3875" s="86"/>
    </row>
    <row r="3876" spans="4:4">
      <c r="D3876" s="86"/>
    </row>
    <row r="3877" spans="4:4">
      <c r="D3877" s="86"/>
    </row>
    <row r="3878" spans="4:4">
      <c r="D3878" s="86"/>
    </row>
    <row r="3879" spans="4:4">
      <c r="D3879" s="86"/>
    </row>
    <row r="3880" spans="4:4">
      <c r="D3880" s="86"/>
    </row>
    <row r="3881" spans="4:4">
      <c r="D3881" s="86"/>
    </row>
    <row r="3882" spans="4:4">
      <c r="D3882" s="86"/>
    </row>
    <row r="3883" spans="4:4">
      <c r="D3883" s="86"/>
    </row>
    <row r="3884" spans="4:4">
      <c r="D3884" s="86"/>
    </row>
    <row r="3885" spans="4:4">
      <c r="D3885" s="86"/>
    </row>
    <row r="3886" spans="4:4">
      <c r="D3886" s="86"/>
    </row>
    <row r="3887" spans="4:4">
      <c r="D3887" s="86"/>
    </row>
    <row r="3888" spans="4:4">
      <c r="D3888" s="86"/>
    </row>
    <row r="3889" spans="4:4">
      <c r="D3889" s="86"/>
    </row>
    <row r="3890" spans="4:4">
      <c r="D3890" s="86"/>
    </row>
    <row r="3891" spans="4:4">
      <c r="D3891" s="86"/>
    </row>
    <row r="3892" spans="4:4">
      <c r="D3892" s="86"/>
    </row>
    <row r="3893" spans="4:4">
      <c r="D3893" s="86"/>
    </row>
    <row r="3894" spans="4:4">
      <c r="D3894" s="86"/>
    </row>
    <row r="3895" spans="4:4">
      <c r="D3895" s="86"/>
    </row>
    <row r="3896" spans="4:4">
      <c r="D3896" s="86"/>
    </row>
    <row r="3897" spans="4:4">
      <c r="D3897" s="86"/>
    </row>
    <row r="3898" spans="4:4">
      <c r="D3898" s="86"/>
    </row>
    <row r="3899" spans="4:4">
      <c r="D3899" s="86"/>
    </row>
    <row r="3900" spans="4:4">
      <c r="D3900" s="86"/>
    </row>
    <row r="3901" spans="4:4">
      <c r="D3901" s="86"/>
    </row>
    <row r="3902" spans="4:4">
      <c r="D3902" s="86"/>
    </row>
    <row r="3903" spans="4:4">
      <c r="D3903" s="86"/>
    </row>
    <row r="3904" spans="4:4">
      <c r="D3904" s="86"/>
    </row>
    <row r="3905" spans="4:4">
      <c r="D3905" s="86"/>
    </row>
    <row r="3906" spans="4:4">
      <c r="D3906" s="86"/>
    </row>
    <row r="3907" spans="4:4">
      <c r="D3907" s="86"/>
    </row>
    <row r="3908" spans="4:4">
      <c r="D3908" s="86"/>
    </row>
    <row r="3909" spans="4:4">
      <c r="D3909" s="86"/>
    </row>
    <row r="3910" spans="4:4">
      <c r="D3910" s="86"/>
    </row>
    <row r="3911" spans="4:4">
      <c r="D3911" s="86"/>
    </row>
    <row r="3912" spans="4:4">
      <c r="D3912" s="86"/>
    </row>
    <row r="3913" spans="4:4">
      <c r="D3913" s="86"/>
    </row>
    <row r="3914" spans="4:4">
      <c r="D3914" s="86"/>
    </row>
    <row r="3915" spans="4:4">
      <c r="D3915" s="86"/>
    </row>
    <row r="3916" spans="4:4">
      <c r="D3916" s="86"/>
    </row>
    <row r="3917" spans="4:4">
      <c r="D3917" s="86"/>
    </row>
    <row r="3918" spans="4:4">
      <c r="D3918" s="86"/>
    </row>
    <row r="3919" spans="4:4">
      <c r="D3919" s="86"/>
    </row>
    <row r="3920" spans="4:4">
      <c r="D3920" s="86"/>
    </row>
    <row r="3921" spans="4:4">
      <c r="D3921" s="86"/>
    </row>
    <row r="3922" spans="4:4">
      <c r="D3922" s="86"/>
    </row>
    <row r="3923" spans="4:4">
      <c r="D3923" s="86"/>
    </row>
    <row r="3924" spans="4:4">
      <c r="D3924" s="86"/>
    </row>
    <row r="3925" spans="4:4">
      <c r="D3925" s="86"/>
    </row>
    <row r="3926" spans="4:4">
      <c r="D3926" s="86"/>
    </row>
    <row r="3927" spans="4:4">
      <c r="D3927" s="86"/>
    </row>
    <row r="3928" spans="4:4">
      <c r="D3928" s="86"/>
    </row>
    <row r="3929" spans="4:4">
      <c r="D3929" s="86"/>
    </row>
    <row r="3930" spans="4:4">
      <c r="D3930" s="86"/>
    </row>
    <row r="3931" spans="4:4">
      <c r="D3931" s="86"/>
    </row>
    <row r="3932" spans="4:4">
      <c r="D3932" s="86"/>
    </row>
    <row r="3933" spans="4:4">
      <c r="D3933" s="86"/>
    </row>
    <row r="3934" spans="4:4">
      <c r="D3934" s="86"/>
    </row>
    <row r="3935" spans="4:4">
      <c r="D3935" s="86"/>
    </row>
    <row r="3936" spans="4:4">
      <c r="D3936" s="86"/>
    </row>
    <row r="3937" spans="4:4">
      <c r="D3937" s="86"/>
    </row>
    <row r="3938" spans="4:4">
      <c r="D3938" s="86"/>
    </row>
    <row r="3939" spans="4:4">
      <c r="D3939" s="86"/>
    </row>
    <row r="3940" spans="4:4">
      <c r="D3940" s="86"/>
    </row>
    <row r="3941" spans="4:4">
      <c r="D3941" s="86"/>
    </row>
    <row r="3942" spans="4:4">
      <c r="D3942" s="86"/>
    </row>
    <row r="3943" spans="4:4">
      <c r="D3943" s="86"/>
    </row>
    <row r="3944" spans="4:4">
      <c r="D3944" s="86"/>
    </row>
    <row r="3945" spans="4:4">
      <c r="D3945" s="86"/>
    </row>
    <row r="3946" spans="4:4">
      <c r="D3946" s="86"/>
    </row>
    <row r="3947" spans="4:4">
      <c r="D3947" s="86"/>
    </row>
    <row r="3948" spans="4:4">
      <c r="D3948" s="86"/>
    </row>
    <row r="3949" spans="4:4">
      <c r="D3949" s="86"/>
    </row>
    <row r="3950" spans="4:4">
      <c r="D3950" s="86"/>
    </row>
    <row r="3951" spans="4:4">
      <c r="D3951" s="86"/>
    </row>
    <row r="3952" spans="4:4">
      <c r="D3952" s="86"/>
    </row>
    <row r="3953" spans="4:4">
      <c r="D3953" s="86"/>
    </row>
    <row r="3954" spans="4:4">
      <c r="D3954" s="86"/>
    </row>
    <row r="3955" spans="4:4">
      <c r="D3955" s="86"/>
    </row>
    <row r="3956" spans="4:4">
      <c r="D3956" s="86"/>
    </row>
    <row r="3957" spans="4:4">
      <c r="D3957" s="86"/>
    </row>
    <row r="3958" spans="4:4">
      <c r="D3958" s="86"/>
    </row>
    <row r="3959" spans="4:4">
      <c r="D3959" s="86"/>
    </row>
    <row r="3960" spans="4:4">
      <c r="D3960" s="86"/>
    </row>
    <row r="3961" spans="4:4">
      <c r="D3961" s="86"/>
    </row>
    <row r="3962" spans="4:4">
      <c r="D3962" s="86"/>
    </row>
    <row r="3963" spans="4:4">
      <c r="D3963" s="86"/>
    </row>
    <row r="3964" spans="4:4">
      <c r="D3964" s="86"/>
    </row>
    <row r="3965" spans="4:4">
      <c r="D3965" s="86"/>
    </row>
    <row r="3966" spans="4:4">
      <c r="D3966" s="86"/>
    </row>
    <row r="3967" spans="4:4">
      <c r="D3967" s="86"/>
    </row>
    <row r="3968" spans="4:4">
      <c r="D3968" s="86"/>
    </row>
    <row r="3969" spans="4:4">
      <c r="D3969" s="86"/>
    </row>
    <row r="3970" spans="4:4">
      <c r="D3970" s="86"/>
    </row>
    <row r="3971" spans="4:4">
      <c r="D3971" s="86"/>
    </row>
    <row r="3972" spans="4:4">
      <c r="D3972" s="86"/>
    </row>
    <row r="3973" spans="4:4">
      <c r="D3973" s="86"/>
    </row>
    <row r="3974" spans="4:4">
      <c r="D3974" s="86"/>
    </row>
    <row r="3975" spans="4:4">
      <c r="D3975" s="86"/>
    </row>
    <row r="3976" spans="4:4">
      <c r="D3976" s="86"/>
    </row>
    <row r="3977" spans="4:4">
      <c r="D3977" s="86"/>
    </row>
    <row r="3978" spans="4:4">
      <c r="D3978" s="86"/>
    </row>
    <row r="3979" spans="4:4">
      <c r="D3979" s="86"/>
    </row>
    <row r="3980" spans="4:4">
      <c r="D3980" s="86"/>
    </row>
    <row r="3981" spans="4:4">
      <c r="D3981" s="86"/>
    </row>
    <row r="3982" spans="4:4">
      <c r="D3982" s="86"/>
    </row>
    <row r="3983" spans="4:4">
      <c r="D3983" s="86"/>
    </row>
    <row r="3984" spans="4:4">
      <c r="D3984" s="86"/>
    </row>
    <row r="3985" spans="4:4">
      <c r="D3985" s="86"/>
    </row>
    <row r="3986" spans="4:4">
      <c r="D3986" s="86"/>
    </row>
    <row r="3987" spans="4:4">
      <c r="D3987" s="86"/>
    </row>
    <row r="3988" spans="4:4">
      <c r="D3988" s="86"/>
    </row>
    <row r="3989" spans="4:4">
      <c r="D3989" s="86"/>
    </row>
    <row r="3990" spans="4:4">
      <c r="D3990" s="86"/>
    </row>
    <row r="3991" spans="4:4">
      <c r="D3991" s="86"/>
    </row>
    <row r="3992" spans="4:4">
      <c r="D3992" s="86"/>
    </row>
    <row r="3993" spans="4:4">
      <c r="D3993" s="86"/>
    </row>
    <row r="3994" spans="4:4">
      <c r="D3994" s="86"/>
    </row>
    <row r="3995" spans="4:4">
      <c r="D3995" s="86"/>
    </row>
    <row r="3996" spans="4:4">
      <c r="D3996" s="86"/>
    </row>
    <row r="3997" spans="4:4">
      <c r="D3997" s="86"/>
    </row>
    <row r="3998" spans="4:4">
      <c r="D3998" s="86"/>
    </row>
    <row r="3999" spans="4:4">
      <c r="D3999" s="86"/>
    </row>
    <row r="4000" spans="4:4">
      <c r="D4000" s="86"/>
    </row>
    <row r="4001" spans="4:4">
      <c r="D4001" s="86"/>
    </row>
    <row r="4002" spans="4:4">
      <c r="D4002" s="86"/>
    </row>
    <row r="4003" spans="4:4">
      <c r="D4003" s="86"/>
    </row>
    <row r="4004" spans="4:4">
      <c r="D4004" s="86"/>
    </row>
    <row r="4005" spans="4:4">
      <c r="D4005" s="86"/>
    </row>
    <row r="4006" spans="4:4">
      <c r="D4006" s="86"/>
    </row>
    <row r="4007" spans="4:4">
      <c r="D4007" s="86"/>
    </row>
    <row r="4008" spans="4:4">
      <c r="D4008" s="86"/>
    </row>
    <row r="4009" spans="4:4">
      <c r="D4009" s="86"/>
    </row>
    <row r="4010" spans="4:4">
      <c r="D4010" s="86"/>
    </row>
    <row r="4011" spans="4:4">
      <c r="D4011" s="86"/>
    </row>
    <row r="4012" spans="4:4">
      <c r="D4012" s="86"/>
    </row>
    <row r="4013" spans="4:4">
      <c r="D4013" s="86"/>
    </row>
    <row r="4014" spans="4:4">
      <c r="D4014" s="86"/>
    </row>
    <row r="4015" spans="4:4">
      <c r="D4015" s="86"/>
    </row>
    <row r="4016" spans="4:4">
      <c r="D4016" s="86"/>
    </row>
    <row r="4017" spans="4:4">
      <c r="D4017" s="86"/>
    </row>
    <row r="4018" spans="4:4">
      <c r="D4018" s="86"/>
    </row>
    <row r="4019" spans="4:4">
      <c r="D4019" s="86"/>
    </row>
    <row r="4020" spans="4:4">
      <c r="D4020" s="86"/>
    </row>
    <row r="4021" spans="4:4">
      <c r="D4021" s="86"/>
    </row>
    <row r="4022" spans="4:4">
      <c r="D4022" s="86"/>
    </row>
    <row r="4023" spans="4:4">
      <c r="D4023" s="86"/>
    </row>
    <row r="4024" spans="4:4">
      <c r="D4024" s="86"/>
    </row>
    <row r="4025" spans="4:4">
      <c r="D4025" s="86"/>
    </row>
    <row r="4026" spans="4:4">
      <c r="D4026" s="86"/>
    </row>
    <row r="4027" spans="4:4">
      <c r="D4027" s="86"/>
    </row>
    <row r="4028" spans="4:4">
      <c r="D4028" s="86"/>
    </row>
    <row r="4029" spans="4:4">
      <c r="D4029" s="86"/>
    </row>
    <row r="4030" spans="4:4">
      <c r="D4030" s="86"/>
    </row>
    <row r="4031" spans="4:4">
      <c r="D4031" s="86"/>
    </row>
    <row r="4032" spans="4:4">
      <c r="D4032" s="86"/>
    </row>
    <row r="4033" spans="4:4">
      <c r="D4033" s="86"/>
    </row>
    <row r="4034" spans="4:4">
      <c r="D4034" s="86"/>
    </row>
    <row r="4035" spans="4:4">
      <c r="D4035" s="86"/>
    </row>
    <row r="4036" spans="4:4">
      <c r="D4036" s="86"/>
    </row>
    <row r="4037" spans="4:4">
      <c r="D4037" s="86"/>
    </row>
    <row r="4038" spans="4:4">
      <c r="D4038" s="86"/>
    </row>
    <row r="4039" spans="4:4">
      <c r="D4039" s="86"/>
    </row>
    <row r="4040" spans="4:4">
      <c r="D4040" s="86"/>
    </row>
    <row r="4041" spans="4:4">
      <c r="D4041" s="86"/>
    </row>
    <row r="4042" spans="4:4">
      <c r="D4042" s="86"/>
    </row>
    <row r="4043" spans="4:4">
      <c r="D4043" s="86"/>
    </row>
    <row r="4044" spans="4:4">
      <c r="D4044" s="86"/>
    </row>
    <row r="4045" spans="4:4">
      <c r="D4045" s="86"/>
    </row>
    <row r="4046" spans="4:4">
      <c r="D4046" s="86"/>
    </row>
    <row r="4047" spans="4:4">
      <c r="D4047" s="86"/>
    </row>
    <row r="4048" spans="4:4">
      <c r="D4048" s="86"/>
    </row>
    <row r="4049" spans="4:4">
      <c r="D4049" s="86"/>
    </row>
    <row r="4050" spans="4:4">
      <c r="D4050" s="86"/>
    </row>
    <row r="4051" spans="4:4">
      <c r="D4051" s="86"/>
    </row>
    <row r="4052" spans="4:4">
      <c r="D4052" s="86"/>
    </row>
    <row r="4053" spans="4:4">
      <c r="D4053" s="86"/>
    </row>
    <row r="4054" spans="4:4">
      <c r="D4054" s="86"/>
    </row>
    <row r="4055" spans="4:4">
      <c r="D4055" s="86"/>
    </row>
    <row r="4056" spans="4:4">
      <c r="D4056" s="86"/>
    </row>
    <row r="4057" spans="4:4">
      <c r="D4057" s="86"/>
    </row>
    <row r="4058" spans="4:4">
      <c r="D4058" s="86"/>
    </row>
    <row r="4059" spans="4:4">
      <c r="D4059" s="86"/>
    </row>
    <row r="4060" spans="4:4">
      <c r="D4060" s="86"/>
    </row>
    <row r="4061" spans="4:4">
      <c r="D4061" s="86"/>
    </row>
    <row r="4062" spans="4:4">
      <c r="D4062" s="86"/>
    </row>
    <row r="4063" spans="4:4">
      <c r="D4063" s="86"/>
    </row>
    <row r="4064" spans="4:4">
      <c r="D4064" s="86"/>
    </row>
    <row r="4065" spans="4:4">
      <c r="D4065" s="86"/>
    </row>
    <row r="4066" spans="4:4">
      <c r="D4066" s="86"/>
    </row>
    <row r="4067" spans="4:4">
      <c r="D4067" s="86"/>
    </row>
    <row r="4068" spans="4:4">
      <c r="D4068" s="86"/>
    </row>
    <row r="4069" spans="4:4">
      <c r="D4069" s="86"/>
    </row>
    <row r="4070" spans="4:4">
      <c r="D4070" s="86"/>
    </row>
    <row r="4071" spans="4:4">
      <c r="D4071" s="86"/>
    </row>
    <row r="4072" spans="4:4">
      <c r="D4072" s="86"/>
    </row>
    <row r="4073" spans="4:4">
      <c r="D4073" s="86"/>
    </row>
    <row r="4074" spans="4:4">
      <c r="D4074" s="86"/>
    </row>
    <row r="4075" spans="4:4">
      <c r="D4075" s="86"/>
    </row>
    <row r="4076" spans="4:4">
      <c r="D4076" s="86"/>
    </row>
    <row r="4077" spans="4:4">
      <c r="D4077" s="86"/>
    </row>
    <row r="4078" spans="4:4">
      <c r="D4078" s="86"/>
    </row>
    <row r="4079" spans="4:4">
      <c r="D4079" s="86"/>
    </row>
    <row r="4080" spans="4:4">
      <c r="D4080" s="86"/>
    </row>
    <row r="4081" spans="4:4">
      <c r="D4081" s="86"/>
    </row>
    <row r="4082" spans="4:4">
      <c r="D4082" s="86"/>
    </row>
    <row r="4083" spans="4:4">
      <c r="D4083" s="86"/>
    </row>
    <row r="4084" spans="4:4">
      <c r="D4084" s="86"/>
    </row>
    <row r="4085" spans="4:4">
      <c r="D4085" s="86"/>
    </row>
    <row r="4086" spans="4:4">
      <c r="D4086" s="86"/>
    </row>
    <row r="4087" spans="4:4">
      <c r="D4087" s="86"/>
    </row>
    <row r="4088" spans="4:4">
      <c r="D4088" s="86"/>
    </row>
    <row r="4089" spans="4:4">
      <c r="D4089" s="86"/>
    </row>
    <row r="4090" spans="4:4">
      <c r="D4090" s="86"/>
    </row>
    <row r="4091" spans="4:4">
      <c r="D4091" s="86"/>
    </row>
    <row r="4092" spans="4:4">
      <c r="D4092" s="86"/>
    </row>
    <row r="4093" spans="4:4">
      <c r="D4093" s="86"/>
    </row>
    <row r="4094" spans="4:4">
      <c r="D4094" s="86"/>
    </row>
    <row r="4095" spans="4:4">
      <c r="D4095" s="86"/>
    </row>
    <row r="4096" spans="4:4">
      <c r="D4096" s="86"/>
    </row>
    <row r="4097" spans="4:4">
      <c r="D4097" s="86"/>
    </row>
    <row r="4098" spans="4:4">
      <c r="D4098" s="86"/>
    </row>
    <row r="4099" spans="4:4">
      <c r="D4099" s="86"/>
    </row>
    <row r="4100" spans="4:4">
      <c r="D4100" s="86"/>
    </row>
    <row r="4101" spans="4:4">
      <c r="D4101" s="86"/>
    </row>
    <row r="4102" spans="4:4">
      <c r="D4102" s="86"/>
    </row>
    <row r="4103" spans="4:4">
      <c r="D4103" s="86"/>
    </row>
    <row r="4104" spans="4:4">
      <c r="D4104" s="86"/>
    </row>
    <row r="4105" spans="4:4">
      <c r="D4105" s="86"/>
    </row>
    <row r="4106" spans="4:4">
      <c r="D4106" s="86"/>
    </row>
    <row r="4107" spans="4:4">
      <c r="D4107" s="86"/>
    </row>
    <row r="4108" spans="4:4">
      <c r="D4108" s="86"/>
    </row>
    <row r="4109" spans="4:4">
      <c r="D4109" s="86"/>
    </row>
    <row r="4110" spans="4:4">
      <c r="D4110" s="86"/>
    </row>
    <row r="4111" spans="4:4">
      <c r="D4111" s="86"/>
    </row>
    <row r="4112" spans="4:4">
      <c r="D4112" s="86"/>
    </row>
    <row r="4113" spans="4:4">
      <c r="D4113" s="86"/>
    </row>
    <row r="4114" spans="4:4">
      <c r="D4114" s="86"/>
    </row>
    <row r="4115" spans="4:4">
      <c r="D4115" s="86"/>
    </row>
    <row r="4116" spans="4:4">
      <c r="D4116" s="86"/>
    </row>
    <row r="4117" spans="4:4">
      <c r="D4117" s="86"/>
    </row>
    <row r="4118" spans="4:4">
      <c r="D4118" s="86"/>
    </row>
    <row r="4119" spans="4:4">
      <c r="D4119" s="86"/>
    </row>
    <row r="4120" spans="4:4">
      <c r="D4120" s="86"/>
    </row>
    <row r="4121" spans="4:4">
      <c r="D4121" s="86"/>
    </row>
    <row r="4122" spans="4:4">
      <c r="D4122" s="86"/>
    </row>
    <row r="4123" spans="4:4">
      <c r="D4123" s="86"/>
    </row>
    <row r="4124" spans="4:4">
      <c r="D4124" s="86"/>
    </row>
    <row r="4125" spans="4:4">
      <c r="D4125" s="86"/>
    </row>
    <row r="4126" spans="4:4">
      <c r="D4126" s="86"/>
    </row>
    <row r="4127" spans="4:4">
      <c r="D4127" s="86"/>
    </row>
    <row r="4128" spans="4:4">
      <c r="D4128" s="86"/>
    </row>
    <row r="4129" spans="4:4">
      <c r="D4129" s="86"/>
    </row>
    <row r="4130" spans="4:4">
      <c r="D4130" s="86"/>
    </row>
    <row r="4131" spans="4:4">
      <c r="D4131" s="86"/>
    </row>
    <row r="4132" spans="4:4">
      <c r="D4132" s="86"/>
    </row>
    <row r="4133" spans="4:4">
      <c r="D4133" s="86"/>
    </row>
    <row r="4134" spans="4:4">
      <c r="D4134" s="86"/>
    </row>
    <row r="4135" spans="4:4">
      <c r="D4135" s="86"/>
    </row>
    <row r="4136" spans="4:4">
      <c r="D4136" s="86"/>
    </row>
    <row r="4137" spans="4:4">
      <c r="D4137" s="86"/>
    </row>
    <row r="4138" spans="4:4">
      <c r="D4138" s="86"/>
    </row>
    <row r="4139" spans="4:4">
      <c r="D4139" s="86"/>
    </row>
    <row r="4140" spans="4:4">
      <c r="D4140" s="86"/>
    </row>
    <row r="4141" spans="4:4">
      <c r="D4141" s="86"/>
    </row>
    <row r="4142" spans="4:4">
      <c r="D4142" s="86"/>
    </row>
    <row r="4143" spans="4:4">
      <c r="D4143" s="86"/>
    </row>
    <row r="4144" spans="4:4">
      <c r="D4144" s="86"/>
    </row>
    <row r="4145" spans="4:4">
      <c r="D4145" s="86"/>
    </row>
    <row r="4146" spans="4:4">
      <c r="D4146" s="86"/>
    </row>
    <row r="4147" spans="4:4">
      <c r="D4147" s="86"/>
    </row>
    <row r="4148" spans="4:4">
      <c r="D4148" s="86"/>
    </row>
    <row r="4149" spans="4:4">
      <c r="D4149" s="86"/>
    </row>
    <row r="4150" spans="4:4">
      <c r="D4150" s="86"/>
    </row>
    <row r="4151" spans="4:4">
      <c r="D4151" s="86"/>
    </row>
    <row r="4152" spans="4:4">
      <c r="D4152" s="86"/>
    </row>
    <row r="4153" spans="4:4">
      <c r="D4153" s="86"/>
    </row>
    <row r="4154" spans="4:4">
      <c r="D4154" s="86"/>
    </row>
    <row r="4155" spans="4:4">
      <c r="D4155" s="86"/>
    </row>
    <row r="4156" spans="4:4">
      <c r="D4156" s="86"/>
    </row>
    <row r="4157" spans="4:4">
      <c r="D4157" s="86"/>
    </row>
    <row r="4158" spans="4:4">
      <c r="D4158" s="86"/>
    </row>
    <row r="4159" spans="4:4">
      <c r="D4159" s="86"/>
    </row>
    <row r="4160" spans="4:4">
      <c r="D4160" s="86"/>
    </row>
    <row r="4161" spans="4:4">
      <c r="D4161" s="86"/>
    </row>
    <row r="4162" spans="4:4">
      <c r="D4162" s="86"/>
    </row>
    <row r="4163" spans="4:4">
      <c r="D4163" s="86"/>
    </row>
    <row r="4164" spans="4:4">
      <c r="D4164" s="86"/>
    </row>
    <row r="4165" spans="4:4">
      <c r="D4165" s="86"/>
    </row>
    <row r="4166" spans="4:4">
      <c r="D4166" s="86"/>
    </row>
    <row r="4167" spans="4:4">
      <c r="D4167" s="86"/>
    </row>
    <row r="4168" spans="4:4">
      <c r="D4168" s="86"/>
    </row>
    <row r="4169" spans="4:4">
      <c r="D4169" s="86"/>
    </row>
    <row r="4170" spans="4:4">
      <c r="D4170" s="86"/>
    </row>
    <row r="4171" spans="4:4">
      <c r="D4171" s="86"/>
    </row>
    <row r="4172" spans="4:4">
      <c r="D4172" s="86"/>
    </row>
    <row r="4173" spans="4:4">
      <c r="D4173" s="86"/>
    </row>
    <row r="4174" spans="4:4">
      <c r="D4174" s="86"/>
    </row>
    <row r="4175" spans="4:4">
      <c r="D4175" s="86"/>
    </row>
    <row r="4176" spans="4:4">
      <c r="D4176" s="86"/>
    </row>
    <row r="4177" spans="4:4">
      <c r="D4177" s="86"/>
    </row>
    <row r="4178" spans="4:4">
      <c r="D4178" s="86"/>
    </row>
    <row r="4179" spans="4:4">
      <c r="D4179" s="86"/>
    </row>
    <row r="4180" spans="4:4">
      <c r="D4180" s="86"/>
    </row>
    <row r="4181" spans="4:4">
      <c r="D4181" s="86"/>
    </row>
    <row r="4182" spans="4:4">
      <c r="D4182" s="86"/>
    </row>
    <row r="4183" spans="4:4">
      <c r="D4183" s="86"/>
    </row>
    <row r="4184" spans="4:4">
      <c r="D4184" s="86"/>
    </row>
    <row r="4185" spans="4:4">
      <c r="D4185" s="86"/>
    </row>
    <row r="4186" spans="4:4">
      <c r="D4186" s="86"/>
    </row>
    <row r="4187" spans="4:4">
      <c r="D4187" s="86"/>
    </row>
    <row r="4188" spans="4:4">
      <c r="D4188" s="86"/>
    </row>
    <row r="4189" spans="4:4">
      <c r="D4189" s="86"/>
    </row>
    <row r="4190" spans="4:4">
      <c r="D4190" s="86"/>
    </row>
    <row r="4191" spans="4:4">
      <c r="D4191" s="86"/>
    </row>
    <row r="4192" spans="4:4">
      <c r="D4192" s="86"/>
    </row>
    <row r="4193" spans="4:4">
      <c r="D4193" s="86"/>
    </row>
    <row r="4194" spans="4:4">
      <c r="D4194" s="86"/>
    </row>
    <row r="4195" spans="4:4">
      <c r="D4195" s="86"/>
    </row>
    <row r="4196" spans="4:4">
      <c r="D4196" s="86"/>
    </row>
    <row r="4197" spans="4:4">
      <c r="D4197" s="86"/>
    </row>
    <row r="4198" spans="4:4">
      <c r="D4198" s="86"/>
    </row>
    <row r="4199" spans="4:4">
      <c r="D4199" s="86"/>
    </row>
    <row r="4200" spans="4:4">
      <c r="D4200" s="86"/>
    </row>
    <row r="4201" spans="4:4">
      <c r="D4201" s="86"/>
    </row>
    <row r="4202" spans="4:4">
      <c r="D4202" s="86"/>
    </row>
    <row r="4203" spans="4:4">
      <c r="D4203" s="86"/>
    </row>
    <row r="4204" spans="4:4">
      <c r="D4204" s="86"/>
    </row>
    <row r="4205" spans="4:4">
      <c r="D4205" s="86"/>
    </row>
    <row r="4206" spans="4:4">
      <c r="D4206" s="86"/>
    </row>
    <row r="4207" spans="4:4">
      <c r="D4207" s="86"/>
    </row>
    <row r="4208" spans="4:4">
      <c r="D4208" s="86"/>
    </row>
    <row r="4209" spans="4:4">
      <c r="D4209" s="86"/>
    </row>
    <row r="4210" spans="4:4">
      <c r="D4210" s="86"/>
    </row>
    <row r="4211" spans="4:4">
      <c r="D4211" s="86"/>
    </row>
    <row r="4212" spans="4:4">
      <c r="D4212" s="86"/>
    </row>
    <row r="4213" spans="4:4">
      <c r="D4213" s="86"/>
    </row>
    <row r="4214" spans="4:4">
      <c r="D4214" s="86"/>
    </row>
    <row r="4215" spans="4:4">
      <c r="D4215" s="86"/>
    </row>
    <row r="4216" spans="4:4">
      <c r="D4216" s="86"/>
    </row>
    <row r="4217" spans="4:4">
      <c r="D4217" s="86"/>
    </row>
    <row r="4218" spans="4:4">
      <c r="D4218" s="86"/>
    </row>
    <row r="4219" spans="4:4">
      <c r="D4219" s="86"/>
    </row>
    <row r="4220" spans="4:4">
      <c r="D4220" s="86"/>
    </row>
    <row r="4221" spans="4:4">
      <c r="D4221" s="86"/>
    </row>
    <row r="4222" spans="4:4">
      <c r="D4222" s="86"/>
    </row>
    <row r="4223" spans="4:4">
      <c r="D4223" s="86"/>
    </row>
    <row r="4224" spans="4:4">
      <c r="D4224" s="86"/>
    </row>
    <row r="4225" spans="4:4">
      <c r="D4225" s="86"/>
    </row>
    <row r="4226" spans="4:4">
      <c r="D4226" s="86"/>
    </row>
    <row r="4227" spans="4:4">
      <c r="D4227" s="86"/>
    </row>
    <row r="4228" spans="4:4">
      <c r="D4228" s="86"/>
    </row>
    <row r="4229" spans="4:4">
      <c r="D4229" s="86"/>
    </row>
    <row r="4230" spans="4:4">
      <c r="D4230" s="86"/>
    </row>
    <row r="4231" spans="4:4">
      <c r="D4231" s="86"/>
    </row>
    <row r="4232" spans="4:4">
      <c r="D4232" s="86"/>
    </row>
    <row r="4233" spans="4:4">
      <c r="D4233" s="86"/>
    </row>
    <row r="4234" spans="4:4">
      <c r="D4234" s="86"/>
    </row>
    <row r="4235" spans="4:4">
      <c r="D4235" s="86"/>
    </row>
    <row r="4236" spans="4:4">
      <c r="D4236" s="86"/>
    </row>
    <row r="4237" spans="4:4">
      <c r="D4237" s="86"/>
    </row>
    <row r="4238" spans="4:4">
      <c r="D4238" s="86"/>
    </row>
    <row r="4239" spans="4:4">
      <c r="D4239" s="86"/>
    </row>
    <row r="4240" spans="4:4">
      <c r="D4240" s="86"/>
    </row>
    <row r="4241" spans="4:4">
      <c r="D4241" s="86"/>
    </row>
    <row r="4242" spans="4:4">
      <c r="D4242" s="86"/>
    </row>
    <row r="4243" spans="4:4">
      <c r="D4243" s="86"/>
    </row>
    <row r="4244" spans="4:4">
      <c r="D4244" s="86"/>
    </row>
    <row r="4245" spans="4:4">
      <c r="D4245" s="86"/>
    </row>
    <row r="4246" spans="4:4">
      <c r="D4246" s="86"/>
    </row>
    <row r="4247" spans="4:4">
      <c r="D4247" s="86"/>
    </row>
    <row r="4248" spans="4:4">
      <c r="D4248" s="86"/>
    </row>
    <row r="4249" spans="4:4">
      <c r="D4249" s="86"/>
    </row>
    <row r="4250" spans="4:4">
      <c r="D4250" s="86"/>
    </row>
    <row r="4251" spans="4:4">
      <c r="D4251" s="86"/>
    </row>
    <row r="4252" spans="4:4">
      <c r="D4252" s="86"/>
    </row>
    <row r="4253" spans="4:4">
      <c r="D4253" s="86"/>
    </row>
    <row r="4254" spans="4:4">
      <c r="D4254" s="86"/>
    </row>
    <row r="4255" spans="4:4">
      <c r="D4255" s="86"/>
    </row>
    <row r="4256" spans="4:4">
      <c r="D4256" s="86"/>
    </row>
    <row r="4257" spans="4:4">
      <c r="D4257" s="86"/>
    </row>
    <row r="4258" spans="4:4">
      <c r="D4258" s="86"/>
    </row>
    <row r="4259" spans="4:4">
      <c r="D4259" s="86"/>
    </row>
    <row r="4260" spans="4:4">
      <c r="D4260" s="86"/>
    </row>
    <row r="4261" spans="4:4">
      <c r="D4261" s="86"/>
    </row>
    <row r="4262" spans="4:4">
      <c r="D4262" s="86"/>
    </row>
    <row r="4263" spans="4:4">
      <c r="D4263" s="86"/>
    </row>
    <row r="4264" spans="4:4">
      <c r="D4264" s="86"/>
    </row>
    <row r="4265" spans="4:4">
      <c r="D4265" s="86"/>
    </row>
    <row r="4266" spans="4:4">
      <c r="D4266" s="86"/>
    </row>
    <row r="4267" spans="4:4">
      <c r="D4267" s="86"/>
    </row>
    <row r="4268" spans="4:4">
      <c r="D4268" s="86"/>
    </row>
    <row r="4269" spans="4:4">
      <c r="D4269" s="86"/>
    </row>
    <row r="4270" spans="4:4">
      <c r="D4270" s="86"/>
    </row>
    <row r="4271" spans="4:4">
      <c r="D4271" s="86"/>
    </row>
    <row r="4272" spans="4:4">
      <c r="D4272" s="86"/>
    </row>
    <row r="4273" spans="4:4">
      <c r="D4273" s="86"/>
    </row>
    <row r="4274" spans="4:4">
      <c r="D4274" s="86"/>
    </row>
    <row r="4275" spans="4:4">
      <c r="D4275" s="86"/>
    </row>
    <row r="4276" spans="4:4">
      <c r="D4276" s="86"/>
    </row>
    <row r="4277" spans="4:4">
      <c r="D4277" s="86"/>
    </row>
    <row r="4278" spans="4:4">
      <c r="D4278" s="86"/>
    </row>
    <row r="4279" spans="4:4">
      <c r="D4279" s="86"/>
    </row>
    <row r="4280" spans="4:4">
      <c r="D4280" s="86"/>
    </row>
    <row r="4281" spans="4:4">
      <c r="D4281" s="86"/>
    </row>
    <row r="4282" spans="4:4">
      <c r="D4282" s="86"/>
    </row>
    <row r="4283" spans="4:4">
      <c r="D4283" s="86"/>
    </row>
    <row r="4284" spans="4:4">
      <c r="D4284" s="86"/>
    </row>
    <row r="4285" spans="4:4">
      <c r="D4285" s="86"/>
    </row>
    <row r="4286" spans="4:4">
      <c r="D4286" s="86"/>
    </row>
    <row r="4287" spans="4:4">
      <c r="D4287" s="86"/>
    </row>
    <row r="4288" spans="4:4">
      <c r="D4288" s="86"/>
    </row>
    <row r="4289" spans="4:4">
      <c r="D4289" s="86"/>
    </row>
    <row r="4290" spans="4:4">
      <c r="D4290" s="86"/>
    </row>
    <row r="4291" spans="4:4">
      <c r="D4291" s="86"/>
    </row>
    <row r="4292" spans="4:4">
      <c r="D4292" s="86"/>
    </row>
    <row r="4293" spans="4:4">
      <c r="D4293" s="86"/>
    </row>
    <row r="4294" spans="4:4">
      <c r="D4294" s="86"/>
    </row>
    <row r="4295" spans="4:4">
      <c r="D4295" s="86"/>
    </row>
    <row r="4296" spans="4:4">
      <c r="D4296" s="86"/>
    </row>
    <row r="4297" spans="4:4">
      <c r="D4297" s="86"/>
    </row>
    <row r="4298" spans="4:4">
      <c r="D4298" s="86"/>
    </row>
    <row r="4299" spans="4:4">
      <c r="D4299" s="86"/>
    </row>
    <row r="4300" spans="4:4">
      <c r="D4300" s="86"/>
    </row>
    <row r="4301" spans="4:4">
      <c r="D4301" s="86"/>
    </row>
    <row r="4302" spans="4:4">
      <c r="D4302" s="86"/>
    </row>
    <row r="4303" spans="4:4">
      <c r="D4303" s="86"/>
    </row>
    <row r="4304" spans="4:4">
      <c r="D4304" s="86"/>
    </row>
    <row r="4305" spans="4:4">
      <c r="D4305" s="86"/>
    </row>
    <row r="4306" spans="4:4">
      <c r="D4306" s="86"/>
    </row>
    <row r="4307" spans="4:4">
      <c r="D4307" s="86"/>
    </row>
    <row r="4308" spans="4:4">
      <c r="D4308" s="86"/>
    </row>
    <row r="4309" spans="4:4">
      <c r="D4309" s="86"/>
    </row>
    <row r="4310" spans="4:4">
      <c r="D4310" s="86"/>
    </row>
    <row r="4311" spans="4:4">
      <c r="D4311" s="86"/>
    </row>
    <row r="4312" spans="4:4">
      <c r="D4312" s="86"/>
    </row>
    <row r="4313" spans="4:4">
      <c r="D4313" s="86"/>
    </row>
    <row r="4314" spans="4:4">
      <c r="D4314" s="86"/>
    </row>
    <row r="4315" spans="4:4">
      <c r="D4315" s="86"/>
    </row>
    <row r="4316" spans="4:4">
      <c r="D4316" s="86"/>
    </row>
    <row r="4317" spans="4:4">
      <c r="D4317" s="86"/>
    </row>
    <row r="4318" spans="4:4">
      <c r="D4318" s="86"/>
    </row>
    <row r="4319" spans="4:4">
      <c r="D4319" s="86"/>
    </row>
    <row r="4320" spans="4:4">
      <c r="D4320" s="86"/>
    </row>
    <row r="4321" spans="4:4">
      <c r="D4321" s="86"/>
    </row>
    <row r="4322" spans="4:4">
      <c r="D4322" s="86"/>
    </row>
    <row r="4323" spans="4:4">
      <c r="D4323" s="86"/>
    </row>
    <row r="4324" spans="4:4">
      <c r="D4324" s="86"/>
    </row>
    <row r="4325" spans="4:4">
      <c r="D4325" s="86"/>
    </row>
    <row r="4326" spans="4:4">
      <c r="D4326" s="86"/>
    </row>
    <row r="4327" spans="4:4">
      <c r="D4327" s="86"/>
    </row>
    <row r="4328" spans="4:4">
      <c r="D4328" s="86"/>
    </row>
    <row r="4329" spans="4:4">
      <c r="D4329" s="86"/>
    </row>
    <row r="4330" spans="4:4">
      <c r="D4330" s="86"/>
    </row>
    <row r="4331" spans="4:4">
      <c r="D4331" s="86"/>
    </row>
    <row r="4332" spans="4:4">
      <c r="D4332" s="86"/>
    </row>
    <row r="4333" spans="4:4">
      <c r="D4333" s="86"/>
    </row>
    <row r="4334" spans="4:4">
      <c r="D4334" s="86"/>
    </row>
    <row r="4335" spans="4:4">
      <c r="D4335" s="86"/>
    </row>
    <row r="4336" spans="4:4">
      <c r="D4336" s="86"/>
    </row>
    <row r="4337" spans="4:4">
      <c r="D4337" s="86"/>
    </row>
    <row r="4338" spans="4:4">
      <c r="D4338" s="86"/>
    </row>
    <row r="4339" spans="4:4">
      <c r="D4339" s="86"/>
    </row>
    <row r="4340" spans="4:4">
      <c r="D4340" s="86"/>
    </row>
    <row r="4341" spans="4:4">
      <c r="D4341" s="86"/>
    </row>
    <row r="4342" spans="4:4">
      <c r="D4342" s="86"/>
    </row>
    <row r="4343" spans="4:4">
      <c r="D4343" s="86"/>
    </row>
    <row r="4344" spans="4:4">
      <c r="D4344" s="86"/>
    </row>
    <row r="4345" spans="4:4">
      <c r="D4345" s="86"/>
    </row>
    <row r="4346" spans="4:4">
      <c r="D4346" s="86"/>
    </row>
    <row r="4347" spans="4:4">
      <c r="D4347" s="86"/>
    </row>
    <row r="4348" spans="4:4">
      <c r="D4348" s="86"/>
    </row>
    <row r="4349" spans="4:4">
      <c r="D4349" s="86"/>
    </row>
    <row r="4350" spans="4:4">
      <c r="D4350" s="86"/>
    </row>
    <row r="4351" spans="4:4">
      <c r="D4351" s="86"/>
    </row>
    <row r="4352" spans="4:4">
      <c r="D4352" s="86"/>
    </row>
    <row r="4353" spans="4:4">
      <c r="D4353" s="86"/>
    </row>
    <row r="4354" spans="4:4">
      <c r="D4354" s="86"/>
    </row>
    <row r="4355" spans="4:4">
      <c r="D4355" s="86"/>
    </row>
    <row r="4356" spans="4:4">
      <c r="D4356" s="86"/>
    </row>
    <row r="4357" spans="4:4">
      <c r="D4357" s="86"/>
    </row>
    <row r="4358" spans="4:4">
      <c r="D4358" s="86"/>
    </row>
    <row r="4359" spans="4:4">
      <c r="D4359" s="86"/>
    </row>
    <row r="4360" spans="4:4">
      <c r="D4360" s="86"/>
    </row>
    <row r="4361" spans="4:4">
      <c r="D4361" s="86"/>
    </row>
    <row r="4362" spans="4:4">
      <c r="D4362" s="86"/>
    </row>
    <row r="4363" spans="4:4">
      <c r="D4363" s="86"/>
    </row>
    <row r="4364" spans="4:4">
      <c r="D4364" s="86"/>
    </row>
    <row r="4365" spans="4:4">
      <c r="D4365" s="86"/>
    </row>
    <row r="4366" spans="4:4">
      <c r="D4366" s="86"/>
    </row>
    <row r="4367" spans="4:4">
      <c r="D4367" s="86"/>
    </row>
    <row r="4368" spans="4:4">
      <c r="D4368" s="86"/>
    </row>
    <row r="4369" spans="4:4">
      <c r="D4369" s="86"/>
    </row>
    <row r="4370" spans="4:4">
      <c r="D4370" s="86"/>
    </row>
    <row r="4371" spans="4:4">
      <c r="D4371" s="86"/>
    </row>
    <row r="4372" spans="4:4">
      <c r="D4372" s="86"/>
    </row>
    <row r="4373" spans="4:4">
      <c r="D4373" s="86"/>
    </row>
    <row r="4374" spans="4:4">
      <c r="D4374" s="86"/>
    </row>
    <row r="4375" spans="4:4">
      <c r="D4375" s="86"/>
    </row>
    <row r="4376" spans="4:4">
      <c r="D4376" s="86"/>
    </row>
    <row r="4377" spans="4:4">
      <c r="D4377" s="86"/>
    </row>
    <row r="4378" spans="4:4">
      <c r="D4378" s="86"/>
    </row>
    <row r="4379" spans="4:4">
      <c r="D4379" s="86"/>
    </row>
    <row r="4380" spans="4:4">
      <c r="D4380" s="86"/>
    </row>
    <row r="4381" spans="4:4">
      <c r="D4381" s="86"/>
    </row>
    <row r="4382" spans="4:4">
      <c r="D4382" s="86"/>
    </row>
    <row r="4383" spans="4:4">
      <c r="D4383" s="86"/>
    </row>
    <row r="4384" spans="4:4">
      <c r="D4384" s="86"/>
    </row>
    <row r="4385" spans="4:4">
      <c r="D4385" s="86"/>
    </row>
    <row r="4386" spans="4:4">
      <c r="D4386" s="86"/>
    </row>
    <row r="4387" spans="4:4">
      <c r="D4387" s="86"/>
    </row>
    <row r="4388" spans="4:4">
      <c r="D4388" s="86"/>
    </row>
    <row r="4389" spans="4:4">
      <c r="D4389" s="86"/>
    </row>
    <row r="4390" spans="4:4">
      <c r="D4390" s="86"/>
    </row>
    <row r="4391" spans="4:4">
      <c r="D4391" s="86"/>
    </row>
    <row r="4392" spans="4:4">
      <c r="D4392" s="86"/>
    </row>
    <row r="4393" spans="4:4">
      <c r="D4393" s="86"/>
    </row>
    <row r="4394" spans="4:4">
      <c r="D4394" s="86"/>
    </row>
    <row r="4395" spans="4:4">
      <c r="D4395" s="86"/>
    </row>
    <row r="4396" spans="4:4">
      <c r="D4396" s="86"/>
    </row>
    <row r="4397" spans="4:4">
      <c r="D4397" s="86"/>
    </row>
    <row r="4398" spans="4:4">
      <c r="D4398" s="86"/>
    </row>
    <row r="4399" spans="4:4">
      <c r="D4399" s="86"/>
    </row>
    <row r="4400" spans="4:4">
      <c r="D4400" s="86"/>
    </row>
    <row r="4401" spans="4:4">
      <c r="D4401" s="86"/>
    </row>
    <row r="4402" spans="4:4">
      <c r="D4402" s="86"/>
    </row>
    <row r="4403" spans="4:4">
      <c r="D4403" s="86"/>
    </row>
    <row r="4404" spans="4:4">
      <c r="D4404" s="86"/>
    </row>
    <row r="4405" spans="4:4">
      <c r="D4405" s="86"/>
    </row>
    <row r="4406" spans="4:4">
      <c r="D4406" s="86"/>
    </row>
    <row r="4407" spans="4:4">
      <c r="D4407" s="86"/>
    </row>
    <row r="4408" spans="4:4">
      <c r="D4408" s="86"/>
    </row>
    <row r="4409" spans="4:4">
      <c r="D4409" s="86"/>
    </row>
    <row r="4410" spans="4:4">
      <c r="D4410" s="86"/>
    </row>
    <row r="4411" spans="4:4">
      <c r="D4411" s="86"/>
    </row>
    <row r="4412" spans="4:4">
      <c r="D4412" s="86"/>
    </row>
    <row r="4413" spans="4:4">
      <c r="D4413" s="86"/>
    </row>
    <row r="4414" spans="4:4">
      <c r="D4414" s="86"/>
    </row>
    <row r="4415" spans="4:4">
      <c r="D4415" s="86"/>
    </row>
    <row r="4416" spans="4:4">
      <c r="D4416" s="86"/>
    </row>
    <row r="4417" spans="4:4">
      <c r="D4417" s="86"/>
    </row>
    <row r="4418" spans="4:4">
      <c r="D4418" s="86"/>
    </row>
    <row r="4419" spans="4:4">
      <c r="D4419" s="86"/>
    </row>
    <row r="4420" spans="4:4">
      <c r="D4420" s="86"/>
    </row>
    <row r="4421" spans="4:4">
      <c r="D4421" s="86"/>
    </row>
    <row r="4422" spans="4:4">
      <c r="D4422" s="86"/>
    </row>
    <row r="4423" spans="4:4">
      <c r="D4423" s="86"/>
    </row>
    <row r="4424" spans="4:4">
      <c r="D4424" s="86"/>
    </row>
    <row r="4425" spans="4:4">
      <c r="D4425" s="86"/>
    </row>
    <row r="4426" spans="4:4">
      <c r="D4426" s="86"/>
    </row>
    <row r="4427" spans="4:4">
      <c r="D4427" s="86"/>
    </row>
    <row r="4428" spans="4:4">
      <c r="D4428" s="86"/>
    </row>
    <row r="4429" spans="4:4">
      <c r="D4429" s="86"/>
    </row>
    <row r="4430" spans="4:4">
      <c r="D4430" s="86"/>
    </row>
    <row r="4431" spans="4:4">
      <c r="D4431" s="86"/>
    </row>
    <row r="4432" spans="4:4">
      <c r="D4432" s="86"/>
    </row>
    <row r="4433" spans="4:4">
      <c r="D4433" s="86"/>
    </row>
    <row r="4434" spans="4:4">
      <c r="D4434" s="86"/>
    </row>
    <row r="4435" spans="4:4">
      <c r="D4435" s="86"/>
    </row>
    <row r="4436" spans="4:4">
      <c r="D4436" s="86"/>
    </row>
    <row r="4437" spans="4:4">
      <c r="D4437" s="86"/>
    </row>
    <row r="4438" spans="4:4">
      <c r="D4438" s="86"/>
    </row>
    <row r="4439" spans="4:4">
      <c r="D4439" s="86"/>
    </row>
    <row r="4440" spans="4:4">
      <c r="D4440" s="86"/>
    </row>
    <row r="4441" spans="4:4">
      <c r="D4441" s="86"/>
    </row>
    <row r="4442" spans="4:4">
      <c r="D4442" s="86"/>
    </row>
    <row r="4443" spans="4:4">
      <c r="D4443" s="86"/>
    </row>
    <row r="4444" spans="4:4">
      <c r="D4444" s="86"/>
    </row>
    <row r="4445" spans="4:4">
      <c r="D4445" s="86"/>
    </row>
    <row r="4446" spans="4:4">
      <c r="D4446" s="86"/>
    </row>
    <row r="4447" spans="4:4">
      <c r="D4447" s="86"/>
    </row>
    <row r="4448" spans="4:4">
      <c r="D4448" s="86"/>
    </row>
    <row r="4449" spans="4:4">
      <c r="D4449" s="86"/>
    </row>
    <row r="4450" spans="4:4">
      <c r="D4450" s="86"/>
    </row>
    <row r="4451" spans="4:4">
      <c r="D4451" s="86"/>
    </row>
    <row r="4452" spans="4:4">
      <c r="D4452" s="86"/>
    </row>
    <row r="4453" spans="4:4">
      <c r="D4453" s="86"/>
    </row>
    <row r="4454" spans="4:4">
      <c r="D4454" s="86"/>
    </row>
    <row r="4455" spans="4:4">
      <c r="D4455" s="86"/>
    </row>
    <row r="4456" spans="4:4">
      <c r="D4456" s="86"/>
    </row>
    <row r="4457" spans="4:4">
      <c r="D4457" s="86"/>
    </row>
    <row r="4458" spans="4:4">
      <c r="D4458" s="86"/>
    </row>
    <row r="4459" spans="4:4">
      <c r="D4459" s="86"/>
    </row>
    <row r="4460" spans="4:4">
      <c r="D4460" s="86"/>
    </row>
    <row r="4461" spans="4:4">
      <c r="D4461" s="86"/>
    </row>
    <row r="4462" spans="4:4">
      <c r="D4462" s="86"/>
    </row>
    <row r="4463" spans="4:4">
      <c r="D4463" s="86"/>
    </row>
    <row r="4464" spans="4:4">
      <c r="D4464" s="86"/>
    </row>
    <row r="4465" spans="4:4">
      <c r="D4465" s="86"/>
    </row>
    <row r="4466" spans="4:4">
      <c r="D4466" s="86"/>
    </row>
    <row r="4467" spans="4:4">
      <c r="D4467" s="86"/>
    </row>
    <row r="4468" spans="4:4">
      <c r="D4468" s="86"/>
    </row>
    <row r="4469" spans="4:4">
      <c r="D4469" s="86"/>
    </row>
    <row r="4470" spans="4:4">
      <c r="D4470" s="86"/>
    </row>
    <row r="4471" spans="4:4">
      <c r="D4471" s="86"/>
    </row>
    <row r="4472" spans="4:4">
      <c r="D4472" s="86"/>
    </row>
    <row r="4473" spans="4:4">
      <c r="D4473" s="86"/>
    </row>
    <row r="4474" spans="4:4">
      <c r="D4474" s="86"/>
    </row>
    <row r="4475" spans="4:4">
      <c r="D4475" s="86"/>
    </row>
    <row r="4476" spans="4:4">
      <c r="D4476" s="86"/>
    </row>
    <row r="4477" spans="4:4">
      <c r="D4477" s="86"/>
    </row>
    <row r="4478" spans="4:4">
      <c r="D4478" s="86"/>
    </row>
    <row r="4479" spans="4:4">
      <c r="D4479" s="86"/>
    </row>
    <row r="4480" spans="4:4">
      <c r="D4480" s="86"/>
    </row>
    <row r="4481" spans="4:4">
      <c r="D4481" s="86"/>
    </row>
    <row r="4482" spans="4:4">
      <c r="D4482" s="86"/>
    </row>
    <row r="4483" spans="4:4">
      <c r="D4483" s="86"/>
    </row>
    <row r="4484" spans="4:4">
      <c r="D4484" s="86"/>
    </row>
    <row r="4485" spans="4:4">
      <c r="D4485" s="86"/>
    </row>
    <row r="4486" spans="4:4">
      <c r="D4486" s="86"/>
    </row>
    <row r="4487" spans="4:4">
      <c r="D4487" s="86"/>
    </row>
    <row r="4488" spans="4:4">
      <c r="D4488" s="86"/>
    </row>
    <row r="4489" spans="4:4">
      <c r="D4489" s="86"/>
    </row>
    <row r="4490" spans="4:4">
      <c r="D4490" s="86"/>
    </row>
    <row r="4491" spans="4:4">
      <c r="D4491" s="86"/>
    </row>
    <row r="4492" spans="4:4">
      <c r="D4492" s="86"/>
    </row>
    <row r="4493" spans="4:4">
      <c r="D4493" s="86"/>
    </row>
    <row r="4494" spans="4:4">
      <c r="D4494" s="86"/>
    </row>
    <row r="4495" spans="4:4">
      <c r="D4495" s="86"/>
    </row>
    <row r="4496" spans="4:4">
      <c r="D4496" s="86"/>
    </row>
    <row r="4497" spans="4:4">
      <c r="D4497" s="86"/>
    </row>
    <row r="4498" spans="4:4">
      <c r="D4498" s="86"/>
    </row>
    <row r="4499" spans="4:4">
      <c r="D4499" s="86"/>
    </row>
    <row r="4500" spans="4:4">
      <c r="D4500" s="86"/>
    </row>
    <row r="4501" spans="4:4">
      <c r="D4501" s="86"/>
    </row>
    <row r="4502" spans="4:4">
      <c r="D4502" s="86"/>
    </row>
    <row r="4503" spans="4:4">
      <c r="D4503" s="86"/>
    </row>
    <row r="4504" spans="4:4">
      <c r="D4504" s="86"/>
    </row>
    <row r="4505" spans="4:4">
      <c r="D4505" s="86"/>
    </row>
    <row r="4506" spans="4:4">
      <c r="D4506" s="86"/>
    </row>
    <row r="4507" spans="4:4">
      <c r="D4507" s="86"/>
    </row>
    <row r="4508" spans="4:4">
      <c r="D4508" s="86"/>
    </row>
    <row r="4509" spans="4:4">
      <c r="D4509" s="86"/>
    </row>
    <row r="4510" spans="4:4">
      <c r="D4510" s="86"/>
    </row>
    <row r="4511" spans="4:4">
      <c r="D4511" s="86"/>
    </row>
    <row r="4512" spans="4:4">
      <c r="D4512" s="86"/>
    </row>
    <row r="4513" spans="4:4">
      <c r="D4513" s="86"/>
    </row>
    <row r="4514" spans="4:4">
      <c r="D4514" s="86"/>
    </row>
    <row r="4515" spans="4:4">
      <c r="D4515" s="86"/>
    </row>
    <row r="4516" spans="4:4">
      <c r="D4516" s="86"/>
    </row>
    <row r="4517" spans="4:4">
      <c r="D4517" s="86"/>
    </row>
    <row r="4518" spans="4:4">
      <c r="D4518" s="86"/>
    </row>
    <row r="4519" spans="4:4">
      <c r="D4519" s="86"/>
    </row>
    <row r="4520" spans="4:4">
      <c r="D4520" s="86"/>
    </row>
    <row r="4521" spans="4:4">
      <c r="D4521" s="86"/>
    </row>
    <row r="4522" spans="4:4">
      <c r="D4522" s="86"/>
    </row>
    <row r="4523" spans="4:4">
      <c r="D4523" s="86"/>
    </row>
    <row r="4524" spans="4:4">
      <c r="D4524" s="86"/>
    </row>
    <row r="4525" spans="4:4">
      <c r="D4525" s="86"/>
    </row>
    <row r="4526" spans="4:4">
      <c r="D4526" s="86"/>
    </row>
    <row r="4527" spans="4:4">
      <c r="D4527" s="86"/>
    </row>
  </sheetData>
  <mergeCells count="1">
    <mergeCell ref="E2:F2"/>
  </mergeCells>
  <pageMargins left="0.75" right="0.75" top="1" bottom="1" header="0.5" footer="0.5"/>
  <pageSetup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6"/>
  <dimension ref="A1:S4527"/>
  <sheetViews>
    <sheetView zoomScale="85" workbookViewId="0">
      <pane ySplit="2" topLeftCell="A3" activePane="bottomLeft" state="frozenSplit"/>
      <selection activeCell="N146" sqref="N146"/>
      <selection pane="bottomLeft" activeCell="H206" sqref="H206"/>
    </sheetView>
  </sheetViews>
  <sheetFormatPr defaultRowHeight="15"/>
  <cols>
    <col min="1" max="1" width="9.140625" style="85" customWidth="1"/>
    <col min="2" max="2" width="10.28515625" style="85" customWidth="1"/>
    <col min="3" max="3" width="9.140625" style="3" customWidth="1"/>
    <col min="4" max="4" width="10.42578125" style="89" customWidth="1"/>
    <col min="5" max="5" width="9.140625" style="121" customWidth="1"/>
    <col min="6" max="6" width="9.140625" style="122" customWidth="1"/>
    <col min="7" max="7" width="9.140625" style="88" customWidth="1"/>
    <col min="8" max="8" width="9.140625" style="98" customWidth="1"/>
    <col min="9" max="14" width="9.140625" style="1" customWidth="1"/>
  </cols>
  <sheetData>
    <row r="1" spans="1:19" ht="12.75">
      <c r="A1" s="43" t="s">
        <v>178</v>
      </c>
      <c r="B1" s="44"/>
      <c r="C1" s="45"/>
      <c r="D1" s="46"/>
      <c r="E1" s="47"/>
      <c r="F1" s="48"/>
      <c r="G1" s="45"/>
      <c r="H1" s="49"/>
    </row>
    <row r="2" spans="1:19" s="51" customFormat="1" ht="38.25">
      <c r="A2" s="50" t="s">
        <v>67</v>
      </c>
      <c r="B2" s="50" t="s">
        <v>175</v>
      </c>
      <c r="C2" s="50" t="s">
        <v>67</v>
      </c>
      <c r="D2" s="50" t="s">
        <v>176</v>
      </c>
      <c r="E2" s="838" t="s">
        <v>68</v>
      </c>
      <c r="F2" s="838"/>
      <c r="G2" s="50" t="s">
        <v>66</v>
      </c>
      <c r="H2" s="50" t="s">
        <v>177</v>
      </c>
    </row>
    <row r="3" spans="1:19" s="57" customFormat="1" ht="12.75">
      <c r="A3" s="52">
        <v>1998.1</v>
      </c>
      <c r="B3" s="38">
        <v>156938.071</v>
      </c>
      <c r="C3" s="53"/>
      <c r="D3" s="54"/>
      <c r="E3" s="55"/>
      <c r="F3" s="110"/>
      <c r="G3" s="104">
        <v>35796</v>
      </c>
      <c r="H3" s="91"/>
      <c r="I3" s="51"/>
      <c r="J3" s="51"/>
      <c r="K3" s="51"/>
      <c r="L3" s="51"/>
      <c r="M3" s="51"/>
      <c r="N3" s="245"/>
      <c r="R3" s="244"/>
    </row>
    <row r="4" spans="1:19" s="57" customFormat="1" ht="12.75">
      <c r="A4" s="52">
        <v>1998.2</v>
      </c>
      <c r="B4" s="38">
        <v>157926.25</v>
      </c>
      <c r="C4" s="53"/>
      <c r="D4" s="54"/>
      <c r="E4" s="55"/>
      <c r="F4" s="110"/>
      <c r="G4" s="104">
        <v>35827</v>
      </c>
      <c r="H4" s="112">
        <f>D5</f>
        <v>156938.071</v>
      </c>
      <c r="I4" s="51"/>
      <c r="J4" s="51"/>
      <c r="K4" s="51"/>
      <c r="L4" s="51"/>
      <c r="M4" s="51"/>
      <c r="N4" s="245"/>
      <c r="R4" s="244"/>
    </row>
    <row r="5" spans="1:19" s="57" customFormat="1" ht="12.75">
      <c r="A5" s="52">
        <v>1998.3</v>
      </c>
      <c r="B5" s="38">
        <v>158898.77100000001</v>
      </c>
      <c r="C5" s="58">
        <v>1998.1</v>
      </c>
      <c r="D5" s="59">
        <f>B3</f>
        <v>156938.071</v>
      </c>
      <c r="E5" s="113"/>
      <c r="F5" s="114"/>
      <c r="G5" s="105">
        <v>35855</v>
      </c>
      <c r="H5" s="93"/>
      <c r="I5" s="51"/>
      <c r="J5" s="51"/>
      <c r="K5" s="51"/>
      <c r="L5" s="51"/>
      <c r="M5" s="51"/>
      <c r="N5" s="245"/>
      <c r="R5" s="244"/>
    </row>
    <row r="6" spans="1:19" s="57" customFormat="1" ht="12.75">
      <c r="A6" s="52">
        <v>1998.4</v>
      </c>
      <c r="B6" s="38">
        <v>162754.55300000001</v>
      </c>
      <c r="C6" s="53"/>
      <c r="D6" s="60"/>
      <c r="E6" s="55"/>
      <c r="F6" s="115">
        <f>F8</f>
        <v>329.39300000000122</v>
      </c>
      <c r="G6" s="104">
        <v>35886</v>
      </c>
      <c r="H6" s="94">
        <f>H7-F6</f>
        <v>157596.85699999999</v>
      </c>
      <c r="I6" s="51"/>
      <c r="J6" s="51"/>
      <c r="K6" s="51"/>
      <c r="L6" s="51"/>
      <c r="M6" s="51"/>
      <c r="N6" s="245"/>
      <c r="R6" s="244"/>
    </row>
    <row r="7" spans="1:19" s="57" customFormat="1" ht="12.75">
      <c r="A7" s="52" t="s">
        <v>69</v>
      </c>
      <c r="B7" s="38">
        <v>167310.38200000001</v>
      </c>
      <c r="C7" s="53"/>
      <c r="D7" s="60"/>
      <c r="E7" s="55"/>
      <c r="F7" s="110">
        <f>F8</f>
        <v>329.39300000000122</v>
      </c>
      <c r="G7" s="104">
        <v>35916</v>
      </c>
      <c r="H7" s="112">
        <f>D8</f>
        <v>157926.25</v>
      </c>
      <c r="I7" s="51"/>
      <c r="J7" s="51"/>
      <c r="K7" s="51"/>
      <c r="L7" s="51"/>
      <c r="M7" s="51"/>
      <c r="N7" s="245"/>
      <c r="R7" s="244"/>
    </row>
    <row r="8" spans="1:19" s="57" customFormat="1" ht="12.75">
      <c r="A8" s="52" t="s">
        <v>70</v>
      </c>
      <c r="B8" s="38">
        <v>170674.89799999999</v>
      </c>
      <c r="C8" s="58">
        <v>1998.2</v>
      </c>
      <c r="D8" s="60">
        <f>B4</f>
        <v>157926.25</v>
      </c>
      <c r="E8" s="113">
        <f>(D8/D5)^(1/3)-1</f>
        <v>2.0944825709483528E-3</v>
      </c>
      <c r="F8" s="114">
        <f>(D8-D5)/3</f>
        <v>329.39300000000122</v>
      </c>
      <c r="G8" s="104">
        <v>35947</v>
      </c>
      <c r="H8" s="93">
        <f>H7+F8</f>
        <v>158255.64300000001</v>
      </c>
      <c r="I8" s="51"/>
      <c r="J8" s="51"/>
      <c r="K8" s="51"/>
      <c r="L8" s="51"/>
      <c r="M8" s="51"/>
      <c r="N8" s="245"/>
      <c r="R8" s="244"/>
    </row>
    <row r="9" spans="1:19" s="57" customFormat="1" ht="12.75">
      <c r="A9" s="52" t="s">
        <v>71</v>
      </c>
      <c r="B9" s="38">
        <v>174570.23</v>
      </c>
      <c r="C9" s="61"/>
      <c r="D9" s="62"/>
      <c r="E9" s="63"/>
      <c r="F9" s="115">
        <f>F11</f>
        <v>324.17366666666931</v>
      </c>
      <c r="G9" s="106">
        <v>35977</v>
      </c>
      <c r="H9" s="94">
        <f>H10-F9</f>
        <v>158574.59733333334</v>
      </c>
      <c r="I9" s="51"/>
      <c r="J9" s="51"/>
      <c r="K9" s="51"/>
      <c r="L9" s="51"/>
      <c r="M9" s="51"/>
      <c r="N9" s="245"/>
      <c r="R9" s="244"/>
    </row>
    <row r="10" spans="1:19" ht="12.75">
      <c r="A10" s="52" t="s">
        <v>72</v>
      </c>
      <c r="B10" s="38">
        <v>178319.149</v>
      </c>
      <c r="C10" s="53"/>
      <c r="D10" s="54"/>
      <c r="E10" s="55"/>
      <c r="F10" s="110">
        <f>F11</f>
        <v>324.17366666666931</v>
      </c>
      <c r="G10" s="104">
        <v>36008</v>
      </c>
      <c r="H10" s="112">
        <f>D11</f>
        <v>158898.77100000001</v>
      </c>
      <c r="N10" s="245"/>
      <c r="P10" s="57"/>
      <c r="Q10" s="57"/>
      <c r="R10" s="244"/>
      <c r="S10" s="57"/>
    </row>
    <row r="11" spans="1:19" ht="12.75">
      <c r="A11" s="52" t="s">
        <v>73</v>
      </c>
      <c r="B11" s="38">
        <v>181601.125</v>
      </c>
      <c r="C11" s="58">
        <v>1998.3</v>
      </c>
      <c r="D11" s="59">
        <f>B5</f>
        <v>158898.77100000001</v>
      </c>
      <c r="E11" s="113">
        <f>(D11/D8)^(1/3)-1</f>
        <v>2.0484910252831501E-3</v>
      </c>
      <c r="F11" s="114">
        <f>(D11-D8)/3</f>
        <v>324.17366666666931</v>
      </c>
      <c r="G11" s="105">
        <v>36039</v>
      </c>
      <c r="H11" s="93">
        <f>H10+F11</f>
        <v>159222.94466666668</v>
      </c>
      <c r="N11" s="245"/>
      <c r="P11" s="57"/>
      <c r="Q11" s="57"/>
      <c r="R11" s="244"/>
      <c r="S11" s="57"/>
    </row>
    <row r="12" spans="1:19" ht="12.75">
      <c r="A12" s="52" t="s">
        <v>74</v>
      </c>
      <c r="B12" s="38">
        <v>183329.815</v>
      </c>
      <c r="C12" s="61"/>
      <c r="D12" s="64"/>
      <c r="E12" s="63"/>
      <c r="F12" s="115">
        <f>F14</f>
        <v>1285.2606666666688</v>
      </c>
      <c r="G12" s="106">
        <v>36069</v>
      </c>
      <c r="H12" s="94">
        <f>H13-F12</f>
        <v>161469.29233333335</v>
      </c>
      <c r="N12" s="245"/>
      <c r="P12" s="57"/>
      <c r="Q12" s="57"/>
      <c r="R12" s="244"/>
      <c r="S12" s="57"/>
    </row>
    <row r="13" spans="1:19" ht="12.75">
      <c r="A13" s="52" t="s">
        <v>75</v>
      </c>
      <c r="B13" s="38">
        <v>186656.20300000001</v>
      </c>
      <c r="C13" s="53"/>
      <c r="D13" s="60"/>
      <c r="E13" s="55"/>
      <c r="F13" s="110">
        <f>F14</f>
        <v>1285.2606666666688</v>
      </c>
      <c r="G13" s="104">
        <v>36100</v>
      </c>
      <c r="H13" s="112">
        <f>D14</f>
        <v>162754.55300000001</v>
      </c>
      <c r="N13" s="245"/>
      <c r="P13" s="57"/>
      <c r="Q13" s="57"/>
      <c r="R13" s="244"/>
      <c r="S13" s="57"/>
    </row>
    <row r="14" spans="1:19" ht="12.75">
      <c r="A14" s="52" t="s">
        <v>76</v>
      </c>
      <c r="B14" s="38">
        <v>187807.285</v>
      </c>
      <c r="C14" s="58">
        <v>1998.4</v>
      </c>
      <c r="D14" s="59">
        <f>B6</f>
        <v>162754.55300000001</v>
      </c>
      <c r="E14" s="113">
        <f>(D14/D11)^(1/3)-1</f>
        <v>8.0239934016681502E-3</v>
      </c>
      <c r="F14" s="114">
        <f>(D14-D11)/3</f>
        <v>1285.2606666666688</v>
      </c>
      <c r="G14" s="105">
        <v>36130</v>
      </c>
      <c r="H14" s="93">
        <f>H13+F14</f>
        <v>164039.81366666668</v>
      </c>
      <c r="N14" s="245"/>
      <c r="P14" s="57"/>
      <c r="Q14" s="57"/>
      <c r="R14" s="244"/>
      <c r="S14" s="57"/>
    </row>
    <row r="15" spans="1:19" ht="12.75">
      <c r="A15" s="52" t="s">
        <v>77</v>
      </c>
      <c r="B15" s="38">
        <v>187744.51</v>
      </c>
      <c r="C15" s="61"/>
      <c r="D15" s="64"/>
      <c r="E15" s="63"/>
      <c r="F15" s="115">
        <f>F17</f>
        <v>1518.609666666666</v>
      </c>
      <c r="G15" s="106">
        <v>36161</v>
      </c>
      <c r="H15" s="94">
        <f>H16-F15</f>
        <v>165791.77233333336</v>
      </c>
      <c r="N15" s="245"/>
      <c r="P15" s="57"/>
      <c r="Q15" s="57"/>
      <c r="R15" s="244"/>
      <c r="S15" s="57"/>
    </row>
    <row r="16" spans="1:19" ht="12.75">
      <c r="A16" s="52" t="s">
        <v>78</v>
      </c>
      <c r="B16" s="38">
        <v>188564.929</v>
      </c>
      <c r="C16" s="53"/>
      <c r="D16" s="60"/>
      <c r="E16" s="55"/>
      <c r="F16" s="110">
        <f>F17</f>
        <v>1518.609666666666</v>
      </c>
      <c r="G16" s="104">
        <v>36192</v>
      </c>
      <c r="H16" s="112">
        <f>D17</f>
        <v>167310.38200000001</v>
      </c>
      <c r="N16" s="245"/>
      <c r="P16" s="57"/>
      <c r="Q16" s="57"/>
      <c r="R16" s="244"/>
      <c r="S16" s="57"/>
    </row>
    <row r="17" spans="1:19" ht="12.75">
      <c r="A17" s="52" t="s">
        <v>79</v>
      </c>
      <c r="B17" s="38">
        <v>188579.24100000001</v>
      </c>
      <c r="C17" s="58">
        <v>1999.1</v>
      </c>
      <c r="D17" s="59">
        <f>B7</f>
        <v>167310.38200000001</v>
      </c>
      <c r="E17" s="113">
        <f>(D17/D14)^(1/3)-1</f>
        <v>9.2449416117517114E-3</v>
      </c>
      <c r="F17" s="114">
        <f>(D17-D14)/3</f>
        <v>1518.609666666666</v>
      </c>
      <c r="G17" s="105">
        <v>36220</v>
      </c>
      <c r="H17" s="93">
        <f>H16+F17</f>
        <v>168828.99166666667</v>
      </c>
      <c r="N17" s="245"/>
      <c r="P17" s="57"/>
      <c r="Q17" s="57"/>
      <c r="R17" s="244"/>
      <c r="S17" s="57"/>
    </row>
    <row r="18" spans="1:19" ht="12.75">
      <c r="A18" s="52" t="s">
        <v>80</v>
      </c>
      <c r="B18" s="38">
        <v>189358.78</v>
      </c>
      <c r="C18" s="61"/>
      <c r="D18" s="64"/>
      <c r="E18" s="63"/>
      <c r="F18" s="115">
        <f>F20</f>
        <v>1121.5053333333246</v>
      </c>
      <c r="G18" s="106">
        <v>36251</v>
      </c>
      <c r="H18" s="94">
        <f>H19-F18</f>
        <v>169553.39266666665</v>
      </c>
      <c r="N18" s="245"/>
      <c r="P18" s="57"/>
      <c r="Q18" s="57"/>
      <c r="R18" s="244"/>
      <c r="S18" s="57"/>
    </row>
    <row r="19" spans="1:19" ht="12.75">
      <c r="A19" s="52" t="s">
        <v>81</v>
      </c>
      <c r="B19" s="38">
        <v>192144.43299999999</v>
      </c>
      <c r="C19" s="53"/>
      <c r="D19" s="60"/>
      <c r="E19" s="55"/>
      <c r="F19" s="110">
        <f>F20</f>
        <v>1121.5053333333246</v>
      </c>
      <c r="G19" s="104">
        <v>36281</v>
      </c>
      <c r="H19" s="112">
        <f>D20</f>
        <v>170674.89799999999</v>
      </c>
      <c r="N19" s="245"/>
      <c r="P19" s="57"/>
      <c r="Q19" s="57"/>
      <c r="R19" s="244"/>
      <c r="S19" s="57"/>
    </row>
    <row r="20" spans="1:19" ht="12.75">
      <c r="A20" s="52" t="s">
        <v>82</v>
      </c>
      <c r="B20" s="38">
        <v>193334.147</v>
      </c>
      <c r="C20" s="58">
        <v>1999.2</v>
      </c>
      <c r="D20" s="59">
        <f>B8</f>
        <v>170674.89799999999</v>
      </c>
      <c r="E20" s="113">
        <f>(D20/D17)^(1/3)-1</f>
        <v>6.6587057322589072E-3</v>
      </c>
      <c r="F20" s="114">
        <f>(D20-D17)/3</f>
        <v>1121.5053333333246</v>
      </c>
      <c r="G20" s="105">
        <v>36312</v>
      </c>
      <c r="H20" s="93">
        <f>H19+F20</f>
        <v>171796.40333333332</v>
      </c>
      <c r="N20" s="245"/>
      <c r="P20" s="57"/>
      <c r="Q20" s="57"/>
      <c r="R20" s="244"/>
      <c r="S20" s="57"/>
    </row>
    <row r="21" spans="1:19" ht="12.75">
      <c r="A21" s="52" t="s">
        <v>83</v>
      </c>
      <c r="B21" s="38">
        <v>194371.348</v>
      </c>
      <c r="C21" s="61"/>
      <c r="D21" s="64"/>
      <c r="E21" s="63"/>
      <c r="F21" s="115">
        <f>F23</f>
        <v>1298.4440000000079</v>
      </c>
      <c r="G21" s="106">
        <v>36342</v>
      </c>
      <c r="H21" s="94">
        <f>H22-F21</f>
        <v>173271.78599999999</v>
      </c>
      <c r="N21" s="245"/>
      <c r="P21" s="57"/>
      <c r="Q21" s="57"/>
      <c r="R21" s="244"/>
      <c r="S21" s="57"/>
    </row>
    <row r="22" spans="1:19" ht="12.75">
      <c r="A22" s="52" t="s">
        <v>84</v>
      </c>
      <c r="B22" s="38">
        <v>195361.23499999999</v>
      </c>
      <c r="C22" s="53"/>
      <c r="D22" s="60"/>
      <c r="E22" s="55"/>
      <c r="F22" s="110">
        <f>F23</f>
        <v>1298.4440000000079</v>
      </c>
      <c r="G22" s="104">
        <v>36373</v>
      </c>
      <c r="H22" s="112">
        <f>D23</f>
        <v>174570.23</v>
      </c>
      <c r="N22" s="245"/>
      <c r="P22" s="57"/>
      <c r="Q22" s="57"/>
      <c r="R22" s="244"/>
      <c r="S22" s="57"/>
    </row>
    <row r="23" spans="1:19" ht="12.75">
      <c r="A23" s="52" t="s">
        <v>85</v>
      </c>
      <c r="B23" s="38">
        <v>196151.05600000001</v>
      </c>
      <c r="C23" s="58">
        <v>1999.3</v>
      </c>
      <c r="D23" s="59">
        <f>B9</f>
        <v>174570.23</v>
      </c>
      <c r="E23" s="113">
        <f>(D23/D20)^(1/3)-1</f>
        <v>7.5505491099432387E-3</v>
      </c>
      <c r="F23" s="114">
        <f>(D23-D20)/3</f>
        <v>1298.4440000000079</v>
      </c>
      <c r="G23" s="105">
        <v>36404</v>
      </c>
      <c r="H23" s="93">
        <f>H22+F23</f>
        <v>175868.67400000003</v>
      </c>
      <c r="N23" s="245"/>
      <c r="P23" s="57"/>
      <c r="Q23" s="57"/>
      <c r="R23" s="244"/>
      <c r="S23" s="57"/>
    </row>
    <row r="24" spans="1:19" ht="12.75">
      <c r="A24" s="52" t="s">
        <v>86</v>
      </c>
      <c r="B24" s="38">
        <v>196427.95199999999</v>
      </c>
      <c r="C24" s="61"/>
      <c r="D24" s="62"/>
      <c r="E24" s="63"/>
      <c r="F24" s="115">
        <f>F26</f>
        <v>1249.6396666666649</v>
      </c>
      <c r="G24" s="106">
        <v>36434</v>
      </c>
      <c r="H24" s="94">
        <f>H25-F24</f>
        <v>177069.50933333335</v>
      </c>
      <c r="N24" s="245"/>
      <c r="P24" s="57"/>
      <c r="Q24" s="57"/>
      <c r="R24" s="244"/>
      <c r="S24" s="57"/>
    </row>
    <row r="25" spans="1:19" ht="12.75">
      <c r="A25" s="52" t="s">
        <v>87</v>
      </c>
      <c r="B25" s="38">
        <v>196747.48199999999</v>
      </c>
      <c r="C25" s="53"/>
      <c r="D25" s="54"/>
      <c r="E25" s="55"/>
      <c r="F25" s="110">
        <f>F26</f>
        <v>1249.6396666666649</v>
      </c>
      <c r="G25" s="104">
        <v>36465</v>
      </c>
      <c r="H25" s="112">
        <f>D26</f>
        <v>178319.149</v>
      </c>
      <c r="N25" s="245"/>
      <c r="P25" s="57"/>
      <c r="Q25" s="57"/>
      <c r="R25" s="244"/>
      <c r="S25" s="57"/>
    </row>
    <row r="26" spans="1:19" ht="12.75">
      <c r="A26" s="52" t="s">
        <v>88</v>
      </c>
      <c r="B26" s="38">
        <v>199418.52499999999</v>
      </c>
      <c r="C26" s="58" t="s">
        <v>72</v>
      </c>
      <c r="D26" s="65">
        <f>B10</f>
        <v>178319.149</v>
      </c>
      <c r="E26" s="113">
        <f>(D26/D23)^(1/3)-1</f>
        <v>7.10773820747157E-3</v>
      </c>
      <c r="F26" s="114">
        <f>(D26-D23)/3</f>
        <v>1249.6396666666649</v>
      </c>
      <c r="G26" s="105">
        <v>36495</v>
      </c>
      <c r="H26" s="93">
        <f>H25+F26</f>
        <v>179568.78866666666</v>
      </c>
      <c r="N26" s="245"/>
      <c r="P26" s="57"/>
      <c r="Q26" s="57"/>
      <c r="R26" s="244"/>
      <c r="S26" s="57"/>
    </row>
    <row r="27" spans="1:19" ht="12.75">
      <c r="A27" s="52" t="s">
        <v>89</v>
      </c>
      <c r="B27" s="38">
        <v>199743.601</v>
      </c>
      <c r="C27" s="66"/>
      <c r="D27" s="67"/>
      <c r="E27" s="117"/>
      <c r="F27" s="115">
        <f>F29</f>
        <v>1093.9919999999984</v>
      </c>
      <c r="G27" s="106">
        <v>36526</v>
      </c>
      <c r="H27" s="94">
        <f>H28-F27</f>
        <v>180507.133</v>
      </c>
      <c r="N27" s="245"/>
      <c r="P27" s="57"/>
      <c r="Q27" s="57"/>
      <c r="R27" s="244"/>
      <c r="S27" s="57"/>
    </row>
    <row r="28" spans="1:19" ht="12.75">
      <c r="A28" s="52" t="s">
        <v>90</v>
      </c>
      <c r="B28" s="38">
        <v>202320.86900000001</v>
      </c>
      <c r="C28" s="68"/>
      <c r="D28" s="69"/>
      <c r="E28" s="118"/>
      <c r="F28" s="110">
        <f>F29</f>
        <v>1093.9919999999984</v>
      </c>
      <c r="G28" s="104">
        <v>36557</v>
      </c>
      <c r="H28" s="112">
        <f>D29</f>
        <v>181601.125</v>
      </c>
      <c r="N28" s="245"/>
      <c r="P28" s="57"/>
      <c r="Q28" s="57"/>
      <c r="R28" s="244"/>
      <c r="S28" s="57"/>
    </row>
    <row r="29" spans="1:19" ht="12.75">
      <c r="A29" s="52" t="s">
        <v>91</v>
      </c>
      <c r="B29" s="38">
        <v>203850.49100000001</v>
      </c>
      <c r="C29" s="58" t="s">
        <v>73</v>
      </c>
      <c r="D29" s="65">
        <f>B11</f>
        <v>181601.125</v>
      </c>
      <c r="E29" s="113">
        <f>(D29/D26)^(1/3)-1</f>
        <v>6.0977642428792223E-3</v>
      </c>
      <c r="F29" s="114">
        <f>(D29-D26)/3</f>
        <v>1093.9919999999984</v>
      </c>
      <c r="G29" s="105">
        <v>36586</v>
      </c>
      <c r="H29" s="93">
        <f>H28+F29</f>
        <v>182695.117</v>
      </c>
      <c r="N29" s="245"/>
      <c r="P29" s="57"/>
      <c r="Q29" s="57"/>
      <c r="R29" s="244"/>
      <c r="S29" s="57"/>
    </row>
    <row r="30" spans="1:19" ht="12.75">
      <c r="A30" s="52" t="s">
        <v>92</v>
      </c>
      <c r="B30" s="38">
        <v>204944.16200000001</v>
      </c>
      <c r="C30" s="66"/>
      <c r="D30" s="67"/>
      <c r="E30" s="117"/>
      <c r="F30" s="115">
        <f>F32</f>
        <v>576.23000000000081</v>
      </c>
      <c r="G30" s="106">
        <v>36617</v>
      </c>
      <c r="H30" s="94">
        <f>H31-F30</f>
        <v>182753.58499999999</v>
      </c>
      <c r="N30" s="245"/>
      <c r="P30" s="57"/>
      <c r="Q30" s="57"/>
      <c r="R30" s="244"/>
      <c r="S30" s="57"/>
    </row>
    <row r="31" spans="1:19" ht="12.75">
      <c r="A31" s="52" t="s">
        <v>93</v>
      </c>
      <c r="B31" s="38">
        <v>206416.96599999999</v>
      </c>
      <c r="C31" s="68"/>
      <c r="D31" s="69"/>
      <c r="E31" s="118"/>
      <c r="F31" s="110">
        <f>F32</f>
        <v>576.23000000000081</v>
      </c>
      <c r="G31" s="104">
        <v>36647</v>
      </c>
      <c r="H31" s="112">
        <f>D32</f>
        <v>183329.815</v>
      </c>
      <c r="N31" s="245"/>
      <c r="P31" s="57"/>
      <c r="Q31" s="57"/>
      <c r="R31" s="244"/>
      <c r="S31" s="57"/>
    </row>
    <row r="32" spans="1:19" ht="12.75">
      <c r="A32" s="52" t="s">
        <v>94</v>
      </c>
      <c r="B32" s="38">
        <v>207719.23300000001</v>
      </c>
      <c r="C32" s="58" t="s">
        <v>74</v>
      </c>
      <c r="D32" s="65">
        <f>B12</f>
        <v>183329.815</v>
      </c>
      <c r="E32" s="113">
        <f>(D32/D29)^(1/3)-1</f>
        <v>3.1630376745128697E-3</v>
      </c>
      <c r="F32" s="114">
        <f>(D32-D29)/3</f>
        <v>576.23000000000081</v>
      </c>
      <c r="G32" s="105">
        <v>36678</v>
      </c>
      <c r="H32" s="93">
        <f>H31+F32</f>
        <v>183906.04500000001</v>
      </c>
      <c r="N32" s="245"/>
      <c r="P32" s="57"/>
      <c r="Q32" s="57"/>
      <c r="R32" s="244"/>
      <c r="S32" s="57"/>
    </row>
    <row r="33" spans="1:19" ht="12.75">
      <c r="A33" s="52" t="s">
        <v>95</v>
      </c>
      <c r="B33" s="38">
        <v>209655.61600000001</v>
      </c>
      <c r="C33" s="66"/>
      <c r="D33" s="67"/>
      <c r="E33" s="117"/>
      <c r="F33" s="115">
        <f>F35</f>
        <v>1108.7960000000021</v>
      </c>
      <c r="G33" s="106">
        <v>36708</v>
      </c>
      <c r="H33" s="94">
        <f>H34-F33</f>
        <v>185547.40700000001</v>
      </c>
      <c r="N33" s="245"/>
      <c r="P33" s="57"/>
      <c r="Q33" s="57"/>
      <c r="R33" s="244"/>
      <c r="S33" s="57"/>
    </row>
    <row r="34" spans="1:19" ht="12.75">
      <c r="A34" s="52" t="s">
        <v>96</v>
      </c>
      <c r="B34" s="38">
        <v>211678.715</v>
      </c>
      <c r="C34" s="68"/>
      <c r="D34" s="69"/>
      <c r="E34" s="118"/>
      <c r="F34" s="110">
        <f>F35</f>
        <v>1108.7960000000021</v>
      </c>
      <c r="G34" s="104">
        <v>36739</v>
      </c>
      <c r="H34" s="112">
        <f>D35</f>
        <v>186656.20300000001</v>
      </c>
      <c r="N34" s="245"/>
      <c r="P34" s="57"/>
      <c r="Q34" s="57"/>
      <c r="R34" s="244"/>
      <c r="S34" s="57"/>
    </row>
    <row r="35" spans="1:19" ht="12.75">
      <c r="A35" s="52" t="s">
        <v>97</v>
      </c>
      <c r="B35" s="38">
        <v>214234.79199999999</v>
      </c>
      <c r="C35" s="58" t="s">
        <v>75</v>
      </c>
      <c r="D35" s="65">
        <f>B13</f>
        <v>186656.20300000001</v>
      </c>
      <c r="E35" s="113">
        <f>(D35/D32)^(1/3)-1</f>
        <v>6.011879131062603E-3</v>
      </c>
      <c r="F35" s="114">
        <f>(D35-D32)/3</f>
        <v>1108.7960000000021</v>
      </c>
      <c r="G35" s="105">
        <v>36770</v>
      </c>
      <c r="H35" s="93">
        <f>H34+F35</f>
        <v>187764.99900000001</v>
      </c>
      <c r="N35" s="245"/>
      <c r="P35" s="57"/>
      <c r="Q35" s="57"/>
      <c r="R35" s="244"/>
      <c r="S35" s="57"/>
    </row>
    <row r="36" spans="1:19" ht="12.75">
      <c r="A36" s="52" t="s">
        <v>98</v>
      </c>
      <c r="B36" s="38">
        <v>214386.25</v>
      </c>
      <c r="C36" s="66"/>
      <c r="D36" s="67"/>
      <c r="E36" s="117"/>
      <c r="F36" s="115">
        <f>F38</f>
        <v>383.69399999999831</v>
      </c>
      <c r="G36" s="106">
        <v>36800</v>
      </c>
      <c r="H36" s="94">
        <f>H37-F36</f>
        <v>187423.59100000001</v>
      </c>
      <c r="N36" s="245"/>
      <c r="P36" s="57"/>
      <c r="Q36" s="57"/>
      <c r="R36" s="244"/>
      <c r="S36" s="57"/>
    </row>
    <row r="37" spans="1:19" ht="12.75">
      <c r="A37" s="52" t="s">
        <v>99</v>
      </c>
      <c r="B37" s="38">
        <v>214001.913</v>
      </c>
      <c r="C37" s="68"/>
      <c r="D37" s="69"/>
      <c r="E37" s="118"/>
      <c r="F37" s="110">
        <f>F38</f>
        <v>383.69399999999831</v>
      </c>
      <c r="G37" s="104">
        <v>36831</v>
      </c>
      <c r="H37" s="112">
        <f>D38</f>
        <v>187807.285</v>
      </c>
      <c r="N37" s="245"/>
      <c r="P37" s="57"/>
      <c r="Q37" s="57"/>
      <c r="R37" s="244"/>
      <c r="S37" s="57"/>
    </row>
    <row r="38" spans="1:19" ht="12.75">
      <c r="A38" s="52" t="s">
        <v>100</v>
      </c>
      <c r="B38" s="38">
        <v>215336.96400000001</v>
      </c>
      <c r="C38" s="58" t="s">
        <v>76</v>
      </c>
      <c r="D38" s="65">
        <f>B14</f>
        <v>187807.285</v>
      </c>
      <c r="E38" s="113">
        <f>(D38/D35)^(1/3)-1</f>
        <v>2.0514076489044353E-3</v>
      </c>
      <c r="F38" s="114">
        <f>(D38-D35)/3</f>
        <v>383.69399999999831</v>
      </c>
      <c r="G38" s="105">
        <v>36861</v>
      </c>
      <c r="H38" s="93">
        <f>H37+F38</f>
        <v>188190.97899999999</v>
      </c>
      <c r="N38" s="245"/>
      <c r="P38" s="57"/>
      <c r="Q38" s="57"/>
      <c r="R38" s="244"/>
      <c r="S38" s="57"/>
    </row>
    <row r="39" spans="1:19" ht="12.75">
      <c r="A39" s="52" t="s">
        <v>101</v>
      </c>
      <c r="B39" s="38">
        <v>216973.36799999999</v>
      </c>
      <c r="C39" s="66"/>
      <c r="D39" s="67"/>
      <c r="E39" s="117"/>
      <c r="F39" s="115">
        <f>F41</f>
        <v>-20.924999999998061</v>
      </c>
      <c r="G39" s="106">
        <v>36892</v>
      </c>
      <c r="H39" s="94">
        <f>H40-F39</f>
        <v>187765.435</v>
      </c>
      <c r="N39" s="245"/>
      <c r="P39" s="57"/>
      <c r="Q39" s="57"/>
      <c r="R39" s="244"/>
      <c r="S39" s="57"/>
    </row>
    <row r="40" spans="1:19" ht="12.75">
      <c r="A40" s="52" t="s">
        <v>102</v>
      </c>
      <c r="B40" s="38">
        <v>219156.03400000001</v>
      </c>
      <c r="C40" s="68"/>
      <c r="D40" s="69"/>
      <c r="E40" s="118"/>
      <c r="F40" s="110">
        <f>F41</f>
        <v>-20.924999999998061</v>
      </c>
      <c r="G40" s="104">
        <v>36923</v>
      </c>
      <c r="H40" s="112">
        <f>D41</f>
        <v>187744.51</v>
      </c>
      <c r="N40" s="245"/>
      <c r="P40" s="57"/>
      <c r="Q40" s="57"/>
      <c r="R40" s="244"/>
      <c r="S40" s="57"/>
    </row>
    <row r="41" spans="1:19" ht="12.75">
      <c r="A41" s="52" t="s">
        <v>103</v>
      </c>
      <c r="B41" s="38">
        <v>220619.35699999999</v>
      </c>
      <c r="C41" s="58" t="s">
        <v>77</v>
      </c>
      <c r="D41" s="65">
        <f>B15</f>
        <v>187744.51</v>
      </c>
      <c r="E41" s="113">
        <f>(D41/D38)^(1/3)-1</f>
        <v>-1.1142981936074214E-4</v>
      </c>
      <c r="F41" s="114">
        <f>(D41-D38)/3</f>
        <v>-20.924999999998061</v>
      </c>
      <c r="G41" s="105">
        <v>36951</v>
      </c>
      <c r="H41" s="93">
        <f>H40+F41</f>
        <v>187723.58500000002</v>
      </c>
      <c r="N41" s="245"/>
      <c r="P41" s="57"/>
      <c r="Q41" s="57"/>
      <c r="R41" s="244"/>
      <c r="S41" s="57"/>
    </row>
    <row r="42" spans="1:19" ht="12.75">
      <c r="A42" s="52" t="s">
        <v>104</v>
      </c>
      <c r="B42" s="38">
        <v>221812.943</v>
      </c>
      <c r="C42" s="66"/>
      <c r="D42" s="67"/>
      <c r="E42" s="117"/>
      <c r="F42" s="115">
        <f>F44</f>
        <v>273.47299999999814</v>
      </c>
      <c r="G42" s="106">
        <v>36982</v>
      </c>
      <c r="H42" s="94">
        <f>H43-F42</f>
        <v>188291.45600000001</v>
      </c>
      <c r="N42" s="245"/>
      <c r="P42" s="57"/>
      <c r="Q42" s="57"/>
      <c r="R42" s="244"/>
      <c r="S42" s="57"/>
    </row>
    <row r="43" spans="1:19" ht="12.75">
      <c r="A43" s="52" t="s">
        <v>105</v>
      </c>
      <c r="B43" s="38">
        <v>219652.03200000001</v>
      </c>
      <c r="C43" s="68"/>
      <c r="D43" s="69"/>
      <c r="E43" s="118"/>
      <c r="F43" s="110">
        <f>F44</f>
        <v>273.47299999999814</v>
      </c>
      <c r="G43" s="104">
        <v>37012</v>
      </c>
      <c r="H43" s="112">
        <f>D44</f>
        <v>188564.929</v>
      </c>
      <c r="N43" s="245"/>
      <c r="P43" s="57"/>
      <c r="Q43" s="57"/>
      <c r="R43" s="244"/>
      <c r="S43" s="57"/>
    </row>
    <row r="44" spans="1:19" ht="12.75">
      <c r="A44" s="70" t="s">
        <v>106</v>
      </c>
      <c r="B44" s="38">
        <v>220465.777</v>
      </c>
      <c r="C44" s="58" t="s">
        <v>78</v>
      </c>
      <c r="D44" s="65">
        <f>B16</f>
        <v>188564.929</v>
      </c>
      <c r="E44" s="113">
        <f>(D44/D41)^(1/3)-1</f>
        <v>1.4545065374091948E-3</v>
      </c>
      <c r="F44" s="114">
        <f>(D44-D41)/3</f>
        <v>273.47299999999814</v>
      </c>
      <c r="G44" s="105">
        <v>37043</v>
      </c>
      <c r="H44" s="93">
        <f>H43+F44</f>
        <v>188838.402</v>
      </c>
      <c r="N44" s="245"/>
      <c r="P44" s="57"/>
      <c r="Q44" s="57"/>
      <c r="R44" s="244"/>
      <c r="S44" s="57"/>
    </row>
    <row r="45" spans="1:19" ht="12.75">
      <c r="A45" s="70" t="s">
        <v>107</v>
      </c>
      <c r="B45" s="38">
        <v>220144.7</v>
      </c>
      <c r="C45" s="66"/>
      <c r="D45" s="67"/>
      <c r="E45" s="117"/>
      <c r="F45" s="115">
        <f>F47</f>
        <v>4.7706666666684514</v>
      </c>
      <c r="G45" s="106">
        <v>37073</v>
      </c>
      <c r="H45" s="94">
        <f>H46-F45</f>
        <v>188574.47033333333</v>
      </c>
      <c r="N45" s="245"/>
      <c r="P45" s="57"/>
      <c r="Q45" s="57"/>
      <c r="R45" s="244"/>
      <c r="S45" s="57"/>
    </row>
    <row r="46" spans="1:19" ht="12.75">
      <c r="A46" s="71" t="s">
        <v>108</v>
      </c>
      <c r="B46" s="38">
        <v>216328.95</v>
      </c>
      <c r="C46" s="68"/>
      <c r="D46" s="69"/>
      <c r="E46" s="118"/>
      <c r="F46" s="110">
        <f>F47</f>
        <v>4.7706666666684514</v>
      </c>
      <c r="G46" s="104">
        <v>37104</v>
      </c>
      <c r="H46" s="112">
        <f>D47</f>
        <v>188579.24100000001</v>
      </c>
      <c r="N46" s="245"/>
      <c r="P46" s="57"/>
      <c r="Q46" s="57"/>
      <c r="R46" s="244"/>
      <c r="S46" s="57"/>
    </row>
    <row r="47" spans="1:19" ht="12.75">
      <c r="A47" s="71" t="s">
        <v>109</v>
      </c>
      <c r="B47" s="38">
        <v>209390.30100000001</v>
      </c>
      <c r="C47" s="58" t="s">
        <v>79</v>
      </c>
      <c r="D47" s="65">
        <f>B17</f>
        <v>188579.24100000001</v>
      </c>
      <c r="E47" s="113">
        <f>(D47/D44)^(1/3)-1</f>
        <v>2.5299221864116817E-5</v>
      </c>
      <c r="F47" s="114">
        <f>(D47-D44)/3</f>
        <v>4.7706666666684514</v>
      </c>
      <c r="G47" s="105">
        <v>37135</v>
      </c>
      <c r="H47" s="93">
        <f>H46+F47</f>
        <v>188584.01166666669</v>
      </c>
      <c r="N47" s="245"/>
      <c r="P47" s="57"/>
      <c r="Q47" s="57"/>
      <c r="R47" s="244"/>
      <c r="S47" s="57"/>
    </row>
    <row r="48" spans="1:19" ht="12.75">
      <c r="A48" s="71" t="s">
        <v>110</v>
      </c>
      <c r="B48" s="38">
        <v>211123.32500000001</v>
      </c>
      <c r="C48" s="66"/>
      <c r="D48" s="67"/>
      <c r="E48" s="117"/>
      <c r="F48" s="115">
        <f>F50</f>
        <v>259.84633333332994</v>
      </c>
      <c r="G48" s="106">
        <v>37165</v>
      </c>
      <c r="H48" s="94">
        <f>H49-F48</f>
        <v>189098.93366666668</v>
      </c>
      <c r="N48" s="245"/>
      <c r="P48" s="57"/>
      <c r="Q48" s="57"/>
      <c r="R48" s="244"/>
      <c r="S48" s="57"/>
    </row>
    <row r="49" spans="1:19" ht="12.75">
      <c r="A49" s="71" t="s">
        <v>111</v>
      </c>
      <c r="B49" s="38">
        <v>214959.726</v>
      </c>
      <c r="C49" s="68"/>
      <c r="D49" s="69"/>
      <c r="E49" s="118"/>
      <c r="F49" s="110">
        <f>F50</f>
        <v>259.84633333332994</v>
      </c>
      <c r="G49" s="104">
        <v>37196</v>
      </c>
      <c r="H49" s="112">
        <f>D50</f>
        <v>189358.78</v>
      </c>
      <c r="N49" s="245"/>
      <c r="P49" s="57"/>
      <c r="Q49" s="57"/>
      <c r="R49" s="244"/>
      <c r="S49" s="57"/>
    </row>
    <row r="50" spans="1:19" ht="12.75">
      <c r="A50" s="71" t="s">
        <v>112</v>
      </c>
      <c r="B50" s="38">
        <v>218028.20800000001</v>
      </c>
      <c r="C50" s="58" t="s">
        <v>80</v>
      </c>
      <c r="D50" s="65">
        <f>B18</f>
        <v>189358.78</v>
      </c>
      <c r="E50" s="113">
        <f>(D50/D47)^(1/3)-1</f>
        <v>1.3760215894846883E-3</v>
      </c>
      <c r="F50" s="114">
        <f>(D50-D47)/3</f>
        <v>259.84633333332994</v>
      </c>
      <c r="G50" s="105">
        <v>37226</v>
      </c>
      <c r="H50" s="93">
        <f>H49+F50</f>
        <v>189618.62633333332</v>
      </c>
      <c r="N50" s="245"/>
      <c r="P50" s="57"/>
      <c r="Q50" s="57"/>
      <c r="R50" s="244"/>
      <c r="S50" s="57"/>
    </row>
    <row r="51" spans="1:19" ht="12.75">
      <c r="A51" s="71" t="s">
        <v>113</v>
      </c>
      <c r="B51" s="38">
        <v>220338.2</v>
      </c>
      <c r="C51" s="66"/>
      <c r="D51" s="67"/>
      <c r="E51" s="117"/>
      <c r="F51" s="115">
        <f>F53</f>
        <v>928.55099999999709</v>
      </c>
      <c r="G51" s="106">
        <v>37257</v>
      </c>
      <c r="H51" s="94">
        <f>H52-F51</f>
        <v>191215.88199999998</v>
      </c>
      <c r="N51" s="245"/>
      <c r="P51" s="57"/>
      <c r="Q51" s="57"/>
      <c r="R51" s="244"/>
      <c r="S51" s="57"/>
    </row>
    <row r="52" spans="1:19" ht="12.75">
      <c r="A52" s="71" t="s">
        <v>114</v>
      </c>
      <c r="B52" s="38">
        <v>221633.6</v>
      </c>
      <c r="C52" s="68"/>
      <c r="D52" s="69"/>
      <c r="E52" s="118"/>
      <c r="F52" s="110">
        <f>F53</f>
        <v>928.55099999999709</v>
      </c>
      <c r="G52" s="104">
        <v>37288</v>
      </c>
      <c r="H52" s="112">
        <f>D53</f>
        <v>192144.43299999999</v>
      </c>
      <c r="N52" s="245"/>
      <c r="P52" s="57"/>
      <c r="Q52" s="57"/>
      <c r="R52" s="244"/>
      <c r="S52" s="57"/>
    </row>
    <row r="53" spans="1:19" ht="12.75">
      <c r="A53" s="71" t="s">
        <v>115</v>
      </c>
      <c r="B53" s="38">
        <v>222503.7</v>
      </c>
      <c r="C53" s="58" t="s">
        <v>81</v>
      </c>
      <c r="D53" s="65">
        <f>B19</f>
        <v>192144.43299999999</v>
      </c>
      <c r="E53" s="113">
        <f>(D53/D50)^(1/3)-1</f>
        <v>4.8798083402503689E-3</v>
      </c>
      <c r="F53" s="114">
        <f>(D53-D50)/3</f>
        <v>928.55099999999709</v>
      </c>
      <c r="G53" s="105">
        <v>37316</v>
      </c>
      <c r="H53" s="93">
        <f>H52+F53</f>
        <v>193072.984</v>
      </c>
      <c r="N53" s="245"/>
      <c r="P53" s="57"/>
      <c r="Q53" s="57"/>
      <c r="R53" s="244"/>
      <c r="S53" s="57"/>
    </row>
    <row r="54" spans="1:19" ht="12.75">
      <c r="A54" s="71" t="s">
        <v>116</v>
      </c>
      <c r="B54" s="38">
        <v>223452.5</v>
      </c>
      <c r="C54" s="66"/>
      <c r="D54" s="67"/>
      <c r="E54" s="117"/>
      <c r="F54" s="115">
        <f>F56</f>
        <v>396.57133333333576</v>
      </c>
      <c r="G54" s="106">
        <v>37347</v>
      </c>
      <c r="H54" s="94">
        <f>H55-F54</f>
        <v>192937.57566666667</v>
      </c>
      <c r="N54" s="245"/>
      <c r="P54" s="57"/>
      <c r="Q54" s="57"/>
      <c r="R54" s="244"/>
      <c r="S54" s="57"/>
    </row>
    <row r="55" spans="1:19" ht="12.75">
      <c r="A55" s="71" t="s">
        <v>117</v>
      </c>
      <c r="B55" s="38">
        <v>225584.7</v>
      </c>
      <c r="C55" s="68"/>
      <c r="D55" s="69"/>
      <c r="E55" s="118"/>
      <c r="F55" s="110">
        <f>F56</f>
        <v>396.57133333333576</v>
      </c>
      <c r="G55" s="104">
        <v>37377</v>
      </c>
      <c r="H55" s="112">
        <f>D56</f>
        <v>193334.147</v>
      </c>
      <c r="N55" s="245"/>
      <c r="P55" s="57"/>
      <c r="Q55" s="57"/>
      <c r="R55" s="244"/>
      <c r="S55" s="57"/>
    </row>
    <row r="56" spans="1:19" ht="12.75">
      <c r="A56" s="71" t="s">
        <v>118</v>
      </c>
      <c r="B56" s="38">
        <v>227195.2</v>
      </c>
      <c r="C56" s="58" t="s">
        <v>82</v>
      </c>
      <c r="D56" s="65">
        <f>B20</f>
        <v>193334.147</v>
      </c>
      <c r="E56" s="113">
        <f>(D56/D53)^(1/3)-1</f>
        <v>2.0596779118720043E-3</v>
      </c>
      <c r="F56" s="114">
        <f>(D56-D53)/3</f>
        <v>396.57133333333576</v>
      </c>
      <c r="G56" s="105">
        <v>37408</v>
      </c>
      <c r="H56" s="93">
        <f>H55+F56</f>
        <v>193730.71833333332</v>
      </c>
      <c r="N56" s="245"/>
      <c r="P56" s="57"/>
      <c r="Q56" s="57"/>
      <c r="R56" s="244"/>
      <c r="S56" s="57"/>
    </row>
    <row r="57" spans="1:19" ht="12.75">
      <c r="A57" s="71" t="s">
        <v>119</v>
      </c>
      <c r="B57" s="38">
        <v>228899.9</v>
      </c>
      <c r="C57" s="66"/>
      <c r="D57" s="67"/>
      <c r="E57" s="117"/>
      <c r="F57" s="115">
        <f>F59</f>
        <v>345.73366666666698</v>
      </c>
      <c r="G57" s="106">
        <v>37438</v>
      </c>
      <c r="H57" s="94">
        <f>H58-F57</f>
        <v>194025.61433333333</v>
      </c>
      <c r="N57" s="245"/>
      <c r="P57" s="57"/>
      <c r="Q57" s="57"/>
      <c r="R57" s="244"/>
      <c r="S57" s="57"/>
    </row>
    <row r="58" spans="1:19" ht="12.75">
      <c r="A58" s="71" t="s">
        <v>120</v>
      </c>
      <c r="B58" s="38">
        <v>230718.4</v>
      </c>
      <c r="C58" s="68"/>
      <c r="D58" s="69"/>
      <c r="E58" s="118"/>
      <c r="F58" s="110">
        <f>F59</f>
        <v>345.73366666666698</v>
      </c>
      <c r="G58" s="104">
        <v>37469</v>
      </c>
      <c r="H58" s="112">
        <f>D59</f>
        <v>194371.348</v>
      </c>
      <c r="N58" s="245"/>
      <c r="P58" s="57"/>
      <c r="Q58" s="57"/>
      <c r="R58" s="244"/>
      <c r="S58" s="57"/>
    </row>
    <row r="59" spans="1:19" ht="12.75">
      <c r="A59" s="71">
        <v>2012.1</v>
      </c>
      <c r="B59" s="38">
        <v>232578.8</v>
      </c>
      <c r="C59" s="58" t="s">
        <v>83</v>
      </c>
      <c r="D59" s="65">
        <f>B21</f>
        <v>194371.348</v>
      </c>
      <c r="E59" s="113">
        <f>(D59/D56)^(1/3)-1</f>
        <v>1.7850816475042386E-3</v>
      </c>
      <c r="F59" s="114">
        <f>(D59-D56)/3</f>
        <v>345.73366666666698</v>
      </c>
      <c r="G59" s="105">
        <v>37500</v>
      </c>
      <c r="H59" s="93">
        <f>H58+F59</f>
        <v>194717.08166666667</v>
      </c>
      <c r="N59" s="245"/>
      <c r="P59" s="57"/>
      <c r="Q59" s="57"/>
      <c r="R59" s="244"/>
      <c r="S59" s="57"/>
    </row>
    <row r="60" spans="1:19" ht="12.75">
      <c r="A60" s="71">
        <v>2012.2</v>
      </c>
      <c r="B60" s="38">
        <v>234581.5</v>
      </c>
      <c r="C60" s="66"/>
      <c r="D60" s="67"/>
      <c r="E60" s="117"/>
      <c r="F60" s="115">
        <f>F62</f>
        <v>329.9623333333293</v>
      </c>
      <c r="G60" s="106">
        <v>37530</v>
      </c>
      <c r="H60" s="94">
        <f>H61-F60</f>
        <v>195031.27266666666</v>
      </c>
      <c r="N60" s="245"/>
      <c r="P60" s="57"/>
      <c r="Q60" s="57"/>
      <c r="R60" s="244"/>
      <c r="S60" s="57"/>
    </row>
    <row r="61" spans="1:19" ht="12.75">
      <c r="A61" s="71">
        <v>2012.3</v>
      </c>
      <c r="B61" s="38">
        <v>236671.9</v>
      </c>
      <c r="C61" s="68"/>
      <c r="D61" s="69"/>
      <c r="E61" s="118"/>
      <c r="F61" s="110">
        <f>F62</f>
        <v>329.9623333333293</v>
      </c>
      <c r="G61" s="104">
        <v>37561</v>
      </c>
      <c r="H61" s="112">
        <f>D62</f>
        <v>195361.23499999999</v>
      </c>
      <c r="N61" s="245"/>
      <c r="P61" s="57"/>
      <c r="Q61" s="57"/>
      <c r="R61" s="244"/>
      <c r="S61" s="57"/>
    </row>
    <row r="62" spans="1:19" ht="12.75">
      <c r="A62" s="71">
        <v>2012.4</v>
      </c>
      <c r="B62" s="38">
        <v>238892.6</v>
      </c>
      <c r="C62" s="58" t="s">
        <v>84</v>
      </c>
      <c r="D62" s="65">
        <f>B22</f>
        <v>195361.23499999999</v>
      </c>
      <c r="E62" s="113">
        <f>(D62/D59)^(1/3)-1</f>
        <v>1.6947136309108934E-3</v>
      </c>
      <c r="F62" s="114">
        <f>(D62-D59)/3</f>
        <v>329.9623333333293</v>
      </c>
      <c r="G62" s="105">
        <v>37591</v>
      </c>
      <c r="H62" s="93">
        <f>H61+F62</f>
        <v>195691.19733333332</v>
      </c>
      <c r="N62" s="245"/>
      <c r="P62" s="57"/>
      <c r="Q62" s="57"/>
      <c r="R62" s="244"/>
      <c r="S62" s="57"/>
    </row>
    <row r="63" spans="1:19" ht="12.75">
      <c r="A63" s="71">
        <v>2013.1</v>
      </c>
      <c r="B63" s="38">
        <v>241525.5</v>
      </c>
      <c r="C63" s="66"/>
      <c r="D63" s="67"/>
      <c r="E63" s="117"/>
      <c r="F63" s="115">
        <f>F65</f>
        <v>263.27366666667513</v>
      </c>
      <c r="G63" s="106">
        <v>37622</v>
      </c>
      <c r="H63" s="94">
        <f>H64-F63</f>
        <v>195887.78233333334</v>
      </c>
      <c r="N63" s="245"/>
      <c r="P63" s="57"/>
      <c r="Q63" s="57"/>
      <c r="R63" s="244"/>
      <c r="S63" s="57"/>
    </row>
    <row r="64" spans="1:19" ht="12.75">
      <c r="A64" s="71">
        <v>2013.2</v>
      </c>
      <c r="B64" s="38">
        <v>243817.1</v>
      </c>
      <c r="C64" s="68"/>
      <c r="D64" s="69"/>
      <c r="E64" s="118"/>
      <c r="F64" s="110">
        <f>F65</f>
        <v>263.27366666667513</v>
      </c>
      <c r="G64" s="104">
        <v>37653</v>
      </c>
      <c r="H64" s="112">
        <f>D65</f>
        <v>196151.05600000001</v>
      </c>
      <c r="N64" s="245"/>
      <c r="P64" s="57"/>
      <c r="Q64" s="57"/>
      <c r="R64" s="244"/>
      <c r="S64" s="57"/>
    </row>
    <row r="65" spans="1:19" ht="12.75">
      <c r="A65" s="71">
        <v>2013.3</v>
      </c>
      <c r="B65" s="38">
        <v>246068.1</v>
      </c>
      <c r="C65" s="58" t="s">
        <v>85</v>
      </c>
      <c r="D65" s="65">
        <f>B23</f>
        <v>196151.05600000001</v>
      </c>
      <c r="E65" s="113">
        <f>(D65/D62)^(1/3)-1</f>
        <v>1.3458128848149453E-3</v>
      </c>
      <c r="F65" s="114">
        <f>(D65-D62)/3</f>
        <v>263.27366666667513</v>
      </c>
      <c r="G65" s="105">
        <v>37681</v>
      </c>
      <c r="H65" s="93">
        <f>H64+F65</f>
        <v>196414.32966666669</v>
      </c>
      <c r="N65" s="245"/>
      <c r="P65" s="57"/>
      <c r="Q65" s="57"/>
      <c r="R65" s="244"/>
      <c r="S65" s="57"/>
    </row>
    <row r="66" spans="1:19" ht="12.75">
      <c r="A66" s="71">
        <v>2013.4</v>
      </c>
      <c r="B66" s="38">
        <v>248318.6</v>
      </c>
      <c r="C66" s="66"/>
      <c r="D66" s="67"/>
      <c r="E66" s="117"/>
      <c r="F66" s="115">
        <f>F68</f>
        <v>92.298666666659599</v>
      </c>
      <c r="G66" s="106">
        <v>37712</v>
      </c>
      <c r="H66" s="94">
        <f>H67-F66</f>
        <v>196335.65333333332</v>
      </c>
      <c r="N66" s="245"/>
      <c r="P66" s="57"/>
      <c r="Q66" s="57"/>
      <c r="R66" s="244"/>
      <c r="S66" s="57"/>
    </row>
    <row r="67" spans="1:19" ht="12.75">
      <c r="A67" s="71">
        <v>2014.1</v>
      </c>
      <c r="B67" s="38">
        <v>250658.5</v>
      </c>
      <c r="C67" s="68"/>
      <c r="D67" s="69"/>
      <c r="E67" s="118"/>
      <c r="F67" s="110">
        <f>F68</f>
        <v>92.298666666659599</v>
      </c>
      <c r="G67" s="104">
        <v>37742</v>
      </c>
      <c r="H67" s="112">
        <f>D68</f>
        <v>196427.95199999999</v>
      </c>
      <c r="N67" s="245"/>
      <c r="P67" s="57"/>
      <c r="Q67" s="57"/>
      <c r="R67" s="244"/>
      <c r="S67" s="57"/>
    </row>
    <row r="68" spans="1:19" ht="12.75">
      <c r="A68" s="71">
        <v>2014.2</v>
      </c>
      <c r="B68" s="38">
        <v>252797.8</v>
      </c>
      <c r="C68" s="58" t="s">
        <v>86</v>
      </c>
      <c r="D68" s="65">
        <f>B24</f>
        <v>196427.95199999999</v>
      </c>
      <c r="E68" s="113">
        <f>(D68/D65)^(1/3)-1</f>
        <v>4.7032767265786646E-4</v>
      </c>
      <c r="F68" s="114">
        <f>(D68-D65)/3</f>
        <v>92.298666666659599</v>
      </c>
      <c r="G68" s="105">
        <v>37773</v>
      </c>
      <c r="H68" s="93">
        <f>H67+F68</f>
        <v>196520.25066666666</v>
      </c>
      <c r="N68" s="245"/>
      <c r="P68" s="57"/>
      <c r="Q68" s="57"/>
      <c r="R68" s="244"/>
      <c r="S68" s="57"/>
    </row>
    <row r="69" spans="1:19" ht="12.75">
      <c r="A69" s="71">
        <v>2014.3</v>
      </c>
      <c r="B69" s="38">
        <v>254867.4</v>
      </c>
      <c r="C69" s="66"/>
      <c r="D69" s="67"/>
      <c r="E69" s="117"/>
      <c r="F69" s="115">
        <f>F71</f>
        <v>106.50999999999961</v>
      </c>
      <c r="G69" s="106">
        <v>37803</v>
      </c>
      <c r="H69" s="94">
        <f>H70-F69</f>
        <v>196640.97199999998</v>
      </c>
      <c r="N69" s="245"/>
      <c r="P69" s="57"/>
      <c r="Q69" s="57"/>
      <c r="R69" s="244"/>
      <c r="S69" s="57"/>
    </row>
    <row r="70" spans="1:19" ht="12.75">
      <c r="A70" s="71">
        <v>2014.4</v>
      </c>
      <c r="B70" s="38">
        <v>256890</v>
      </c>
      <c r="C70" s="68"/>
      <c r="D70" s="69"/>
      <c r="E70" s="118"/>
      <c r="F70" s="110">
        <f>F71</f>
        <v>106.50999999999961</v>
      </c>
      <c r="G70" s="104">
        <v>37834</v>
      </c>
      <c r="H70" s="112">
        <f>D71</f>
        <v>196747.48199999999</v>
      </c>
      <c r="N70" s="245"/>
      <c r="P70" s="57"/>
      <c r="Q70" s="57"/>
      <c r="R70" s="244"/>
      <c r="S70" s="57"/>
    </row>
    <row r="71" spans="1:19">
      <c r="A71" s="72"/>
      <c r="B71" s="73"/>
      <c r="C71" s="58" t="s">
        <v>87</v>
      </c>
      <c r="D71" s="65">
        <f>B25</f>
        <v>196747.48199999999</v>
      </c>
      <c r="E71" s="113">
        <f>(D71/D68)^(1/3)-1</f>
        <v>5.4194068442292576E-4</v>
      </c>
      <c r="F71" s="114">
        <f>(D71-D68)/3</f>
        <v>106.50999999999961</v>
      </c>
      <c r="G71" s="105">
        <v>37865</v>
      </c>
      <c r="H71" s="93">
        <f>H70+F71</f>
        <v>196853.992</v>
      </c>
      <c r="N71" s="245"/>
      <c r="P71" s="57"/>
      <c r="Q71" s="57"/>
      <c r="R71" s="244"/>
      <c r="S71" s="57"/>
    </row>
    <row r="72" spans="1:19">
      <c r="A72" s="72"/>
      <c r="B72" s="73"/>
      <c r="C72" s="66"/>
      <c r="D72" s="67"/>
      <c r="E72" s="117"/>
      <c r="F72" s="115">
        <f>F74</f>
        <v>890.34766666666837</v>
      </c>
      <c r="G72" s="106">
        <v>37895</v>
      </c>
      <c r="H72" s="94">
        <f>H73-F72</f>
        <v>198528.17733333333</v>
      </c>
      <c r="N72" s="245"/>
      <c r="P72" s="57"/>
      <c r="Q72" s="57"/>
      <c r="R72" s="244"/>
      <c r="S72" s="57"/>
    </row>
    <row r="73" spans="1:19">
      <c r="A73" s="72"/>
      <c r="B73" s="73"/>
      <c r="C73" s="68"/>
      <c r="D73" s="69"/>
      <c r="E73" s="118"/>
      <c r="F73" s="110">
        <f>F74</f>
        <v>890.34766666666837</v>
      </c>
      <c r="G73" s="104">
        <v>37926</v>
      </c>
      <c r="H73" s="112">
        <f>D74</f>
        <v>199418.52499999999</v>
      </c>
      <c r="N73" s="245"/>
      <c r="P73" s="57"/>
      <c r="Q73" s="57"/>
      <c r="R73" s="244"/>
      <c r="S73" s="57"/>
    </row>
    <row r="74" spans="1:19">
      <c r="A74" s="72"/>
      <c r="B74" s="73"/>
      <c r="C74" s="58" t="s">
        <v>88</v>
      </c>
      <c r="D74" s="65">
        <f>B26</f>
        <v>199418.52499999999</v>
      </c>
      <c r="E74" s="113">
        <f>(D74/D71)^(1/3)-1</f>
        <v>4.5050063923863792E-3</v>
      </c>
      <c r="F74" s="114">
        <f>(D74-D71)/3</f>
        <v>890.34766666666837</v>
      </c>
      <c r="G74" s="105">
        <v>37956</v>
      </c>
      <c r="H74" s="93">
        <f>H73+F74</f>
        <v>200308.87266666666</v>
      </c>
      <c r="N74" s="245"/>
      <c r="P74" s="57"/>
      <c r="Q74" s="57"/>
      <c r="R74" s="244"/>
      <c r="S74" s="57"/>
    </row>
    <row r="75" spans="1:19">
      <c r="A75" s="72"/>
      <c r="B75" s="73"/>
      <c r="C75" s="66"/>
      <c r="D75" s="67"/>
      <c r="E75" s="117"/>
      <c r="F75" s="115">
        <f>F77</f>
        <v>108.35866666666698</v>
      </c>
      <c r="G75" s="106">
        <v>37987</v>
      </c>
      <c r="H75" s="94">
        <f>H76-F75</f>
        <v>199635.24233333333</v>
      </c>
      <c r="N75" s="245"/>
      <c r="P75" s="57"/>
      <c r="Q75" s="57"/>
      <c r="R75" s="244"/>
      <c r="S75" s="57"/>
    </row>
    <row r="76" spans="1:19">
      <c r="A76" s="72"/>
      <c r="B76" s="73"/>
      <c r="C76" s="68"/>
      <c r="D76" s="69"/>
      <c r="E76" s="118"/>
      <c r="F76" s="110">
        <f>F77</f>
        <v>108.35866666666698</v>
      </c>
      <c r="G76" s="104">
        <v>38018</v>
      </c>
      <c r="H76" s="112">
        <f>D77</f>
        <v>199743.601</v>
      </c>
      <c r="N76" s="245"/>
      <c r="P76" s="57"/>
      <c r="Q76" s="57"/>
      <c r="R76" s="244"/>
      <c r="S76" s="57"/>
    </row>
    <row r="77" spans="1:19">
      <c r="A77" s="72"/>
      <c r="B77" s="73"/>
      <c r="C77" s="58" t="s">
        <v>89</v>
      </c>
      <c r="D77" s="65">
        <f>B27</f>
        <v>199743.601</v>
      </c>
      <c r="E77" s="113">
        <f>(D77/D74)^(1/3)-1</f>
        <v>5.4307813551424111E-4</v>
      </c>
      <c r="F77" s="114">
        <f>(D77-D74)/3</f>
        <v>108.35866666666698</v>
      </c>
      <c r="G77" s="105">
        <v>38047</v>
      </c>
      <c r="H77" s="93">
        <f>H76+F77</f>
        <v>199851.95966666666</v>
      </c>
      <c r="N77" s="245"/>
      <c r="P77" s="57"/>
      <c r="Q77" s="57"/>
      <c r="R77" s="244"/>
      <c r="S77" s="57"/>
    </row>
    <row r="78" spans="1:19">
      <c r="A78" s="72"/>
      <c r="B78" s="73"/>
      <c r="C78" s="66"/>
      <c r="D78" s="67"/>
      <c r="E78" s="117"/>
      <c r="F78" s="115">
        <f>F80</f>
        <v>859.08933333333698</v>
      </c>
      <c r="G78" s="106">
        <v>38078</v>
      </c>
      <c r="H78" s="94">
        <f>H79-F78</f>
        <v>201461.77966666667</v>
      </c>
      <c r="N78" s="245"/>
      <c r="P78" s="57"/>
      <c r="Q78" s="57"/>
      <c r="R78" s="244"/>
      <c r="S78" s="57"/>
    </row>
    <row r="79" spans="1:19">
      <c r="A79" s="72"/>
      <c r="B79" s="73"/>
      <c r="C79" s="68"/>
      <c r="D79" s="69"/>
      <c r="E79" s="118"/>
      <c r="F79" s="110">
        <f>F80</f>
        <v>859.08933333333698</v>
      </c>
      <c r="G79" s="104">
        <v>38108</v>
      </c>
      <c r="H79" s="112">
        <f>D80</f>
        <v>202320.86900000001</v>
      </c>
      <c r="N79" s="245"/>
      <c r="P79" s="57"/>
      <c r="Q79" s="57"/>
      <c r="R79" s="244"/>
      <c r="S79" s="57"/>
    </row>
    <row r="80" spans="1:19">
      <c r="A80" s="72"/>
      <c r="B80" s="73"/>
      <c r="C80" s="58" t="s">
        <v>90</v>
      </c>
      <c r="D80" s="65">
        <f>B28</f>
        <v>202320.86900000001</v>
      </c>
      <c r="E80" s="113">
        <f>(D80/D77)^(1/3)-1</f>
        <v>4.2825936860215741E-3</v>
      </c>
      <c r="F80" s="114">
        <f>(D80-D77)/3</f>
        <v>859.08933333333698</v>
      </c>
      <c r="G80" s="105">
        <v>38139</v>
      </c>
      <c r="H80" s="93">
        <f>H79+F80</f>
        <v>203179.95833333334</v>
      </c>
      <c r="N80" s="245"/>
      <c r="P80" s="57"/>
      <c r="Q80" s="57"/>
      <c r="R80" s="244"/>
      <c r="S80" s="57"/>
    </row>
    <row r="81" spans="1:19">
      <c r="A81" s="72"/>
      <c r="B81" s="73"/>
      <c r="C81" s="66"/>
      <c r="D81" s="67"/>
      <c r="E81" s="117"/>
      <c r="F81" s="115">
        <f>F83</f>
        <v>509.87400000000099</v>
      </c>
      <c r="G81" s="106">
        <v>38169</v>
      </c>
      <c r="H81" s="94">
        <f>H82-F81</f>
        <v>203340.617</v>
      </c>
      <c r="N81" s="245"/>
      <c r="P81" s="57"/>
      <c r="Q81" s="57"/>
      <c r="R81" s="244"/>
      <c r="S81" s="57"/>
    </row>
    <row r="82" spans="1:19">
      <c r="A82" s="72"/>
      <c r="B82" s="73"/>
      <c r="C82" s="68"/>
      <c r="D82" s="69"/>
      <c r="E82" s="118"/>
      <c r="F82" s="110">
        <f>F83</f>
        <v>509.87400000000099</v>
      </c>
      <c r="G82" s="104">
        <v>38200</v>
      </c>
      <c r="H82" s="112">
        <f>D83</f>
        <v>203850.49100000001</v>
      </c>
      <c r="N82" s="245"/>
      <c r="P82" s="57"/>
      <c r="Q82" s="57"/>
      <c r="R82" s="244"/>
      <c r="S82" s="57"/>
    </row>
    <row r="83" spans="1:19">
      <c r="A83" s="72"/>
      <c r="B83" s="73"/>
      <c r="C83" s="58" t="s">
        <v>91</v>
      </c>
      <c r="D83" s="65">
        <f>B29</f>
        <v>203850.49100000001</v>
      </c>
      <c r="E83" s="113">
        <f>(D83/D80)^(1/3)-1</f>
        <v>2.5138011021250684E-3</v>
      </c>
      <c r="F83" s="114">
        <f>(D83-D80)/3</f>
        <v>509.87400000000099</v>
      </c>
      <c r="G83" s="105">
        <v>38231</v>
      </c>
      <c r="H83" s="93">
        <f>H82+F83</f>
        <v>204360.36500000002</v>
      </c>
      <c r="N83" s="245"/>
      <c r="P83" s="57"/>
      <c r="Q83" s="57"/>
      <c r="R83" s="244"/>
      <c r="S83" s="57"/>
    </row>
    <row r="84" spans="1:19">
      <c r="A84" s="72"/>
      <c r="B84" s="73"/>
      <c r="C84" s="66"/>
      <c r="D84" s="67"/>
      <c r="E84" s="117"/>
      <c r="F84" s="115">
        <f>F86</f>
        <v>364.5570000000007</v>
      </c>
      <c r="G84" s="106">
        <v>38261</v>
      </c>
      <c r="H84" s="94">
        <f>H85-F84</f>
        <v>204579.60500000001</v>
      </c>
      <c r="N84" s="245"/>
      <c r="P84" s="57"/>
      <c r="Q84" s="57"/>
      <c r="R84" s="244"/>
      <c r="S84" s="57"/>
    </row>
    <row r="85" spans="1:19">
      <c r="A85" s="72"/>
      <c r="B85" s="73"/>
      <c r="C85" s="68"/>
      <c r="D85" s="69"/>
      <c r="E85" s="118"/>
      <c r="F85" s="110">
        <f>F86</f>
        <v>364.5570000000007</v>
      </c>
      <c r="G85" s="104">
        <v>38292</v>
      </c>
      <c r="H85" s="112">
        <f>D86</f>
        <v>204944.16200000001</v>
      </c>
      <c r="N85" s="245"/>
      <c r="P85" s="57"/>
      <c r="Q85" s="57"/>
      <c r="R85" s="244"/>
      <c r="S85" s="57"/>
    </row>
    <row r="86" spans="1:19">
      <c r="A86" s="72"/>
      <c r="B86" s="73"/>
      <c r="C86" s="58" t="s">
        <v>92</v>
      </c>
      <c r="D86" s="65">
        <f>B30</f>
        <v>204944.16200000001</v>
      </c>
      <c r="E86" s="113">
        <f>(D86/D83)^(1/3)-1</f>
        <v>1.7851660658569912E-3</v>
      </c>
      <c r="F86" s="114">
        <f>(D86-D83)/3</f>
        <v>364.5570000000007</v>
      </c>
      <c r="G86" s="105">
        <v>38322</v>
      </c>
      <c r="H86" s="93">
        <f>H85+F86</f>
        <v>205308.71900000001</v>
      </c>
      <c r="N86" s="245"/>
      <c r="P86" s="57"/>
      <c r="Q86" s="57"/>
      <c r="R86" s="244"/>
      <c r="S86" s="57"/>
    </row>
    <row r="87" spans="1:19">
      <c r="A87" s="72"/>
      <c r="B87" s="73"/>
      <c r="C87" s="66"/>
      <c r="D87" s="67"/>
      <c r="E87" s="117"/>
      <c r="F87" s="115">
        <f>F89</f>
        <v>490.93466666665819</v>
      </c>
      <c r="G87" s="106">
        <v>38353</v>
      </c>
      <c r="H87" s="94">
        <f>H88-F87</f>
        <v>205926.03133333332</v>
      </c>
      <c r="N87" s="245"/>
      <c r="P87" s="57"/>
      <c r="Q87" s="57"/>
      <c r="R87" s="244"/>
      <c r="S87" s="57"/>
    </row>
    <row r="88" spans="1:19">
      <c r="A88" s="72"/>
      <c r="B88" s="73"/>
      <c r="C88" s="68"/>
      <c r="D88" s="69"/>
      <c r="E88" s="118"/>
      <c r="F88" s="110">
        <f>F89</f>
        <v>490.93466666665819</v>
      </c>
      <c r="G88" s="104">
        <v>38384</v>
      </c>
      <c r="H88" s="112">
        <f>D89</f>
        <v>206416.96599999999</v>
      </c>
      <c r="N88" s="245"/>
      <c r="P88" s="57"/>
      <c r="Q88" s="57"/>
      <c r="R88" s="244"/>
      <c r="S88" s="57"/>
    </row>
    <row r="89" spans="1:19">
      <c r="A89" s="72"/>
      <c r="B89" s="73"/>
      <c r="C89" s="58" t="s">
        <v>93</v>
      </c>
      <c r="D89" s="65">
        <f>B31</f>
        <v>206416.96599999999</v>
      </c>
      <c r="E89" s="113">
        <f>(D89/D86)^(1/3)-1</f>
        <v>2.3897403194810263E-3</v>
      </c>
      <c r="F89" s="114">
        <f>(D89-D86)/3</f>
        <v>490.93466666665819</v>
      </c>
      <c r="G89" s="105">
        <v>38412</v>
      </c>
      <c r="H89" s="93">
        <f>H88+F89</f>
        <v>206907.90066666665</v>
      </c>
      <c r="N89" s="245"/>
      <c r="P89" s="57"/>
      <c r="Q89" s="57"/>
      <c r="R89" s="244"/>
      <c r="S89" s="57"/>
    </row>
    <row r="90" spans="1:19">
      <c r="A90" s="74"/>
      <c r="B90" s="73"/>
      <c r="C90" s="66"/>
      <c r="D90" s="67"/>
      <c r="E90" s="117"/>
      <c r="F90" s="115">
        <f>F92</f>
        <v>434.08900000000722</v>
      </c>
      <c r="G90" s="106">
        <v>38443</v>
      </c>
      <c r="H90" s="94">
        <f>H91-F90</f>
        <v>207285.144</v>
      </c>
      <c r="N90" s="245"/>
      <c r="P90" s="57"/>
      <c r="Q90" s="57"/>
      <c r="R90" s="244"/>
      <c r="S90" s="57"/>
    </row>
    <row r="91" spans="1:19">
      <c r="A91" s="74"/>
      <c r="B91" s="73"/>
      <c r="C91" s="68"/>
      <c r="D91" s="69"/>
      <c r="E91" s="118"/>
      <c r="F91" s="110">
        <f>F92</f>
        <v>434.08900000000722</v>
      </c>
      <c r="G91" s="104">
        <v>38473</v>
      </c>
      <c r="H91" s="112">
        <f>D92</f>
        <v>207719.23300000001</v>
      </c>
      <c r="N91" s="245"/>
      <c r="P91" s="57"/>
      <c r="Q91" s="57"/>
      <c r="R91" s="244"/>
      <c r="S91" s="57"/>
    </row>
    <row r="92" spans="1:19">
      <c r="A92" s="74"/>
      <c r="B92" s="73"/>
      <c r="C92" s="58" t="s">
        <v>94</v>
      </c>
      <c r="D92" s="65">
        <f>B32</f>
        <v>207719.23300000001</v>
      </c>
      <c r="E92" s="113">
        <f>(D92/D89)^(1/3)-1</f>
        <v>2.0985644629227806E-3</v>
      </c>
      <c r="F92" s="114">
        <f>(D92-D89)/3</f>
        <v>434.08900000000722</v>
      </c>
      <c r="G92" s="105">
        <v>38504</v>
      </c>
      <c r="H92" s="93">
        <f>H91+F92</f>
        <v>208153.32200000001</v>
      </c>
      <c r="N92" s="245"/>
      <c r="P92" s="57"/>
      <c r="Q92" s="57"/>
      <c r="R92" s="244"/>
      <c r="S92" s="57"/>
    </row>
    <row r="93" spans="1:19">
      <c r="A93" s="74"/>
      <c r="B93" s="73"/>
      <c r="C93" s="66"/>
      <c r="D93" s="67"/>
      <c r="E93" s="117"/>
      <c r="F93" s="115">
        <f>F95</f>
        <v>645.46100000000058</v>
      </c>
      <c r="G93" s="106">
        <v>38534</v>
      </c>
      <c r="H93" s="94">
        <f>H94-F93</f>
        <v>209010.155</v>
      </c>
      <c r="N93" s="245"/>
      <c r="P93" s="57"/>
      <c r="Q93" s="57"/>
      <c r="R93" s="244"/>
      <c r="S93" s="57"/>
    </row>
    <row r="94" spans="1:19">
      <c r="A94" s="74"/>
      <c r="B94" s="73"/>
      <c r="C94" s="68"/>
      <c r="D94" s="69"/>
      <c r="E94" s="118"/>
      <c r="F94" s="110">
        <f>F95</f>
        <v>645.46100000000058</v>
      </c>
      <c r="G94" s="104">
        <v>38565</v>
      </c>
      <c r="H94" s="112">
        <f>D95</f>
        <v>209655.61600000001</v>
      </c>
      <c r="N94" s="245"/>
      <c r="P94" s="57"/>
      <c r="Q94" s="57"/>
      <c r="R94" s="244"/>
      <c r="S94" s="57"/>
    </row>
    <row r="95" spans="1:19">
      <c r="A95" s="74"/>
      <c r="B95" s="73"/>
      <c r="C95" s="58" t="s">
        <v>95</v>
      </c>
      <c r="D95" s="65">
        <f>B33</f>
        <v>209655.61600000001</v>
      </c>
      <c r="E95" s="113">
        <f>(D95/D92)^(1/3)-1</f>
        <v>3.0977662794786642E-3</v>
      </c>
      <c r="F95" s="114">
        <f>(D95-D92)/3</f>
        <v>645.46100000000058</v>
      </c>
      <c r="G95" s="105">
        <v>38596</v>
      </c>
      <c r="H95" s="93">
        <f>H94+F95</f>
        <v>210301.07700000002</v>
      </c>
      <c r="N95" s="245"/>
      <c r="P95" s="57"/>
      <c r="Q95" s="57"/>
      <c r="R95" s="244"/>
      <c r="S95" s="57"/>
    </row>
    <row r="96" spans="1:19">
      <c r="A96" s="74"/>
      <c r="B96" s="73"/>
      <c r="C96" s="66"/>
      <c r="D96" s="67"/>
      <c r="E96" s="117"/>
      <c r="F96" s="115">
        <f>F98</f>
        <v>674.36633333332918</v>
      </c>
      <c r="G96" s="106">
        <v>38626</v>
      </c>
      <c r="H96" s="94">
        <f>H97-F96</f>
        <v>211004.34866666666</v>
      </c>
      <c r="N96" s="245"/>
      <c r="P96" s="57"/>
      <c r="Q96" s="57"/>
      <c r="R96" s="244"/>
      <c r="S96" s="57"/>
    </row>
    <row r="97" spans="1:19">
      <c r="A97" s="74"/>
      <c r="B97" s="73"/>
      <c r="C97" s="68"/>
      <c r="D97" s="69"/>
      <c r="E97" s="118"/>
      <c r="F97" s="110">
        <f>F98</f>
        <v>674.36633333332918</v>
      </c>
      <c r="G97" s="104">
        <v>38657</v>
      </c>
      <c r="H97" s="112">
        <f>D98</f>
        <v>211678.715</v>
      </c>
      <c r="N97" s="245"/>
      <c r="P97" s="57"/>
      <c r="Q97" s="57"/>
      <c r="R97" s="244"/>
      <c r="S97" s="57"/>
    </row>
    <row r="98" spans="1:19">
      <c r="A98" s="74"/>
      <c r="B98" s="73"/>
      <c r="C98" s="58" t="s">
        <v>96</v>
      </c>
      <c r="D98" s="65">
        <f>B34</f>
        <v>211678.715</v>
      </c>
      <c r="E98" s="113">
        <f>(D98/D95)^(1/3)-1</f>
        <v>3.2062521003033417E-3</v>
      </c>
      <c r="F98" s="114">
        <f>(D98-D95)/3</f>
        <v>674.36633333332918</v>
      </c>
      <c r="G98" s="105">
        <v>38687</v>
      </c>
      <c r="H98" s="93">
        <f>H97+F98</f>
        <v>212353.08133333334</v>
      </c>
      <c r="N98" s="245"/>
      <c r="P98" s="57"/>
      <c r="Q98" s="57"/>
      <c r="R98" s="244"/>
      <c r="S98" s="57"/>
    </row>
    <row r="99" spans="1:19">
      <c r="A99" s="73"/>
      <c r="B99" s="73"/>
      <c r="C99" s="66"/>
      <c r="D99" s="67"/>
      <c r="E99" s="117"/>
      <c r="F99" s="115">
        <f>F101</f>
        <v>852.02566666666337</v>
      </c>
      <c r="G99" s="106">
        <v>38718</v>
      </c>
      <c r="H99" s="94">
        <f>H100-F99</f>
        <v>213382.76633333333</v>
      </c>
      <c r="N99" s="245"/>
      <c r="P99" s="57"/>
      <c r="Q99" s="57"/>
      <c r="R99" s="244"/>
      <c r="S99" s="57"/>
    </row>
    <row r="100" spans="1:19">
      <c r="A100" s="73"/>
      <c r="B100" s="73"/>
      <c r="C100" s="68"/>
      <c r="D100" s="69"/>
      <c r="E100" s="118"/>
      <c r="F100" s="110">
        <f>F101</f>
        <v>852.02566666666337</v>
      </c>
      <c r="G100" s="104">
        <v>38749</v>
      </c>
      <c r="H100" s="112">
        <f>D101</f>
        <v>214234.79199999999</v>
      </c>
      <c r="N100" s="245"/>
      <c r="P100" s="57"/>
      <c r="Q100" s="57"/>
      <c r="R100" s="244"/>
      <c r="S100" s="57"/>
    </row>
    <row r="101" spans="1:19">
      <c r="A101" s="73"/>
      <c r="B101" s="73"/>
      <c r="C101" s="58" t="s">
        <v>97</v>
      </c>
      <c r="D101" s="65">
        <f>B35</f>
        <v>214234.79199999999</v>
      </c>
      <c r="E101" s="113">
        <f>(D101/D98)^(1/3)-1</f>
        <v>4.0089954747977163E-3</v>
      </c>
      <c r="F101" s="114">
        <f>(D101-D98)/3</f>
        <v>852.02566666666337</v>
      </c>
      <c r="G101" s="105">
        <v>38777</v>
      </c>
      <c r="H101" s="93">
        <f>H100+F101</f>
        <v>215086.81766666664</v>
      </c>
      <c r="N101" s="245"/>
      <c r="P101" s="57"/>
      <c r="Q101" s="57"/>
      <c r="R101" s="244"/>
      <c r="S101" s="57"/>
    </row>
    <row r="102" spans="1:19">
      <c r="A102" s="73"/>
      <c r="B102" s="73"/>
      <c r="C102" s="66"/>
      <c r="D102" s="67"/>
      <c r="E102" s="117"/>
      <c r="F102" s="115">
        <f>F104</f>
        <v>50.486000000004424</v>
      </c>
      <c r="G102" s="106">
        <v>38808</v>
      </c>
      <c r="H102" s="94">
        <f>H103-F102</f>
        <v>214335.764</v>
      </c>
      <c r="N102" s="245"/>
      <c r="P102" s="57"/>
      <c r="Q102" s="57"/>
      <c r="R102" s="244"/>
      <c r="S102" s="57"/>
    </row>
    <row r="103" spans="1:19">
      <c r="A103" s="73"/>
      <c r="B103" s="73"/>
      <c r="C103" s="68"/>
      <c r="D103" s="69"/>
      <c r="E103" s="118"/>
      <c r="F103" s="110">
        <f>F104</f>
        <v>50.486000000004424</v>
      </c>
      <c r="G103" s="104">
        <v>38838</v>
      </c>
      <c r="H103" s="112">
        <f>D104</f>
        <v>214386.25</v>
      </c>
      <c r="N103" s="245"/>
      <c r="P103" s="57"/>
      <c r="Q103" s="57"/>
      <c r="R103" s="244"/>
      <c r="S103" s="57"/>
    </row>
    <row r="104" spans="1:19">
      <c r="A104" s="73"/>
      <c r="B104" s="73"/>
      <c r="C104" s="58" t="s">
        <v>98</v>
      </c>
      <c r="D104" s="65">
        <f>B36</f>
        <v>214386.25</v>
      </c>
      <c r="E104" s="113">
        <f>(D104/D101)^(1/3)-1</f>
        <v>2.3560182173620881E-4</v>
      </c>
      <c r="F104" s="114">
        <f>(D104-D101)/3</f>
        <v>50.486000000004424</v>
      </c>
      <c r="G104" s="105">
        <v>38869</v>
      </c>
      <c r="H104" s="93">
        <f>H103+F104</f>
        <v>214436.736</v>
      </c>
      <c r="N104" s="245"/>
      <c r="P104" s="57"/>
      <c r="Q104" s="57"/>
      <c r="R104" s="244"/>
      <c r="S104" s="57"/>
    </row>
    <row r="105" spans="1:19">
      <c r="A105" s="73"/>
      <c r="B105" s="73"/>
      <c r="C105" s="66"/>
      <c r="D105" s="67"/>
      <c r="E105" s="117"/>
      <c r="F105" s="115">
        <f>F107</f>
        <v>-128.11233333333317</v>
      </c>
      <c r="G105" s="106">
        <v>38899</v>
      </c>
      <c r="H105" s="94">
        <f>H106-F105</f>
        <v>214130.02533333332</v>
      </c>
      <c r="N105" s="245"/>
      <c r="P105" s="57"/>
      <c r="Q105" s="57"/>
      <c r="R105" s="244"/>
      <c r="S105" s="57"/>
    </row>
    <row r="106" spans="1:19">
      <c r="A106" s="73"/>
      <c r="B106" s="73"/>
      <c r="C106" s="68"/>
      <c r="D106" s="69"/>
      <c r="E106" s="118"/>
      <c r="F106" s="110">
        <f>F107</f>
        <v>-128.11233333333317</v>
      </c>
      <c r="G106" s="104">
        <v>38930</v>
      </c>
      <c r="H106" s="112">
        <f>D107</f>
        <v>214001.913</v>
      </c>
      <c r="N106" s="245"/>
      <c r="P106" s="57"/>
      <c r="Q106" s="57"/>
      <c r="R106" s="244"/>
      <c r="S106" s="57"/>
    </row>
    <row r="107" spans="1:19">
      <c r="A107" s="73"/>
      <c r="B107" s="73"/>
      <c r="C107" s="58" t="s">
        <v>99</v>
      </c>
      <c r="D107" s="65">
        <f>B37</f>
        <v>214001.913</v>
      </c>
      <c r="E107" s="113">
        <f>(D107/D104)^(1/3)-1</f>
        <v>-5.9793464683899344E-4</v>
      </c>
      <c r="F107" s="114">
        <f>(D107-D104)/3</f>
        <v>-128.11233333333317</v>
      </c>
      <c r="G107" s="105">
        <v>38961</v>
      </c>
      <c r="H107" s="93">
        <f>H106+F107</f>
        <v>213873.80066666668</v>
      </c>
      <c r="N107" s="245"/>
      <c r="P107" s="57"/>
      <c r="Q107" s="57"/>
      <c r="R107" s="244"/>
      <c r="S107" s="57"/>
    </row>
    <row r="108" spans="1:19">
      <c r="A108" s="73"/>
      <c r="B108" s="73"/>
      <c r="C108" s="66"/>
      <c r="D108" s="67"/>
      <c r="E108" s="117"/>
      <c r="F108" s="115">
        <f>F110</f>
        <v>445.01700000000227</v>
      </c>
      <c r="G108" s="106">
        <v>38991</v>
      </c>
      <c r="H108" s="94">
        <f>H109-F108</f>
        <v>214891.94700000001</v>
      </c>
      <c r="N108" s="245"/>
      <c r="P108" s="57"/>
      <c r="Q108" s="57"/>
      <c r="R108" s="244"/>
      <c r="S108" s="57"/>
    </row>
    <row r="109" spans="1:19">
      <c r="A109" s="73"/>
      <c r="B109" s="73"/>
      <c r="C109" s="68"/>
      <c r="D109" s="69"/>
      <c r="E109" s="118"/>
      <c r="F109" s="110">
        <f>F110</f>
        <v>445.01700000000227</v>
      </c>
      <c r="G109" s="104">
        <v>39022</v>
      </c>
      <c r="H109" s="112">
        <f>D110</f>
        <v>215336.96400000001</v>
      </c>
      <c r="N109" s="245"/>
      <c r="P109" s="57"/>
      <c r="Q109" s="57"/>
      <c r="R109" s="244"/>
      <c r="S109" s="57"/>
    </row>
    <row r="110" spans="1:19">
      <c r="A110" s="73"/>
      <c r="B110" s="73"/>
      <c r="C110" s="58" t="s">
        <v>100</v>
      </c>
      <c r="D110" s="65">
        <f>B38</f>
        <v>215336.96400000001</v>
      </c>
      <c r="E110" s="113">
        <f>(D110/D107)^(1/3)-1</f>
        <v>2.0751907070635234E-3</v>
      </c>
      <c r="F110" s="114">
        <f>(D110-D107)/3</f>
        <v>445.01700000000227</v>
      </c>
      <c r="G110" s="105">
        <v>39052</v>
      </c>
      <c r="H110" s="93">
        <f>H109+F110</f>
        <v>215781.981</v>
      </c>
      <c r="N110" s="245"/>
      <c r="P110" s="57"/>
      <c r="Q110" s="57"/>
      <c r="R110" s="244"/>
      <c r="S110" s="57"/>
    </row>
    <row r="111" spans="1:19">
      <c r="A111" s="73"/>
      <c r="B111" s="73"/>
      <c r="C111" s="66"/>
      <c r="D111" s="67"/>
      <c r="E111" s="117"/>
      <c r="F111" s="115">
        <f>F113</f>
        <v>545.46799999999348</v>
      </c>
      <c r="G111" s="106">
        <v>39083</v>
      </c>
      <c r="H111" s="94">
        <f>H112-F111</f>
        <v>216427.9</v>
      </c>
      <c r="N111" s="245"/>
      <c r="P111" s="57"/>
      <c r="Q111" s="57"/>
      <c r="R111" s="244"/>
      <c r="S111" s="57"/>
    </row>
    <row r="112" spans="1:19">
      <c r="A112" s="73"/>
      <c r="B112" s="73"/>
      <c r="C112" s="68"/>
      <c r="D112" s="69"/>
      <c r="E112" s="118"/>
      <c r="F112" s="110">
        <f>F113</f>
        <v>545.46799999999348</v>
      </c>
      <c r="G112" s="104">
        <v>39114</v>
      </c>
      <c r="H112" s="112">
        <f>D113</f>
        <v>216973.36799999999</v>
      </c>
      <c r="N112" s="245"/>
      <c r="P112" s="57"/>
      <c r="Q112" s="57"/>
      <c r="R112" s="244"/>
      <c r="S112" s="57"/>
    </row>
    <row r="113" spans="1:19">
      <c r="A113" s="73"/>
      <c r="B113" s="73"/>
      <c r="C113" s="58" t="s">
        <v>101</v>
      </c>
      <c r="D113" s="65">
        <f>B39</f>
        <v>216973.36799999999</v>
      </c>
      <c r="E113" s="113">
        <f>(D113/D110)^(1/3)-1</f>
        <v>2.5267008232527921E-3</v>
      </c>
      <c r="F113" s="114">
        <f>(D113-D110)/3</f>
        <v>545.46799999999348</v>
      </c>
      <c r="G113" s="105">
        <v>39142</v>
      </c>
      <c r="H113" s="93">
        <f>H112+F113</f>
        <v>217518.83599999998</v>
      </c>
      <c r="N113" s="245"/>
      <c r="P113" s="57"/>
      <c r="Q113" s="57"/>
      <c r="R113" s="244"/>
      <c r="S113" s="57"/>
    </row>
    <row r="114" spans="1:19">
      <c r="A114" s="73"/>
      <c r="B114" s="73"/>
      <c r="C114" s="66"/>
      <c r="D114" s="67"/>
      <c r="E114" s="117"/>
      <c r="F114" s="115">
        <f>F116</f>
        <v>727.55533333334222</v>
      </c>
      <c r="G114" s="106">
        <v>39173</v>
      </c>
      <c r="H114" s="94">
        <f>H115-F114</f>
        <v>218428.47866666666</v>
      </c>
      <c r="N114" s="245"/>
      <c r="P114" s="57"/>
      <c r="Q114" s="57"/>
      <c r="R114" s="244"/>
      <c r="S114" s="57"/>
    </row>
    <row r="115" spans="1:19">
      <c r="A115" s="73"/>
      <c r="B115" s="73"/>
      <c r="C115" s="68"/>
      <c r="D115" s="69"/>
      <c r="E115" s="118"/>
      <c r="F115" s="110">
        <f>F116</f>
        <v>727.55533333334222</v>
      </c>
      <c r="G115" s="104">
        <v>39203</v>
      </c>
      <c r="H115" s="112">
        <f>D116</f>
        <v>219156.03400000001</v>
      </c>
      <c r="N115" s="245"/>
      <c r="P115" s="57"/>
      <c r="Q115" s="57"/>
      <c r="R115" s="244"/>
      <c r="S115" s="57"/>
    </row>
    <row r="116" spans="1:19">
      <c r="A116" s="73"/>
      <c r="B116" s="73"/>
      <c r="C116" s="58" t="s">
        <v>102</v>
      </c>
      <c r="D116" s="65">
        <f>B40</f>
        <v>219156.03400000001</v>
      </c>
      <c r="E116" s="113">
        <f>(D116/D113)^(1/3)-1</f>
        <v>3.3420195494522353E-3</v>
      </c>
      <c r="F116" s="114">
        <f>(D116-D113)/3</f>
        <v>727.55533333334222</v>
      </c>
      <c r="G116" s="105">
        <v>39234</v>
      </c>
      <c r="H116" s="93">
        <f>H115+F116</f>
        <v>219883.58933333337</v>
      </c>
      <c r="N116" s="245"/>
      <c r="P116" s="57"/>
      <c r="Q116" s="57"/>
      <c r="R116" s="244"/>
      <c r="S116" s="57"/>
    </row>
    <row r="117" spans="1:19">
      <c r="A117" s="73"/>
      <c r="B117" s="73"/>
      <c r="C117" s="66"/>
      <c r="D117" s="67"/>
      <c r="E117" s="117"/>
      <c r="F117" s="115">
        <f>F119</f>
        <v>487.77433333332493</v>
      </c>
      <c r="G117" s="106">
        <v>39264</v>
      </c>
      <c r="H117" s="94">
        <f>H118-F117</f>
        <v>220131.58266666665</v>
      </c>
      <c r="N117" s="245"/>
      <c r="P117" s="57"/>
      <c r="Q117" s="57"/>
      <c r="R117" s="244"/>
      <c r="S117" s="57"/>
    </row>
    <row r="118" spans="1:19">
      <c r="A118" s="73"/>
      <c r="B118" s="73"/>
      <c r="C118" s="68"/>
      <c r="D118" s="69"/>
      <c r="E118" s="118"/>
      <c r="F118" s="110">
        <f>F119</f>
        <v>487.77433333332493</v>
      </c>
      <c r="G118" s="104">
        <v>39295</v>
      </c>
      <c r="H118" s="112">
        <f>D119</f>
        <v>220619.35699999999</v>
      </c>
      <c r="N118" s="245"/>
      <c r="P118" s="57"/>
      <c r="Q118" s="57"/>
      <c r="R118" s="244"/>
      <c r="S118" s="57"/>
    </row>
    <row r="119" spans="1:19">
      <c r="A119" s="73"/>
      <c r="B119" s="73"/>
      <c r="C119" s="58" t="s">
        <v>103</v>
      </c>
      <c r="D119" s="65">
        <f>B41</f>
        <v>220619.35699999999</v>
      </c>
      <c r="E119" s="113">
        <f>(D119/D116)^(1/3)-1</f>
        <v>2.2207588685625446E-3</v>
      </c>
      <c r="F119" s="114">
        <f>(D119-D116)/3</f>
        <v>487.77433333332493</v>
      </c>
      <c r="G119" s="105">
        <v>39326</v>
      </c>
      <c r="H119" s="93">
        <f>H118+F119</f>
        <v>221107.13133333332</v>
      </c>
      <c r="N119" s="245"/>
      <c r="P119" s="57"/>
      <c r="Q119" s="57"/>
      <c r="R119" s="244"/>
      <c r="S119" s="57"/>
    </row>
    <row r="120" spans="1:19">
      <c r="A120" s="73"/>
      <c r="B120" s="73"/>
      <c r="C120" s="66"/>
      <c r="D120" s="67"/>
      <c r="E120" s="117"/>
      <c r="F120" s="115">
        <f>F122</f>
        <v>397.86200000000343</v>
      </c>
      <c r="G120" s="106">
        <v>39356</v>
      </c>
      <c r="H120" s="94">
        <f>H121-F120</f>
        <v>221415.08100000001</v>
      </c>
      <c r="N120" s="245"/>
      <c r="P120" s="57"/>
      <c r="Q120" s="57"/>
      <c r="R120" s="244"/>
      <c r="S120" s="57"/>
    </row>
    <row r="121" spans="1:19">
      <c r="A121" s="73"/>
      <c r="B121" s="73"/>
      <c r="C121" s="68"/>
      <c r="D121" s="69"/>
      <c r="E121" s="118"/>
      <c r="F121" s="110">
        <f>F122</f>
        <v>397.86200000000343</v>
      </c>
      <c r="G121" s="104">
        <v>39387</v>
      </c>
      <c r="H121" s="112">
        <f>D122</f>
        <v>221812.943</v>
      </c>
      <c r="N121" s="245"/>
      <c r="P121" s="57"/>
      <c r="Q121" s="57"/>
      <c r="R121" s="244"/>
      <c r="S121" s="57"/>
    </row>
    <row r="122" spans="1:19">
      <c r="A122" s="73"/>
      <c r="B122" s="73"/>
      <c r="C122" s="58" t="s">
        <v>104</v>
      </c>
      <c r="D122" s="65">
        <f>B42</f>
        <v>221812.943</v>
      </c>
      <c r="E122" s="113">
        <f>(D122/D119)^(1/3)-1</f>
        <v>1.8001441722350631E-3</v>
      </c>
      <c r="F122" s="114">
        <f>(D122-D119)/3</f>
        <v>397.86200000000343</v>
      </c>
      <c r="G122" s="105">
        <v>39417</v>
      </c>
      <c r="H122" s="93">
        <f>H121+F122</f>
        <v>222210.80499999999</v>
      </c>
      <c r="N122" s="245"/>
      <c r="P122" s="57"/>
      <c r="Q122" s="57"/>
      <c r="R122" s="244"/>
      <c r="S122" s="57"/>
    </row>
    <row r="123" spans="1:19">
      <c r="A123" s="73"/>
      <c r="B123" s="73"/>
      <c r="C123" s="66"/>
      <c r="D123" s="67"/>
      <c r="E123" s="117"/>
      <c r="F123" s="115">
        <f>F125</f>
        <v>-720.3036666666643</v>
      </c>
      <c r="G123" s="106">
        <v>39448</v>
      </c>
      <c r="H123" s="94">
        <f>H124-F123</f>
        <v>220372.33566666668</v>
      </c>
      <c r="N123" s="245"/>
      <c r="P123" s="57"/>
      <c r="Q123" s="57"/>
      <c r="R123" s="244"/>
      <c r="S123" s="57"/>
    </row>
    <row r="124" spans="1:19">
      <c r="A124" s="73"/>
      <c r="B124" s="73"/>
      <c r="C124" s="68"/>
      <c r="D124" s="69"/>
      <c r="E124" s="118"/>
      <c r="F124" s="110">
        <f>F125</f>
        <v>-720.3036666666643</v>
      </c>
      <c r="G124" s="104">
        <v>39479</v>
      </c>
      <c r="H124" s="112">
        <f>D125</f>
        <v>219652.03200000001</v>
      </c>
      <c r="N124" s="245"/>
      <c r="P124" s="57"/>
      <c r="Q124" s="57"/>
      <c r="R124" s="244"/>
      <c r="S124" s="57"/>
    </row>
    <row r="125" spans="1:19">
      <c r="A125" s="73"/>
      <c r="B125" s="73"/>
      <c r="C125" s="58" t="s">
        <v>105</v>
      </c>
      <c r="D125" s="65">
        <f>B43</f>
        <v>219652.03200000001</v>
      </c>
      <c r="E125" s="113">
        <f>(D125/D122)^(1/3)-1</f>
        <v>-3.2579500345816248E-3</v>
      </c>
      <c r="F125" s="114">
        <f>(D125-D122)/3</f>
        <v>-720.3036666666643</v>
      </c>
      <c r="G125" s="105">
        <v>39508</v>
      </c>
      <c r="H125" s="93">
        <f>H124+F125</f>
        <v>218931.72833333333</v>
      </c>
      <c r="N125" s="245"/>
      <c r="P125" s="57"/>
      <c r="Q125" s="57"/>
      <c r="R125" s="244"/>
      <c r="S125" s="57"/>
    </row>
    <row r="126" spans="1:19">
      <c r="A126" s="73"/>
      <c r="B126" s="73"/>
      <c r="C126" s="66"/>
      <c r="D126" s="67"/>
      <c r="E126" s="117"/>
      <c r="F126" s="115">
        <f>F128</f>
        <v>271.2483333333318</v>
      </c>
      <c r="G126" s="106">
        <v>39539</v>
      </c>
      <c r="H126" s="94">
        <f>H127-F126</f>
        <v>220194.52866666668</v>
      </c>
      <c r="N126" s="245"/>
      <c r="P126" s="57"/>
      <c r="Q126" s="57"/>
      <c r="R126" s="244"/>
      <c r="S126" s="57"/>
    </row>
    <row r="127" spans="1:19">
      <c r="A127" s="73"/>
      <c r="B127" s="73"/>
      <c r="C127" s="68"/>
      <c r="D127" s="69"/>
      <c r="E127" s="118"/>
      <c r="F127" s="110">
        <f>F128</f>
        <v>271.2483333333318</v>
      </c>
      <c r="G127" s="104">
        <v>39569</v>
      </c>
      <c r="H127" s="112">
        <f>D128</f>
        <v>220465.777</v>
      </c>
      <c r="N127" s="245"/>
      <c r="P127" s="57"/>
      <c r="Q127" s="57"/>
      <c r="R127" s="244"/>
      <c r="S127" s="57"/>
    </row>
    <row r="128" spans="1:19">
      <c r="A128" s="73"/>
      <c r="B128" s="73"/>
      <c r="C128" s="58" t="s">
        <v>106</v>
      </c>
      <c r="D128" s="65">
        <f>B44</f>
        <v>220465.777</v>
      </c>
      <c r="E128" s="113">
        <f>(D128/D125)^(1/3)-1</f>
        <v>1.2333783301095025E-3</v>
      </c>
      <c r="F128" s="114">
        <f>(D128-D125)/3</f>
        <v>271.2483333333318</v>
      </c>
      <c r="G128" s="105">
        <v>39600</v>
      </c>
      <c r="H128" s="93">
        <f>H127+F128</f>
        <v>220737.02533333332</v>
      </c>
      <c r="N128" s="245"/>
      <c r="P128" s="57"/>
      <c r="Q128" s="57"/>
      <c r="R128" s="244"/>
      <c r="S128" s="57"/>
    </row>
    <row r="129" spans="1:19">
      <c r="A129" s="73"/>
      <c r="B129" s="73"/>
      <c r="C129" s="66"/>
      <c r="D129" s="67"/>
      <c r="E129" s="117"/>
      <c r="F129" s="115">
        <f>F131</f>
        <v>-107.02566666666341</v>
      </c>
      <c r="G129" s="106">
        <v>39630</v>
      </c>
      <c r="H129" s="94">
        <f>H130-F129</f>
        <v>220251.72566666667</v>
      </c>
      <c r="N129" s="245"/>
      <c r="P129" s="57"/>
      <c r="Q129" s="57"/>
      <c r="R129" s="244"/>
      <c r="S129" s="57"/>
    </row>
    <row r="130" spans="1:19">
      <c r="A130" s="73"/>
      <c r="B130" s="73"/>
      <c r="C130" s="68"/>
      <c r="D130" s="69"/>
      <c r="E130" s="118"/>
      <c r="F130" s="110">
        <f>F131</f>
        <v>-107.02566666666341</v>
      </c>
      <c r="G130" s="104">
        <v>39661</v>
      </c>
      <c r="H130" s="112">
        <f>D131</f>
        <v>220144.7</v>
      </c>
      <c r="N130" s="245"/>
      <c r="P130" s="57"/>
      <c r="Q130" s="57"/>
      <c r="R130" s="244"/>
      <c r="S130" s="57"/>
    </row>
    <row r="131" spans="1:19">
      <c r="A131" s="73"/>
      <c r="B131" s="73"/>
      <c r="C131" s="58" t="s">
        <v>107</v>
      </c>
      <c r="D131" s="75">
        <f>B45</f>
        <v>220144.7</v>
      </c>
      <c r="E131" s="113">
        <f>(D131/D128)^(1/3)-1</f>
        <v>-4.8568837341034232E-4</v>
      </c>
      <c r="F131" s="114">
        <f>(D131-D128)/3</f>
        <v>-107.02566666666341</v>
      </c>
      <c r="G131" s="105">
        <v>39692</v>
      </c>
      <c r="H131" s="95">
        <f>H130+F131</f>
        <v>220037.67433333336</v>
      </c>
      <c r="N131" s="245"/>
      <c r="P131" s="57"/>
      <c r="Q131" s="57"/>
      <c r="R131" s="244"/>
      <c r="S131" s="57"/>
    </row>
    <row r="132" spans="1:19">
      <c r="A132" s="73"/>
      <c r="B132" s="73"/>
      <c r="C132" s="66"/>
      <c r="D132" s="76"/>
      <c r="E132" s="117"/>
      <c r="F132" s="115">
        <f>F134</f>
        <v>-1271.9166666666667</v>
      </c>
      <c r="G132" s="106">
        <v>39722</v>
      </c>
      <c r="H132" s="96">
        <f>H133-F132</f>
        <v>217600.86666666667</v>
      </c>
      <c r="N132" s="245"/>
      <c r="P132" s="57"/>
      <c r="Q132" s="57"/>
      <c r="R132" s="244"/>
      <c r="S132" s="57"/>
    </row>
    <row r="133" spans="1:19">
      <c r="A133" s="73"/>
      <c r="B133" s="73"/>
      <c r="C133" s="68"/>
      <c r="D133" s="77"/>
      <c r="E133" s="118"/>
      <c r="F133" s="110">
        <f>F134</f>
        <v>-1271.9166666666667</v>
      </c>
      <c r="G133" s="104">
        <v>39753</v>
      </c>
      <c r="H133" s="119">
        <f>D134</f>
        <v>216328.95</v>
      </c>
      <c r="N133" s="245"/>
      <c r="P133" s="57"/>
      <c r="Q133" s="57"/>
      <c r="R133" s="244"/>
      <c r="S133" s="57"/>
    </row>
    <row r="134" spans="1:19">
      <c r="A134" s="73"/>
      <c r="B134" s="73"/>
      <c r="C134" s="58" t="s">
        <v>108</v>
      </c>
      <c r="D134" s="75">
        <f>B46</f>
        <v>216328.95</v>
      </c>
      <c r="E134" s="113">
        <f>(D134/D131)^(1/3)-1</f>
        <v>-5.8113456009583064E-3</v>
      </c>
      <c r="F134" s="114">
        <f>(D134-D131)/3</f>
        <v>-1271.9166666666667</v>
      </c>
      <c r="G134" s="105">
        <v>39783</v>
      </c>
      <c r="H134" s="95">
        <f>H133+F134</f>
        <v>215057.03333333335</v>
      </c>
      <c r="N134" s="245"/>
      <c r="P134" s="57"/>
      <c r="Q134" s="57"/>
      <c r="R134" s="244"/>
      <c r="S134" s="57"/>
    </row>
    <row r="135" spans="1:19">
      <c r="A135" s="73"/>
      <c r="B135" s="73"/>
      <c r="C135" s="66"/>
      <c r="D135" s="76"/>
      <c r="E135" s="117"/>
      <c r="F135" s="115">
        <f>F137</f>
        <v>-2312.8830000000016</v>
      </c>
      <c r="G135" s="106">
        <v>39814</v>
      </c>
      <c r="H135" s="78">
        <f>H136-F135</f>
        <v>211703.18400000001</v>
      </c>
      <c r="N135" s="245"/>
      <c r="P135" s="57"/>
      <c r="Q135" s="57"/>
      <c r="R135" s="244"/>
      <c r="S135" s="57"/>
    </row>
    <row r="136" spans="1:19">
      <c r="A136" s="73"/>
      <c r="B136" s="73"/>
      <c r="C136" s="68"/>
      <c r="D136" s="77"/>
      <c r="E136" s="118"/>
      <c r="F136" s="110">
        <f>F137</f>
        <v>-2312.8830000000016</v>
      </c>
      <c r="G136" s="104">
        <v>39845</v>
      </c>
      <c r="H136" s="79">
        <f>D137</f>
        <v>209390.30100000001</v>
      </c>
      <c r="N136" s="245"/>
      <c r="P136" s="57"/>
      <c r="Q136" s="57"/>
      <c r="R136" s="244"/>
      <c r="S136" s="57"/>
    </row>
    <row r="137" spans="1:19">
      <c r="A137" s="73"/>
      <c r="B137" s="73"/>
      <c r="C137" s="58" t="s">
        <v>109</v>
      </c>
      <c r="D137" s="80">
        <f>B47</f>
        <v>209390.30100000001</v>
      </c>
      <c r="E137" s="113">
        <f>(D137/D134)^(1/3)-1</f>
        <v>-1.0807899248959862E-2</v>
      </c>
      <c r="F137" s="114">
        <f>(D137-D134)/3</f>
        <v>-2312.8830000000016</v>
      </c>
      <c r="G137" s="105">
        <v>39873</v>
      </c>
      <c r="H137" s="81">
        <f>H136+F137</f>
        <v>207077.41800000001</v>
      </c>
      <c r="N137" s="245"/>
      <c r="P137" s="57"/>
      <c r="Q137" s="57"/>
      <c r="R137" s="244"/>
      <c r="S137" s="57"/>
    </row>
    <row r="138" spans="1:19">
      <c r="A138" s="73"/>
      <c r="B138" s="73"/>
      <c r="C138" s="66"/>
      <c r="D138" s="82"/>
      <c r="E138" s="117"/>
      <c r="F138" s="115">
        <f>F140</f>
        <v>577.67466666666826</v>
      </c>
      <c r="G138" s="106">
        <v>39904</v>
      </c>
      <c r="H138" s="78">
        <f>H139-F138</f>
        <v>210545.65033333335</v>
      </c>
      <c r="N138" s="245"/>
      <c r="P138" s="57"/>
      <c r="Q138" s="57"/>
      <c r="R138" s="244"/>
      <c r="S138" s="57"/>
    </row>
    <row r="139" spans="1:19">
      <c r="A139" s="73"/>
      <c r="B139" s="73"/>
      <c r="C139" s="68"/>
      <c r="D139" s="83"/>
      <c r="E139" s="118"/>
      <c r="F139" s="110">
        <f>F140</f>
        <v>577.67466666666826</v>
      </c>
      <c r="G139" s="104">
        <v>39934</v>
      </c>
      <c r="H139" s="79">
        <f>D140</f>
        <v>211123.32500000001</v>
      </c>
      <c r="N139" s="245"/>
      <c r="P139" s="57"/>
      <c r="Q139" s="57"/>
      <c r="R139" s="244"/>
      <c r="S139" s="57"/>
    </row>
    <row r="140" spans="1:19">
      <c r="A140" s="73"/>
      <c r="B140" s="73"/>
      <c r="C140" s="58" t="s">
        <v>110</v>
      </c>
      <c r="D140" s="80">
        <f>B48</f>
        <v>211123.32500000001</v>
      </c>
      <c r="E140" s="113">
        <f>(D140/D137)^(1/3)-1</f>
        <v>2.7512651676979694E-3</v>
      </c>
      <c r="F140" s="114">
        <f>(D140-D137)/3</f>
        <v>577.67466666666826</v>
      </c>
      <c r="G140" s="105">
        <v>39965</v>
      </c>
      <c r="H140" s="81">
        <f>H139+F140</f>
        <v>211700.99966666667</v>
      </c>
      <c r="N140" s="245"/>
      <c r="P140" s="57"/>
      <c r="Q140" s="57"/>
      <c r="R140" s="244"/>
      <c r="S140" s="57"/>
    </row>
    <row r="141" spans="1:19">
      <c r="A141" s="73"/>
      <c r="B141" s="73"/>
      <c r="C141" s="66"/>
      <c r="D141" s="82"/>
      <c r="E141" s="117"/>
      <c r="F141" s="115">
        <f>F143</f>
        <v>1278.8003333333279</v>
      </c>
      <c r="G141" s="106">
        <v>39995</v>
      </c>
      <c r="H141" s="78">
        <f>H142-F141</f>
        <v>213680.92566666668</v>
      </c>
      <c r="N141" s="245"/>
      <c r="P141" s="57"/>
      <c r="Q141" s="57"/>
      <c r="R141" s="244"/>
      <c r="S141" s="57"/>
    </row>
    <row r="142" spans="1:19">
      <c r="A142" s="84"/>
      <c r="B142" s="84"/>
      <c r="C142" s="68"/>
      <c r="D142" s="83"/>
      <c r="E142" s="118"/>
      <c r="F142" s="110">
        <f>F143</f>
        <v>1278.8003333333279</v>
      </c>
      <c r="G142" s="104">
        <v>40026</v>
      </c>
      <c r="H142" s="79">
        <f>D143</f>
        <v>214959.726</v>
      </c>
      <c r="N142" s="245"/>
      <c r="P142" s="57"/>
      <c r="Q142" s="57"/>
      <c r="R142" s="244"/>
      <c r="S142" s="57"/>
    </row>
    <row r="143" spans="1:19">
      <c r="C143" s="58" t="s">
        <v>111</v>
      </c>
      <c r="D143" s="80">
        <f>B49</f>
        <v>214959.726</v>
      </c>
      <c r="E143" s="113">
        <f>(D143/D140)^(1/3)-1</f>
        <v>6.0208020181926614E-3</v>
      </c>
      <c r="F143" s="114">
        <f>(D143-D140)/3</f>
        <v>1278.8003333333279</v>
      </c>
      <c r="G143" s="105">
        <v>40057</v>
      </c>
      <c r="H143" s="81">
        <f>H142+F143</f>
        <v>216238.52633333331</v>
      </c>
      <c r="N143" s="245"/>
      <c r="P143" s="57"/>
      <c r="Q143" s="57"/>
      <c r="R143" s="244"/>
      <c r="S143" s="57"/>
    </row>
    <row r="144" spans="1:19">
      <c r="C144" s="66"/>
      <c r="D144" s="82"/>
      <c r="E144" s="117"/>
      <c r="F144" s="115">
        <f>F146</f>
        <v>1022.8273333333394</v>
      </c>
      <c r="G144" s="106">
        <v>40087</v>
      </c>
      <c r="H144" s="78">
        <f>H145-F144</f>
        <v>217005.38066666666</v>
      </c>
      <c r="N144" s="245"/>
      <c r="P144" s="57"/>
      <c r="Q144" s="57"/>
      <c r="R144" s="244"/>
      <c r="S144" s="57"/>
    </row>
    <row r="145" spans="3:19">
      <c r="C145" s="68"/>
      <c r="D145" s="83"/>
      <c r="E145" s="118"/>
      <c r="F145" s="110">
        <f>F146</f>
        <v>1022.8273333333394</v>
      </c>
      <c r="G145" s="104">
        <v>40118</v>
      </c>
      <c r="H145" s="79">
        <f>D146</f>
        <v>218028.20800000001</v>
      </c>
      <c r="N145" s="245"/>
      <c r="P145" s="57"/>
      <c r="Q145" s="57"/>
      <c r="R145" s="244"/>
      <c r="S145" s="57"/>
    </row>
    <row r="146" spans="3:19">
      <c r="C146" s="58" t="s">
        <v>112</v>
      </c>
      <c r="D146" s="80">
        <f>B50</f>
        <v>218028.20800000001</v>
      </c>
      <c r="E146" s="113">
        <f>(D146/D143)^(1/3)-1</f>
        <v>4.7357648770463001E-3</v>
      </c>
      <c r="F146" s="114">
        <f>(D146-D143)/3</f>
        <v>1022.8273333333394</v>
      </c>
      <c r="G146" s="105">
        <v>40148</v>
      </c>
      <c r="H146" s="81">
        <f>H145+F146</f>
        <v>219051.03533333336</v>
      </c>
      <c r="N146" s="245"/>
      <c r="P146" s="57"/>
      <c r="Q146" s="57"/>
      <c r="R146" s="244"/>
      <c r="S146" s="57"/>
    </row>
    <row r="147" spans="3:19">
      <c r="C147" s="66"/>
      <c r="D147" s="82"/>
      <c r="E147" s="117"/>
      <c r="F147" s="115">
        <f>F149</f>
        <v>769.99733333333279</v>
      </c>
      <c r="G147" s="106">
        <v>40179</v>
      </c>
      <c r="H147" s="78">
        <f>H148-F147</f>
        <v>219568.20266666668</v>
      </c>
      <c r="N147" s="245"/>
      <c r="P147" s="57"/>
      <c r="Q147" s="57"/>
      <c r="R147" s="244"/>
      <c r="S147" s="57"/>
    </row>
    <row r="148" spans="3:19">
      <c r="C148" s="68"/>
      <c r="D148" s="83"/>
      <c r="E148" s="118"/>
      <c r="F148" s="110">
        <f>F149</f>
        <v>769.99733333333279</v>
      </c>
      <c r="G148" s="104">
        <v>40210</v>
      </c>
      <c r="H148" s="79">
        <f>D149</f>
        <v>220338.2</v>
      </c>
      <c r="N148" s="245"/>
      <c r="P148" s="57"/>
      <c r="Q148" s="57"/>
      <c r="R148" s="244"/>
      <c r="S148" s="57"/>
    </row>
    <row r="149" spans="3:19">
      <c r="C149" s="58" t="s">
        <v>113</v>
      </c>
      <c r="D149" s="80">
        <f>B51</f>
        <v>220338.2</v>
      </c>
      <c r="E149" s="113">
        <f>(D149/D146)^(1/3)-1</f>
        <v>3.5192412964635267E-3</v>
      </c>
      <c r="F149" s="114">
        <f>(D149-D146)/3</f>
        <v>769.99733333333279</v>
      </c>
      <c r="G149" s="105">
        <v>40238</v>
      </c>
      <c r="H149" s="81">
        <f>H148+F149</f>
        <v>221108.19733333334</v>
      </c>
      <c r="N149" s="245"/>
      <c r="P149" s="57"/>
      <c r="Q149" s="57"/>
      <c r="R149" s="244"/>
      <c r="S149" s="57"/>
    </row>
    <row r="150" spans="3:19">
      <c r="C150" s="66"/>
      <c r="D150" s="82"/>
      <c r="E150" s="117"/>
      <c r="F150" s="115">
        <f>F152</f>
        <v>431.79999999999808</v>
      </c>
      <c r="G150" s="106">
        <v>40269</v>
      </c>
      <c r="H150" s="78">
        <f>H151-F150</f>
        <v>221201.80000000002</v>
      </c>
      <c r="N150" s="245"/>
      <c r="P150" s="57"/>
      <c r="Q150" s="57"/>
      <c r="R150" s="244"/>
      <c r="S150" s="57"/>
    </row>
    <row r="151" spans="3:19">
      <c r="C151" s="68"/>
      <c r="D151" s="83"/>
      <c r="E151" s="118"/>
      <c r="F151" s="110">
        <f>F152</f>
        <v>431.79999999999808</v>
      </c>
      <c r="G151" s="104">
        <v>40299</v>
      </c>
      <c r="H151" s="79">
        <f>D152</f>
        <v>221633.6</v>
      </c>
      <c r="N151" s="245"/>
      <c r="P151" s="57"/>
      <c r="Q151" s="57"/>
      <c r="R151" s="244"/>
      <c r="S151" s="57"/>
    </row>
    <row r="152" spans="3:19">
      <c r="C152" s="58" t="s">
        <v>114</v>
      </c>
      <c r="D152" s="80">
        <f>B52</f>
        <v>221633.6</v>
      </c>
      <c r="E152" s="113">
        <f>(D152/D149)^(1/3)-1</f>
        <v>1.9558866700890576E-3</v>
      </c>
      <c r="F152" s="114">
        <f>(D152-D149)/3</f>
        <v>431.79999999999808</v>
      </c>
      <c r="G152" s="105">
        <v>40330</v>
      </c>
      <c r="H152" s="81">
        <f>H151+F152</f>
        <v>222065.4</v>
      </c>
      <c r="N152" s="245"/>
      <c r="P152" s="57"/>
      <c r="Q152" s="57"/>
      <c r="R152" s="244"/>
      <c r="S152" s="57"/>
    </row>
    <row r="153" spans="3:19">
      <c r="C153" s="66"/>
      <c r="D153" s="82"/>
      <c r="E153" s="117"/>
      <c r="F153" s="115">
        <f>F155</f>
        <v>290.03333333333529</v>
      </c>
      <c r="G153" s="106">
        <v>40360</v>
      </c>
      <c r="H153" s="78">
        <f>H154-F153</f>
        <v>222213.66666666669</v>
      </c>
      <c r="N153" s="245"/>
      <c r="P153" s="57"/>
      <c r="Q153" s="57"/>
      <c r="R153" s="244"/>
      <c r="S153" s="57"/>
    </row>
    <row r="154" spans="3:19">
      <c r="C154" s="68"/>
      <c r="D154" s="83"/>
      <c r="E154" s="118"/>
      <c r="F154" s="110">
        <f>F155</f>
        <v>290.03333333333529</v>
      </c>
      <c r="G154" s="104">
        <v>40391</v>
      </c>
      <c r="H154" s="79">
        <f>D155</f>
        <v>222503.7</v>
      </c>
      <c r="N154" s="245"/>
      <c r="P154" s="57"/>
      <c r="Q154" s="57"/>
      <c r="R154" s="244"/>
      <c r="S154" s="57"/>
    </row>
    <row r="155" spans="3:19">
      <c r="C155" s="58" t="s">
        <v>115</v>
      </c>
      <c r="D155" s="80">
        <f>B53</f>
        <v>222503.7</v>
      </c>
      <c r="E155" s="113">
        <f>(D155/D152)^(1/3)-1</f>
        <v>1.3069075114440221E-3</v>
      </c>
      <c r="F155" s="114">
        <f>(D155-D152)/3</f>
        <v>290.03333333333529</v>
      </c>
      <c r="G155" s="105">
        <v>40422</v>
      </c>
      <c r="H155" s="81">
        <f>H154+F155</f>
        <v>222793.73333333334</v>
      </c>
      <c r="N155" s="245"/>
      <c r="P155" s="57"/>
      <c r="Q155" s="57"/>
      <c r="R155" s="244"/>
      <c r="S155" s="57"/>
    </row>
    <row r="156" spans="3:19">
      <c r="C156" s="66"/>
      <c r="D156" s="82"/>
      <c r="E156" s="117"/>
      <c r="F156" s="115">
        <f>F158</f>
        <v>316.26666666666279</v>
      </c>
      <c r="G156" s="106">
        <v>40452</v>
      </c>
      <c r="H156" s="78">
        <f>H157-F156</f>
        <v>223136.23333333334</v>
      </c>
      <c r="N156" s="245"/>
      <c r="P156" s="57"/>
      <c r="Q156" s="57"/>
      <c r="R156" s="244"/>
      <c r="S156" s="57"/>
    </row>
    <row r="157" spans="3:19">
      <c r="C157" s="68"/>
      <c r="D157" s="83"/>
      <c r="E157" s="118"/>
      <c r="F157" s="110">
        <f>F158</f>
        <v>316.26666666666279</v>
      </c>
      <c r="G157" s="104">
        <v>40483</v>
      </c>
      <c r="H157" s="79">
        <f>D158</f>
        <v>223452.5</v>
      </c>
      <c r="N157" s="245"/>
      <c r="P157" s="57"/>
      <c r="Q157" s="57"/>
      <c r="R157" s="244"/>
      <c r="S157" s="57"/>
    </row>
    <row r="158" spans="3:19">
      <c r="C158" s="58" t="s">
        <v>116</v>
      </c>
      <c r="D158" s="80">
        <f>B54</f>
        <v>223452.5</v>
      </c>
      <c r="E158" s="113">
        <f>(D158/D155)^(1/3)-1</f>
        <v>1.4193839801457386E-3</v>
      </c>
      <c r="F158" s="114">
        <f>(D158-D155)/3</f>
        <v>316.26666666666279</v>
      </c>
      <c r="G158" s="105">
        <v>40513</v>
      </c>
      <c r="H158" s="81">
        <f>H157+F158</f>
        <v>223768.76666666666</v>
      </c>
      <c r="N158" s="245"/>
      <c r="P158" s="57"/>
      <c r="Q158" s="57"/>
      <c r="R158" s="244"/>
      <c r="S158" s="57"/>
    </row>
    <row r="159" spans="3:19">
      <c r="C159" s="66"/>
      <c r="D159" s="82"/>
      <c r="E159" s="117"/>
      <c r="F159" s="115">
        <f>F161</f>
        <v>710.73333333333721</v>
      </c>
      <c r="G159" s="106">
        <v>40544</v>
      </c>
      <c r="H159" s="78">
        <f>H160-F159</f>
        <v>224873.96666666667</v>
      </c>
      <c r="N159" s="245"/>
      <c r="P159" s="57"/>
      <c r="Q159" s="57"/>
      <c r="R159" s="244"/>
      <c r="S159" s="57"/>
    </row>
    <row r="160" spans="3:19">
      <c r="C160" s="68"/>
      <c r="D160" s="83"/>
      <c r="E160" s="118"/>
      <c r="F160" s="110">
        <f>F161</f>
        <v>710.73333333333721</v>
      </c>
      <c r="G160" s="104">
        <v>40575</v>
      </c>
      <c r="H160" s="79">
        <f>D161</f>
        <v>225584.7</v>
      </c>
      <c r="P160" s="57"/>
      <c r="Q160" s="57"/>
    </row>
    <row r="161" spans="3:17">
      <c r="C161" s="58">
        <v>2011.1</v>
      </c>
      <c r="D161" s="80">
        <f>B55</f>
        <v>225584.7</v>
      </c>
      <c r="E161" s="113">
        <f>(D161/D158)^(1/3)-1</f>
        <v>3.1706273972689214E-3</v>
      </c>
      <c r="F161" s="114">
        <f>(D161-D158)/3</f>
        <v>710.73333333333721</v>
      </c>
      <c r="G161" s="105">
        <v>40603</v>
      </c>
      <c r="H161" s="81">
        <f>H160+F161</f>
        <v>226295.43333333335</v>
      </c>
      <c r="P161" s="57"/>
      <c r="Q161" s="57"/>
    </row>
    <row r="162" spans="3:17">
      <c r="C162" s="66"/>
      <c r="D162" s="82"/>
      <c r="E162" s="117"/>
      <c r="F162" s="115">
        <f>F164</f>
        <v>536.83333333333337</v>
      </c>
      <c r="G162" s="106">
        <v>40634</v>
      </c>
      <c r="H162" s="78">
        <f>H163-F162</f>
        <v>226658.36666666667</v>
      </c>
      <c r="P162" s="57"/>
      <c r="Q162" s="57"/>
    </row>
    <row r="163" spans="3:17">
      <c r="C163" s="68"/>
      <c r="D163" s="83"/>
      <c r="E163" s="118"/>
      <c r="F163" s="110">
        <f>F164</f>
        <v>536.83333333333337</v>
      </c>
      <c r="G163" s="104">
        <v>40664</v>
      </c>
      <c r="H163" s="79">
        <f>D164</f>
        <v>227195.2</v>
      </c>
      <c r="P163" s="57"/>
      <c r="Q163" s="57"/>
    </row>
    <row r="164" spans="3:17">
      <c r="C164" s="58">
        <v>2011.2</v>
      </c>
      <c r="D164" s="80">
        <f>B56</f>
        <v>227195.2</v>
      </c>
      <c r="E164" s="113">
        <f>(D164/D161)^(1/3)-1</f>
        <v>2.374100954544156E-3</v>
      </c>
      <c r="F164" s="114">
        <f>(D164-D161)/3</f>
        <v>536.83333333333337</v>
      </c>
      <c r="G164" s="105">
        <v>40695</v>
      </c>
      <c r="H164" s="81">
        <f>H163+F164</f>
        <v>227732.03333333335</v>
      </c>
      <c r="P164" s="57"/>
      <c r="Q164" s="57"/>
    </row>
    <row r="165" spans="3:17">
      <c r="C165" s="66"/>
      <c r="D165" s="82"/>
      <c r="E165" s="117"/>
      <c r="F165" s="115">
        <f>F167</f>
        <v>568.23333333332755</v>
      </c>
      <c r="G165" s="106">
        <v>40725</v>
      </c>
      <c r="H165" s="78">
        <f>H166-F165</f>
        <v>228331.66666666666</v>
      </c>
      <c r="P165" s="57"/>
      <c r="Q165" s="57"/>
    </row>
    <row r="166" spans="3:17">
      <c r="C166" s="68"/>
      <c r="D166" s="83"/>
      <c r="E166" s="118"/>
      <c r="F166" s="110">
        <f>F167</f>
        <v>568.23333333332755</v>
      </c>
      <c r="G166" s="104">
        <v>40756</v>
      </c>
      <c r="H166" s="79">
        <f>D167</f>
        <v>228899.9</v>
      </c>
      <c r="P166" s="57"/>
      <c r="Q166" s="57"/>
    </row>
    <row r="167" spans="3:17">
      <c r="C167" s="58">
        <v>2011.3</v>
      </c>
      <c r="D167" s="80">
        <f>B57</f>
        <v>228899.9</v>
      </c>
      <c r="E167" s="113">
        <f>(D167/D164)^(1/3)-1</f>
        <v>2.4948503803849942E-3</v>
      </c>
      <c r="F167" s="114">
        <f>(D167-D164)/3</f>
        <v>568.23333333332755</v>
      </c>
      <c r="G167" s="105">
        <v>40787</v>
      </c>
      <c r="H167" s="81">
        <f>H166+F167</f>
        <v>229468.13333333333</v>
      </c>
      <c r="P167" s="57"/>
      <c r="Q167" s="57"/>
    </row>
    <row r="168" spans="3:17">
      <c r="C168" s="66"/>
      <c r="D168" s="82"/>
      <c r="E168" s="117"/>
      <c r="F168" s="115">
        <f>F170</f>
        <v>606.16666666666663</v>
      </c>
      <c r="G168" s="106">
        <v>40817</v>
      </c>
      <c r="H168" s="78">
        <f>H169-F168</f>
        <v>230112.23333333334</v>
      </c>
      <c r="P168" s="57"/>
      <c r="Q168" s="57"/>
    </row>
    <row r="169" spans="3:17">
      <c r="C169" s="68"/>
      <c r="D169" s="83"/>
      <c r="E169" s="118"/>
      <c r="F169" s="110">
        <f>F170</f>
        <v>606.16666666666663</v>
      </c>
      <c r="G169" s="104">
        <v>40848</v>
      </c>
      <c r="H169" s="79">
        <f>D170</f>
        <v>230718.4</v>
      </c>
      <c r="P169" s="57"/>
      <c r="Q169" s="57"/>
    </row>
    <row r="170" spans="3:17">
      <c r="C170" s="58">
        <v>2011.4</v>
      </c>
      <c r="D170" s="80">
        <f>B58</f>
        <v>230718.4</v>
      </c>
      <c r="E170" s="113">
        <f>(D170/D167)^(1/3)-1</f>
        <v>2.6411915414126241E-3</v>
      </c>
      <c r="F170" s="114">
        <f>(D170-D167)/3</f>
        <v>606.16666666666663</v>
      </c>
      <c r="G170" s="105">
        <v>40878</v>
      </c>
      <c r="H170" s="81">
        <f>H169+F170</f>
        <v>231324.56666666665</v>
      </c>
      <c r="P170" s="57"/>
      <c r="Q170" s="57"/>
    </row>
    <row r="171" spans="3:17">
      <c r="C171" s="66"/>
      <c r="D171" s="82"/>
      <c r="E171" s="117"/>
      <c r="F171" s="115">
        <f>F173</f>
        <v>620.13333333333139</v>
      </c>
      <c r="G171" s="106">
        <v>40909</v>
      </c>
      <c r="H171" s="78">
        <f>H172-F171</f>
        <v>231958.66666666666</v>
      </c>
      <c r="P171" s="57"/>
      <c r="Q171" s="57"/>
    </row>
    <row r="172" spans="3:17">
      <c r="C172" s="68"/>
      <c r="D172" s="83"/>
      <c r="E172" s="118"/>
      <c r="F172" s="110">
        <f>F173</f>
        <v>620.13333333333139</v>
      </c>
      <c r="G172" s="104">
        <v>40940</v>
      </c>
      <c r="H172" s="79">
        <f>D173</f>
        <v>232578.8</v>
      </c>
      <c r="P172" s="57"/>
      <c r="Q172" s="57"/>
    </row>
    <row r="173" spans="3:17">
      <c r="C173" s="58">
        <v>2012.1</v>
      </c>
      <c r="D173" s="80">
        <f>B59</f>
        <v>232578.8</v>
      </c>
      <c r="E173" s="113">
        <f>(D173/D170)^(1/3)-1</f>
        <v>2.6806442109366113E-3</v>
      </c>
      <c r="F173" s="114">
        <f>(D173-D170)/3</f>
        <v>620.13333333333139</v>
      </c>
      <c r="G173" s="105">
        <v>40969</v>
      </c>
      <c r="H173" s="81">
        <f>H172+F173</f>
        <v>233198.93333333332</v>
      </c>
      <c r="P173" s="57"/>
      <c r="Q173" s="57"/>
    </row>
    <row r="174" spans="3:17">
      <c r="C174" s="66"/>
      <c r="D174" s="82"/>
      <c r="E174" s="117"/>
      <c r="F174" s="115">
        <f>F176</f>
        <v>667.56666666667059</v>
      </c>
      <c r="G174" s="106">
        <v>41000</v>
      </c>
      <c r="H174" s="78">
        <f>H175-F174</f>
        <v>233913.93333333332</v>
      </c>
      <c r="P174" s="57"/>
      <c r="Q174" s="57"/>
    </row>
    <row r="175" spans="3:17">
      <c r="C175" s="68"/>
      <c r="D175" s="83"/>
      <c r="E175" s="118"/>
      <c r="F175" s="110">
        <f>F176</f>
        <v>667.56666666667059</v>
      </c>
      <c r="G175" s="104">
        <v>41030</v>
      </c>
      <c r="H175" s="79">
        <f>D176</f>
        <v>234581.5</v>
      </c>
      <c r="P175" s="57"/>
      <c r="Q175" s="57"/>
    </row>
    <row r="176" spans="3:17">
      <c r="C176" s="58">
        <v>2012.2</v>
      </c>
      <c r="D176" s="80">
        <f>B60</f>
        <v>234581.5</v>
      </c>
      <c r="E176" s="113">
        <f>(D176/D173)^(1/3)-1</f>
        <v>2.8620823405882678E-3</v>
      </c>
      <c r="F176" s="114">
        <f>(D176-D173)/3</f>
        <v>667.56666666667059</v>
      </c>
      <c r="G176" s="105">
        <v>41061</v>
      </c>
      <c r="H176" s="81">
        <f>H175+F176</f>
        <v>235249.06666666668</v>
      </c>
      <c r="P176" s="57"/>
      <c r="Q176" s="57"/>
    </row>
    <row r="177" spans="3:17">
      <c r="C177" s="66"/>
      <c r="D177" s="82"/>
      <c r="E177" s="117"/>
      <c r="F177" s="115">
        <f>F179</f>
        <v>696.79999999999802</v>
      </c>
      <c r="G177" s="106">
        <v>41091</v>
      </c>
      <c r="H177" s="78">
        <f>H178-F177</f>
        <v>235975.1</v>
      </c>
      <c r="P177" s="57"/>
      <c r="Q177" s="57"/>
    </row>
    <row r="178" spans="3:17">
      <c r="C178" s="68"/>
      <c r="D178" s="83"/>
      <c r="E178" s="118"/>
      <c r="F178" s="110">
        <f>F179</f>
        <v>696.79999999999802</v>
      </c>
      <c r="G178" s="104">
        <v>41122</v>
      </c>
      <c r="H178" s="79">
        <f>D179</f>
        <v>236671.9</v>
      </c>
      <c r="P178" s="57"/>
      <c r="Q178" s="57"/>
    </row>
    <row r="179" spans="3:17">
      <c r="C179" s="58">
        <v>2012.3</v>
      </c>
      <c r="D179" s="80">
        <f>B61</f>
        <v>236671.9</v>
      </c>
      <c r="E179" s="113">
        <f>(D179/D176)^(1/3)-1</f>
        <v>2.9616163856760469E-3</v>
      </c>
      <c r="F179" s="114">
        <f>(D179-D176)/3</f>
        <v>696.79999999999802</v>
      </c>
      <c r="G179" s="105">
        <v>41153</v>
      </c>
      <c r="H179" s="81">
        <f>H178+F179</f>
        <v>237368.69999999998</v>
      </c>
      <c r="P179" s="57"/>
      <c r="Q179" s="57"/>
    </row>
    <row r="180" spans="3:17">
      <c r="C180" s="66"/>
      <c r="D180" s="82"/>
      <c r="E180" s="117"/>
      <c r="F180" s="115">
        <f>F182</f>
        <v>740.23333333333721</v>
      </c>
      <c r="G180" s="106">
        <v>41183</v>
      </c>
      <c r="H180" s="78">
        <f>H181-F180</f>
        <v>238152.36666666667</v>
      </c>
      <c r="P180" s="57"/>
      <c r="Q180" s="57"/>
    </row>
    <row r="181" spans="3:17">
      <c r="C181" s="68"/>
      <c r="D181" s="83"/>
      <c r="E181" s="118"/>
      <c r="F181" s="110">
        <f>F182</f>
        <v>740.23333333333721</v>
      </c>
      <c r="G181" s="104">
        <v>41214</v>
      </c>
      <c r="H181" s="79">
        <f>D182</f>
        <v>238892.6</v>
      </c>
      <c r="P181" s="57"/>
      <c r="Q181" s="57"/>
    </row>
    <row r="182" spans="3:17">
      <c r="C182" s="58">
        <v>2012.4</v>
      </c>
      <c r="D182" s="80">
        <f>B62</f>
        <v>238892.6</v>
      </c>
      <c r="E182" s="113">
        <f>(D182/D179)^(1/3)-1</f>
        <v>3.1179456288226159E-3</v>
      </c>
      <c r="F182" s="114">
        <f>(D182-D179)/3</f>
        <v>740.23333333333721</v>
      </c>
      <c r="G182" s="105">
        <v>41244</v>
      </c>
      <c r="H182" s="81">
        <f>H181+F182</f>
        <v>239632.83333333334</v>
      </c>
      <c r="P182" s="57"/>
      <c r="Q182" s="57"/>
    </row>
    <row r="183" spans="3:17">
      <c r="C183" s="66"/>
      <c r="D183" s="82"/>
      <c r="E183" s="117"/>
      <c r="F183" s="115">
        <f>F185</f>
        <v>877.63333333333139</v>
      </c>
      <c r="G183" s="140">
        <v>41275</v>
      </c>
      <c r="H183" s="78">
        <f>H184-F183</f>
        <v>240647.86666666667</v>
      </c>
      <c r="P183" s="57"/>
      <c r="Q183" s="57"/>
    </row>
    <row r="184" spans="3:17">
      <c r="C184" s="68"/>
      <c r="D184" s="83"/>
      <c r="E184" s="118"/>
      <c r="F184" s="110">
        <f>F185</f>
        <v>877.63333333333139</v>
      </c>
      <c r="G184" s="141">
        <v>41306</v>
      </c>
      <c r="H184" s="79">
        <f>D185</f>
        <v>241525.5</v>
      </c>
      <c r="P184" s="57"/>
      <c r="Q184" s="57"/>
    </row>
    <row r="185" spans="3:17">
      <c r="C185" s="58">
        <v>2013.1</v>
      </c>
      <c r="D185" s="80">
        <f>B63</f>
        <v>241525.5</v>
      </c>
      <c r="E185" s="113">
        <f>(D185/D182)^(1/3)-1</f>
        <v>3.6603424281913544E-3</v>
      </c>
      <c r="F185" s="114">
        <f>(D185-D182)/3</f>
        <v>877.63333333333139</v>
      </c>
      <c r="G185" s="142">
        <v>41334</v>
      </c>
      <c r="H185" s="81">
        <f>H184+F185</f>
        <v>242403.13333333333</v>
      </c>
      <c r="P185" s="57"/>
      <c r="Q185" s="57"/>
    </row>
    <row r="186" spans="3:17">
      <c r="C186" s="66"/>
      <c r="D186" s="82"/>
      <c r="E186" s="117"/>
      <c r="F186" s="115">
        <f>F188</f>
        <v>763.86666666666861</v>
      </c>
      <c r="G186" s="140">
        <v>41365</v>
      </c>
      <c r="H186" s="78">
        <f>H187-F186</f>
        <v>243053.23333333334</v>
      </c>
      <c r="P186" s="57"/>
      <c r="Q186" s="57"/>
    </row>
    <row r="187" spans="3:17">
      <c r="C187" s="68"/>
      <c r="D187" s="83"/>
      <c r="E187" s="118"/>
      <c r="F187" s="110">
        <f>F188</f>
        <v>763.86666666666861</v>
      </c>
      <c r="G187" s="141">
        <v>41395</v>
      </c>
      <c r="H187" s="79">
        <f>D188</f>
        <v>243817.1</v>
      </c>
      <c r="P187" s="57"/>
      <c r="Q187" s="57"/>
    </row>
    <row r="188" spans="3:17">
      <c r="C188" s="58">
        <v>2013.2</v>
      </c>
      <c r="D188" s="80">
        <f>B64</f>
        <v>243817.1</v>
      </c>
      <c r="E188" s="113">
        <f>(D188/D185)^(1/3)-1</f>
        <v>3.1527249046416905E-3</v>
      </c>
      <c r="F188" s="114">
        <f>(D188-D185)/3</f>
        <v>763.86666666666861</v>
      </c>
      <c r="G188" s="142">
        <v>41426</v>
      </c>
      <c r="H188" s="81">
        <f>H187+F188</f>
        <v>244580.96666666667</v>
      </c>
      <c r="P188" s="57"/>
      <c r="Q188" s="57"/>
    </row>
    <row r="189" spans="3:17">
      <c r="C189" s="66"/>
      <c r="D189" s="82"/>
      <c r="E189" s="117"/>
      <c r="F189" s="115">
        <f>F191</f>
        <v>750.33333333333337</v>
      </c>
      <c r="G189" s="140">
        <v>41456</v>
      </c>
      <c r="H189" s="78">
        <f>H190-F189</f>
        <v>245317.76666666666</v>
      </c>
      <c r="P189" s="57"/>
      <c r="Q189" s="57"/>
    </row>
    <row r="190" spans="3:17">
      <c r="C190" s="68"/>
      <c r="D190" s="83"/>
      <c r="E190" s="118"/>
      <c r="F190" s="110">
        <f>F191</f>
        <v>750.33333333333337</v>
      </c>
      <c r="G190" s="141">
        <v>41487</v>
      </c>
      <c r="H190" s="79">
        <f>D191</f>
        <v>246068.1</v>
      </c>
      <c r="P190" s="57"/>
      <c r="Q190" s="57"/>
    </row>
    <row r="191" spans="3:17">
      <c r="C191" s="58">
        <v>2013.3</v>
      </c>
      <c r="D191" s="80">
        <f>B65</f>
        <v>246068.1</v>
      </c>
      <c r="E191" s="113">
        <f>(D191/D188)^(1/3)-1</f>
        <v>3.0680210539868469E-3</v>
      </c>
      <c r="F191" s="114">
        <f>(D191-D188)/3</f>
        <v>750.33333333333337</v>
      </c>
      <c r="G191" s="142">
        <v>41518</v>
      </c>
      <c r="H191" s="81">
        <f>H190+F191</f>
        <v>246818.43333333335</v>
      </c>
      <c r="P191" s="57"/>
      <c r="Q191" s="57"/>
    </row>
    <row r="192" spans="3:17">
      <c r="C192" s="66"/>
      <c r="D192" s="82"/>
      <c r="E192" s="117"/>
      <c r="F192" s="115">
        <f>F194</f>
        <v>750.16666666666663</v>
      </c>
      <c r="G192" s="140">
        <v>41548</v>
      </c>
      <c r="H192" s="78">
        <f>H193-F192</f>
        <v>247568.43333333335</v>
      </c>
      <c r="P192" s="57"/>
      <c r="Q192" s="57"/>
    </row>
    <row r="193" spans="3:17">
      <c r="C193" s="68"/>
      <c r="D193" s="83"/>
      <c r="E193" s="118"/>
      <c r="F193" s="110">
        <f>F194</f>
        <v>750.16666666666663</v>
      </c>
      <c r="G193" s="141">
        <v>41579</v>
      </c>
      <c r="H193" s="79">
        <f>D194</f>
        <v>248318.6</v>
      </c>
      <c r="P193" s="57"/>
      <c r="Q193" s="57"/>
    </row>
    <row r="194" spans="3:17">
      <c r="C194" s="58">
        <v>2013.4</v>
      </c>
      <c r="D194" s="80">
        <f>B66</f>
        <v>248318.6</v>
      </c>
      <c r="E194" s="113">
        <f>(D194/D191)^(1/3)-1</f>
        <v>3.0393669386237221E-3</v>
      </c>
      <c r="F194" s="114">
        <f>(D194-D191)/3</f>
        <v>750.16666666666663</v>
      </c>
      <c r="G194" s="142">
        <v>41609</v>
      </c>
      <c r="H194" s="81">
        <f>H193+F194</f>
        <v>249068.76666666666</v>
      </c>
      <c r="P194" s="57"/>
      <c r="Q194" s="57"/>
    </row>
    <row r="195" spans="3:17">
      <c r="C195" s="66"/>
      <c r="D195" s="82"/>
      <c r="E195" s="117"/>
      <c r="F195" s="115">
        <f>F197</f>
        <v>779.96666666666476</v>
      </c>
      <c r="G195" s="140">
        <v>41640</v>
      </c>
      <c r="H195" s="78">
        <f>H196-F195</f>
        <v>249878.53333333333</v>
      </c>
      <c r="P195" s="57"/>
      <c r="Q195" s="57"/>
    </row>
    <row r="196" spans="3:17">
      <c r="C196" s="68"/>
      <c r="D196" s="83"/>
      <c r="E196" s="118"/>
      <c r="F196" s="110">
        <f>F197</f>
        <v>779.96666666666476</v>
      </c>
      <c r="G196" s="104">
        <v>41671</v>
      </c>
      <c r="H196" s="79">
        <f>D197</f>
        <v>250658.5</v>
      </c>
      <c r="P196" s="57"/>
    </row>
    <row r="197" spans="3:17">
      <c r="C197" s="58">
        <v>2014.1</v>
      </c>
      <c r="D197" s="80">
        <f>B67</f>
        <v>250658.5</v>
      </c>
      <c r="E197" s="113">
        <f>(D197/D194)^(1/3)-1</f>
        <v>3.1311772168496343E-3</v>
      </c>
      <c r="F197" s="114">
        <f>(D197-D194)/3</f>
        <v>779.96666666666476</v>
      </c>
      <c r="G197" s="105">
        <v>41699</v>
      </c>
      <c r="H197" s="81">
        <f>H196+F197</f>
        <v>251438.46666666667</v>
      </c>
      <c r="P197" s="57"/>
    </row>
    <row r="198" spans="3:17">
      <c r="C198" s="66"/>
      <c r="D198" s="82"/>
      <c r="E198" s="117"/>
      <c r="F198" s="115">
        <f>F200</f>
        <v>713.09999999999616</v>
      </c>
      <c r="G198" s="106">
        <v>41730</v>
      </c>
      <c r="H198" s="78">
        <f>H199-F198</f>
        <v>252084.69999999998</v>
      </c>
      <c r="P198" s="57"/>
    </row>
    <row r="199" spans="3:17">
      <c r="C199" s="68"/>
      <c r="D199" s="83"/>
      <c r="E199" s="118"/>
      <c r="F199" s="110">
        <f>F200</f>
        <v>713.09999999999616</v>
      </c>
      <c r="G199" s="104">
        <v>41760</v>
      </c>
      <c r="H199" s="79">
        <f>D200</f>
        <v>252797.8</v>
      </c>
      <c r="P199" s="57"/>
    </row>
    <row r="200" spans="3:17">
      <c r="C200" s="58">
        <v>2014.2</v>
      </c>
      <c r="D200" s="80">
        <f>B68</f>
        <v>252797.8</v>
      </c>
      <c r="E200" s="113">
        <f>(D200/D197)^(1/3)-1</f>
        <v>2.8368511815441977E-3</v>
      </c>
      <c r="F200" s="114">
        <f>(D200-D197)/3</f>
        <v>713.09999999999616</v>
      </c>
      <c r="G200" s="105">
        <v>41791</v>
      </c>
      <c r="H200" s="81">
        <f>H199+F200</f>
        <v>253510.9</v>
      </c>
      <c r="P200" s="57"/>
    </row>
    <row r="201" spans="3:17">
      <c r="C201" s="66"/>
      <c r="D201" s="82"/>
      <c r="E201" s="117"/>
      <c r="F201" s="115">
        <f>F203</f>
        <v>689.86666666666861</v>
      </c>
      <c r="G201" s="106">
        <v>41821</v>
      </c>
      <c r="H201" s="78">
        <f>H202-F201</f>
        <v>254177.53333333333</v>
      </c>
      <c r="P201" s="57"/>
    </row>
    <row r="202" spans="3:17">
      <c r="C202" s="68"/>
      <c r="D202" s="83"/>
      <c r="E202" s="118"/>
      <c r="F202" s="110">
        <f>F203</f>
        <v>689.86666666666861</v>
      </c>
      <c r="G202" s="104">
        <v>41852</v>
      </c>
      <c r="H202" s="79">
        <f>D203</f>
        <v>254867.4</v>
      </c>
      <c r="P202" s="57"/>
    </row>
    <row r="203" spans="3:17">
      <c r="C203" s="58">
        <v>2014.3</v>
      </c>
      <c r="D203" s="80">
        <f>B69</f>
        <v>254867.4</v>
      </c>
      <c r="E203" s="113">
        <f>(D203/D200)^(1/3)-1</f>
        <v>2.7215133481679477E-3</v>
      </c>
      <c r="F203" s="114">
        <f>(D203-D200)/3</f>
        <v>689.86666666666861</v>
      </c>
      <c r="G203" s="105">
        <v>41883</v>
      </c>
      <c r="H203" s="81">
        <f>H202+F203</f>
        <v>255557.26666666666</v>
      </c>
      <c r="P203" s="57"/>
    </row>
    <row r="204" spans="3:17">
      <c r="C204" s="66"/>
      <c r="D204" s="82"/>
      <c r="E204" s="117"/>
      <c r="F204" s="115">
        <f>F206</f>
        <v>674.20000000000198</v>
      </c>
      <c r="G204" s="106">
        <v>41913</v>
      </c>
      <c r="H204" s="78">
        <f>H205-F204</f>
        <v>256215.8</v>
      </c>
      <c r="P204" s="57"/>
    </row>
    <row r="205" spans="3:17">
      <c r="C205" s="68"/>
      <c r="D205" s="83"/>
      <c r="E205" s="118"/>
      <c r="F205" s="110">
        <f>F206</f>
        <v>674.20000000000198</v>
      </c>
      <c r="G205" s="104">
        <v>41944</v>
      </c>
      <c r="H205" s="79">
        <f>D206</f>
        <v>256890</v>
      </c>
      <c r="P205" s="57"/>
    </row>
    <row r="206" spans="3:17">
      <c r="C206" s="58">
        <v>2014.4</v>
      </c>
      <c r="D206" s="80">
        <f>B70</f>
        <v>256890</v>
      </c>
      <c r="E206" s="113">
        <f>(D206/D203)^(1/3)-1</f>
        <v>2.6383302151895549E-3</v>
      </c>
      <c r="F206" s="114">
        <f>(D206-D203)/3</f>
        <v>674.20000000000198</v>
      </c>
      <c r="G206" s="105">
        <v>41974</v>
      </c>
      <c r="H206" s="81">
        <f>H205+F206</f>
        <v>257564.2</v>
      </c>
      <c r="P206" s="57"/>
    </row>
    <row r="207" spans="3:17">
      <c r="C207" s="66"/>
      <c r="D207" s="82"/>
      <c r="E207" s="117"/>
      <c r="F207" s="115">
        <f>F209</f>
        <v>-85630</v>
      </c>
      <c r="G207" s="106">
        <v>42005</v>
      </c>
      <c r="H207" s="78"/>
      <c r="P207" s="57"/>
    </row>
    <row r="208" spans="3:17">
      <c r="C208" s="68"/>
      <c r="D208" s="83"/>
      <c r="E208" s="118"/>
      <c r="F208" s="110">
        <f>F209</f>
        <v>-85630</v>
      </c>
      <c r="G208" s="104">
        <v>42036</v>
      </c>
      <c r="H208" s="79"/>
      <c r="P208" s="57"/>
    </row>
    <row r="209" spans="3:16">
      <c r="C209" s="58">
        <v>2015.1</v>
      </c>
      <c r="D209" s="80">
        <f>B71</f>
        <v>0</v>
      </c>
      <c r="E209" s="113">
        <f>(D209/D206)^(1/3)-1</f>
        <v>-1</v>
      </c>
      <c r="F209" s="114">
        <f>(D209-D206)/3</f>
        <v>-85630</v>
      </c>
      <c r="G209" s="105">
        <v>42064</v>
      </c>
      <c r="H209" s="81"/>
      <c r="P209" s="57"/>
    </row>
    <row r="210" spans="3:16">
      <c r="C210" s="66"/>
      <c r="D210" s="82"/>
      <c r="E210" s="117"/>
      <c r="F210" s="115">
        <f>F212</f>
        <v>0</v>
      </c>
      <c r="G210" s="106">
        <v>42095</v>
      </c>
      <c r="H210" s="78"/>
      <c r="P210" s="57"/>
    </row>
    <row r="211" spans="3:16">
      <c r="C211" s="68"/>
      <c r="D211" s="83"/>
      <c r="E211" s="118"/>
      <c r="F211" s="110">
        <f>F212</f>
        <v>0</v>
      </c>
      <c r="G211" s="104">
        <v>42125</v>
      </c>
      <c r="H211" s="79"/>
      <c r="P211" s="57"/>
    </row>
    <row r="212" spans="3:16">
      <c r="C212" s="58">
        <v>2015.2</v>
      </c>
      <c r="D212" s="80">
        <f>B72</f>
        <v>0</v>
      </c>
      <c r="E212" s="113" t="e">
        <f>(D212/D209)^(1/3)-1</f>
        <v>#DIV/0!</v>
      </c>
      <c r="F212" s="114">
        <f>(D212-D209)/3</f>
        <v>0</v>
      </c>
      <c r="G212" s="105">
        <v>42156</v>
      </c>
      <c r="H212" s="81"/>
      <c r="P212" s="57"/>
    </row>
    <row r="213" spans="3:16">
      <c r="C213" s="66"/>
      <c r="D213" s="82"/>
      <c r="E213" s="117"/>
      <c r="F213" s="115">
        <f>F215</f>
        <v>0</v>
      </c>
      <c r="G213" s="106">
        <v>42186</v>
      </c>
      <c r="H213" s="78"/>
      <c r="P213" s="57"/>
    </row>
    <row r="214" spans="3:16">
      <c r="C214" s="68"/>
      <c r="D214" s="83"/>
      <c r="E214" s="118"/>
      <c r="F214" s="110">
        <f>F215</f>
        <v>0</v>
      </c>
      <c r="G214" s="104">
        <v>42217</v>
      </c>
      <c r="H214" s="79"/>
      <c r="P214" s="57"/>
    </row>
    <row r="215" spans="3:16">
      <c r="C215" s="58">
        <v>2015.3</v>
      </c>
      <c r="D215" s="80">
        <f>B73</f>
        <v>0</v>
      </c>
      <c r="E215" s="113" t="e">
        <f>(D215/D212)^(1/3)-1</f>
        <v>#DIV/0!</v>
      </c>
      <c r="F215" s="114">
        <f>(D215-D212)/3</f>
        <v>0</v>
      </c>
      <c r="G215" s="105">
        <v>42248</v>
      </c>
      <c r="H215" s="81"/>
      <c r="P215" s="57"/>
    </row>
    <row r="216" spans="3:16">
      <c r="C216" s="66"/>
      <c r="D216" s="82"/>
      <c r="E216" s="117"/>
      <c r="F216" s="115">
        <f>F218</f>
        <v>0</v>
      </c>
      <c r="G216" s="106">
        <v>42278</v>
      </c>
      <c r="H216" s="78"/>
      <c r="P216" s="57"/>
    </row>
    <row r="217" spans="3:16">
      <c r="C217" s="68"/>
      <c r="D217" s="83"/>
      <c r="E217" s="118"/>
      <c r="F217" s="110">
        <f>F218</f>
        <v>0</v>
      </c>
      <c r="G217" s="104">
        <v>42309</v>
      </c>
      <c r="H217" s="79"/>
      <c r="P217" s="57"/>
    </row>
    <row r="218" spans="3:16">
      <c r="C218" s="58">
        <v>2015.4</v>
      </c>
      <c r="D218" s="80">
        <f>B74</f>
        <v>0</v>
      </c>
      <c r="E218" s="113" t="e">
        <f>(D218/D215)^(1/3)-1</f>
        <v>#DIV/0!</v>
      </c>
      <c r="F218" s="114">
        <f>(D218-D215)/3</f>
        <v>0</v>
      </c>
      <c r="G218" s="142">
        <v>42339</v>
      </c>
      <c r="H218" s="81"/>
      <c r="P218" s="57"/>
    </row>
    <row r="219" spans="3:16">
      <c r="D219" s="86"/>
      <c r="F219" s="126"/>
      <c r="G219" s="104"/>
      <c r="H219" s="97"/>
      <c r="P219" s="57"/>
    </row>
    <row r="220" spans="3:16">
      <c r="D220" s="86"/>
      <c r="F220" s="126"/>
      <c r="G220" s="104"/>
      <c r="H220" s="97"/>
      <c r="P220" s="57"/>
    </row>
    <row r="221" spans="3:16">
      <c r="D221" s="86"/>
      <c r="F221" s="126"/>
      <c r="G221" s="104"/>
      <c r="H221" s="97"/>
      <c r="P221" s="57"/>
    </row>
    <row r="222" spans="3:16">
      <c r="D222" s="86"/>
      <c r="F222" s="126"/>
      <c r="G222" s="104"/>
      <c r="H222" s="97"/>
      <c r="P222" s="57"/>
    </row>
    <row r="223" spans="3:16">
      <c r="D223" s="86"/>
      <c r="F223" s="126"/>
      <c r="G223" s="104"/>
      <c r="H223" s="97"/>
      <c r="P223" s="57"/>
    </row>
    <row r="224" spans="3:16">
      <c r="D224" s="86"/>
      <c r="F224" s="126"/>
      <c r="G224" s="104"/>
      <c r="H224" s="97"/>
      <c r="P224" s="57"/>
    </row>
    <row r="225" spans="4:16">
      <c r="D225" s="86"/>
      <c r="F225" s="126"/>
      <c r="G225" s="104"/>
      <c r="H225" s="97"/>
      <c r="P225" s="57"/>
    </row>
    <row r="226" spans="4:16">
      <c r="D226" s="86"/>
      <c r="F226" s="126"/>
      <c r="G226" s="104"/>
      <c r="H226" s="97"/>
      <c r="P226" s="57"/>
    </row>
    <row r="227" spans="4:16">
      <c r="D227" s="86"/>
      <c r="F227" s="126"/>
      <c r="G227" s="104"/>
      <c r="H227" s="97"/>
      <c r="P227" s="57"/>
    </row>
    <row r="228" spans="4:16">
      <c r="D228" s="86"/>
      <c r="F228" s="126"/>
      <c r="G228" s="87"/>
      <c r="H228" s="97"/>
      <c r="P228" s="57"/>
    </row>
    <row r="229" spans="4:16">
      <c r="D229" s="86"/>
      <c r="F229" s="126"/>
      <c r="G229" s="87"/>
      <c r="H229" s="97"/>
      <c r="P229" s="57"/>
    </row>
    <row r="230" spans="4:16">
      <c r="D230" s="86"/>
      <c r="F230" s="126"/>
      <c r="G230" s="87"/>
      <c r="H230" s="97"/>
      <c r="P230" s="57"/>
    </row>
    <row r="231" spans="4:16">
      <c r="D231" s="86"/>
      <c r="F231" s="126"/>
      <c r="G231" s="87"/>
      <c r="H231" s="97"/>
      <c r="P231" s="57"/>
    </row>
    <row r="232" spans="4:16">
      <c r="D232" s="86"/>
      <c r="F232" s="126"/>
      <c r="G232" s="87"/>
      <c r="H232" s="97"/>
      <c r="P232" s="57"/>
    </row>
    <row r="233" spans="4:16">
      <c r="D233" s="86"/>
      <c r="H233" s="97"/>
      <c r="P233" s="57"/>
    </row>
    <row r="234" spans="4:16">
      <c r="D234" s="86"/>
      <c r="H234" s="97"/>
      <c r="P234" s="57"/>
    </row>
    <row r="235" spans="4:16">
      <c r="D235" s="86"/>
      <c r="H235" s="97"/>
      <c r="P235" s="57"/>
    </row>
    <row r="236" spans="4:16">
      <c r="D236" s="86"/>
      <c r="H236" s="97"/>
      <c r="P236" s="57"/>
    </row>
    <row r="237" spans="4:16">
      <c r="D237" s="86"/>
      <c r="H237" s="97"/>
      <c r="P237" s="57"/>
    </row>
    <row r="238" spans="4:16">
      <c r="D238" s="86"/>
      <c r="H238" s="97"/>
      <c r="P238" s="57"/>
    </row>
    <row r="239" spans="4:16">
      <c r="D239" s="86"/>
      <c r="H239" s="97"/>
      <c r="P239" s="57"/>
    </row>
    <row r="240" spans="4:16">
      <c r="D240" s="86"/>
      <c r="H240" s="97"/>
      <c r="P240" s="57"/>
    </row>
    <row r="241" spans="4:16">
      <c r="D241" s="86"/>
      <c r="H241" s="97"/>
      <c r="P241" s="57"/>
    </row>
    <row r="242" spans="4:16">
      <c r="D242" s="86"/>
      <c r="H242" s="97"/>
      <c r="P242" s="57"/>
    </row>
    <row r="243" spans="4:16">
      <c r="D243" s="86"/>
      <c r="H243" s="97"/>
      <c r="P243" s="57"/>
    </row>
    <row r="244" spans="4:16">
      <c r="D244" s="86"/>
      <c r="H244" s="97"/>
      <c r="P244" s="57"/>
    </row>
    <row r="245" spans="4:16">
      <c r="D245" s="86"/>
      <c r="H245" s="97"/>
      <c r="P245" s="57"/>
    </row>
    <row r="246" spans="4:16">
      <c r="D246" s="86"/>
      <c r="H246" s="97"/>
      <c r="P246" s="57"/>
    </row>
    <row r="247" spans="4:16">
      <c r="D247" s="86"/>
      <c r="H247" s="97"/>
      <c r="P247" s="57"/>
    </row>
    <row r="248" spans="4:16">
      <c r="D248" s="86"/>
      <c r="H248" s="97"/>
      <c r="P248" s="57"/>
    </row>
    <row r="249" spans="4:16">
      <c r="D249" s="86"/>
      <c r="H249" s="97"/>
      <c r="P249" s="57"/>
    </row>
    <row r="250" spans="4:16">
      <c r="D250" s="86"/>
      <c r="H250" s="97"/>
      <c r="P250" s="57"/>
    </row>
    <row r="251" spans="4:16">
      <c r="D251" s="86"/>
      <c r="H251" s="97"/>
      <c r="P251" s="57"/>
    </row>
    <row r="252" spans="4:16">
      <c r="D252" s="86"/>
      <c r="H252" s="97"/>
      <c r="P252" s="57"/>
    </row>
    <row r="253" spans="4:16">
      <c r="D253" s="86"/>
      <c r="H253" s="97"/>
      <c r="P253" s="57"/>
    </row>
    <row r="254" spans="4:16">
      <c r="D254" s="86"/>
      <c r="H254" s="97"/>
      <c r="P254" s="57"/>
    </row>
    <row r="255" spans="4:16">
      <c r="D255" s="86"/>
      <c r="H255" s="97"/>
      <c r="P255" s="57"/>
    </row>
    <row r="256" spans="4:16">
      <c r="D256" s="86"/>
      <c r="H256" s="97"/>
      <c r="P256" s="57"/>
    </row>
    <row r="257" spans="4:16">
      <c r="D257" s="86"/>
      <c r="H257" s="97"/>
      <c r="P257" s="57"/>
    </row>
    <row r="258" spans="4:16">
      <c r="D258" s="86"/>
      <c r="H258" s="97"/>
      <c r="P258" s="57"/>
    </row>
    <row r="259" spans="4:16">
      <c r="D259" s="86"/>
      <c r="H259" s="97"/>
      <c r="P259" s="57"/>
    </row>
    <row r="260" spans="4:16">
      <c r="D260" s="86"/>
      <c r="H260" s="97"/>
      <c r="P260" s="57"/>
    </row>
    <row r="261" spans="4:16">
      <c r="D261" s="86"/>
      <c r="H261" s="97"/>
      <c r="P261" s="57"/>
    </row>
    <row r="262" spans="4:16">
      <c r="D262" s="86"/>
      <c r="H262" s="97"/>
      <c r="P262" s="57"/>
    </row>
    <row r="263" spans="4:16">
      <c r="D263" s="86"/>
      <c r="H263" s="97"/>
      <c r="P263" s="57"/>
    </row>
    <row r="264" spans="4:16">
      <c r="D264" s="86"/>
      <c r="H264" s="97"/>
      <c r="P264" s="57"/>
    </row>
    <row r="265" spans="4:16">
      <c r="D265" s="86"/>
      <c r="H265" s="97"/>
      <c r="P265" s="57"/>
    </row>
    <row r="266" spans="4:16">
      <c r="D266" s="86"/>
      <c r="H266" s="97"/>
      <c r="P266" s="57"/>
    </row>
    <row r="267" spans="4:16">
      <c r="D267" s="86"/>
      <c r="H267" s="97"/>
      <c r="P267" s="57"/>
    </row>
    <row r="268" spans="4:16">
      <c r="D268" s="86"/>
      <c r="H268" s="97"/>
      <c r="P268" s="57"/>
    </row>
    <row r="269" spans="4:16">
      <c r="D269" s="86"/>
      <c r="H269" s="97"/>
      <c r="P269" s="57"/>
    </row>
    <row r="270" spans="4:16">
      <c r="D270" s="86"/>
      <c r="H270" s="97"/>
      <c r="P270" s="57"/>
    </row>
    <row r="271" spans="4:16">
      <c r="D271" s="86"/>
      <c r="H271" s="97"/>
      <c r="P271" s="57"/>
    </row>
    <row r="272" spans="4:16">
      <c r="D272" s="86"/>
      <c r="H272" s="97"/>
      <c r="P272" s="57"/>
    </row>
    <row r="273" spans="4:16">
      <c r="D273" s="86"/>
      <c r="H273" s="97"/>
      <c r="P273" s="57"/>
    </row>
    <row r="274" spans="4:16">
      <c r="D274" s="86"/>
      <c r="H274" s="97"/>
      <c r="P274" s="57"/>
    </row>
    <row r="275" spans="4:16">
      <c r="D275" s="86"/>
      <c r="H275" s="97"/>
      <c r="P275" s="57"/>
    </row>
    <row r="276" spans="4:16">
      <c r="D276" s="86"/>
      <c r="H276" s="97"/>
      <c r="P276" s="57"/>
    </row>
    <row r="277" spans="4:16">
      <c r="D277" s="86"/>
      <c r="H277" s="97"/>
      <c r="P277" s="57"/>
    </row>
    <row r="278" spans="4:16">
      <c r="D278" s="86"/>
      <c r="H278" s="97"/>
      <c r="P278" s="57"/>
    </row>
    <row r="279" spans="4:16">
      <c r="D279" s="86"/>
      <c r="H279" s="97"/>
      <c r="P279" s="57"/>
    </row>
    <row r="280" spans="4:16">
      <c r="D280" s="86"/>
      <c r="H280" s="97"/>
      <c r="P280" s="57"/>
    </row>
    <row r="281" spans="4:16">
      <c r="D281" s="86"/>
      <c r="H281" s="97"/>
      <c r="P281" s="57"/>
    </row>
    <row r="282" spans="4:16">
      <c r="D282" s="86"/>
      <c r="H282" s="97"/>
      <c r="P282" s="57"/>
    </row>
    <row r="283" spans="4:16">
      <c r="D283" s="86"/>
      <c r="H283" s="97"/>
      <c r="P283" s="57"/>
    </row>
    <row r="284" spans="4:16">
      <c r="D284" s="86"/>
      <c r="H284" s="97"/>
      <c r="P284" s="57"/>
    </row>
    <row r="285" spans="4:16">
      <c r="D285" s="86"/>
      <c r="H285" s="97"/>
      <c r="P285" s="57"/>
    </row>
    <row r="286" spans="4:16">
      <c r="D286" s="86"/>
      <c r="H286" s="97"/>
      <c r="P286" s="57"/>
    </row>
    <row r="287" spans="4:16">
      <c r="D287" s="86"/>
      <c r="H287" s="97"/>
      <c r="P287" s="57"/>
    </row>
    <row r="288" spans="4:16">
      <c r="D288" s="86"/>
      <c r="H288" s="97"/>
      <c r="P288" s="57"/>
    </row>
    <row r="289" spans="4:16">
      <c r="D289" s="86"/>
      <c r="H289" s="97"/>
      <c r="P289" s="57"/>
    </row>
    <row r="290" spans="4:16">
      <c r="D290" s="86"/>
      <c r="H290" s="97"/>
      <c r="P290" s="57"/>
    </row>
    <row r="291" spans="4:16">
      <c r="D291" s="86"/>
      <c r="H291" s="97"/>
      <c r="P291" s="57"/>
    </row>
    <row r="292" spans="4:16">
      <c r="D292" s="86"/>
      <c r="H292" s="97"/>
      <c r="P292" s="57"/>
    </row>
    <row r="293" spans="4:16">
      <c r="D293" s="86"/>
      <c r="H293" s="97"/>
    </row>
    <row r="294" spans="4:16">
      <c r="D294" s="86"/>
      <c r="H294" s="97"/>
    </row>
    <row r="295" spans="4:16">
      <c r="D295" s="86"/>
      <c r="H295" s="97"/>
    </row>
    <row r="296" spans="4:16">
      <c r="D296" s="86"/>
      <c r="H296" s="97"/>
    </row>
    <row r="297" spans="4:16">
      <c r="D297" s="86"/>
      <c r="H297" s="97"/>
    </row>
    <row r="298" spans="4:16">
      <c r="D298" s="86"/>
      <c r="H298" s="97"/>
    </row>
    <row r="299" spans="4:16">
      <c r="D299" s="86"/>
      <c r="H299" s="97"/>
    </row>
    <row r="300" spans="4:16">
      <c r="D300" s="86"/>
      <c r="H300" s="97"/>
    </row>
    <row r="301" spans="4:16">
      <c r="D301" s="86"/>
      <c r="H301" s="97"/>
    </row>
    <row r="302" spans="4:16">
      <c r="D302" s="86"/>
      <c r="H302" s="97"/>
    </row>
    <row r="303" spans="4:16">
      <c r="D303" s="86"/>
      <c r="H303" s="97"/>
    </row>
    <row r="304" spans="4:16">
      <c r="D304" s="86"/>
      <c r="H304" s="97"/>
    </row>
    <row r="305" spans="4:8">
      <c r="D305" s="86"/>
      <c r="H305" s="97"/>
    </row>
    <row r="306" spans="4:8">
      <c r="D306" s="86"/>
      <c r="H306" s="97"/>
    </row>
    <row r="307" spans="4:8">
      <c r="D307" s="86"/>
      <c r="H307" s="97"/>
    </row>
    <row r="308" spans="4:8">
      <c r="D308" s="86"/>
      <c r="H308" s="97"/>
    </row>
    <row r="309" spans="4:8">
      <c r="D309" s="86"/>
      <c r="H309" s="97"/>
    </row>
    <row r="310" spans="4:8">
      <c r="D310" s="86"/>
      <c r="H310" s="97"/>
    </row>
    <row r="311" spans="4:8">
      <c r="D311" s="86"/>
      <c r="H311" s="97"/>
    </row>
    <row r="312" spans="4:8">
      <c r="D312" s="86"/>
      <c r="H312" s="97"/>
    </row>
    <row r="313" spans="4:8">
      <c r="D313" s="86"/>
      <c r="H313" s="97"/>
    </row>
    <row r="314" spans="4:8">
      <c r="D314" s="86"/>
      <c r="H314" s="97"/>
    </row>
    <row r="315" spans="4:8">
      <c r="D315" s="86"/>
      <c r="H315" s="97"/>
    </row>
    <row r="316" spans="4:8">
      <c r="D316" s="86"/>
      <c r="H316" s="97"/>
    </row>
    <row r="317" spans="4:8">
      <c r="D317" s="86"/>
      <c r="H317" s="97"/>
    </row>
    <row r="318" spans="4:8">
      <c r="D318" s="86"/>
      <c r="H318" s="97"/>
    </row>
    <row r="319" spans="4:8">
      <c r="D319" s="86"/>
      <c r="H319" s="97"/>
    </row>
    <row r="320" spans="4:8">
      <c r="D320" s="86"/>
      <c r="H320" s="97"/>
    </row>
    <row r="321" spans="4:8">
      <c r="D321" s="86"/>
      <c r="H321" s="97"/>
    </row>
    <row r="322" spans="4:8">
      <c r="D322" s="86"/>
      <c r="H322" s="97"/>
    </row>
    <row r="323" spans="4:8">
      <c r="D323" s="86"/>
      <c r="H323" s="97"/>
    </row>
    <row r="324" spans="4:8">
      <c r="D324" s="86"/>
      <c r="H324" s="97"/>
    </row>
    <row r="325" spans="4:8">
      <c r="D325" s="86"/>
      <c r="H325" s="97"/>
    </row>
    <row r="326" spans="4:8">
      <c r="D326" s="86"/>
      <c r="H326" s="97"/>
    </row>
    <row r="327" spans="4:8">
      <c r="D327" s="86"/>
      <c r="H327" s="97"/>
    </row>
    <row r="328" spans="4:8">
      <c r="D328" s="86"/>
      <c r="H328" s="97"/>
    </row>
    <row r="329" spans="4:8">
      <c r="D329" s="86"/>
      <c r="H329" s="97"/>
    </row>
    <row r="330" spans="4:8">
      <c r="D330" s="86"/>
      <c r="H330" s="97"/>
    </row>
    <row r="331" spans="4:8">
      <c r="D331" s="86"/>
      <c r="H331" s="97"/>
    </row>
    <row r="332" spans="4:8">
      <c r="D332" s="86"/>
      <c r="H332" s="97"/>
    </row>
    <row r="333" spans="4:8">
      <c r="D333" s="86"/>
      <c r="H333" s="97"/>
    </row>
    <row r="334" spans="4:8">
      <c r="D334" s="86"/>
      <c r="H334" s="97"/>
    </row>
    <row r="335" spans="4:8">
      <c r="D335" s="86"/>
      <c r="H335" s="97"/>
    </row>
    <row r="336" spans="4:8">
      <c r="D336" s="86"/>
      <c r="H336" s="97"/>
    </row>
    <row r="337" spans="4:8">
      <c r="D337" s="86"/>
      <c r="H337" s="97"/>
    </row>
    <row r="338" spans="4:8">
      <c r="D338" s="86"/>
      <c r="H338" s="97"/>
    </row>
    <row r="339" spans="4:8">
      <c r="D339" s="86"/>
      <c r="H339" s="97"/>
    </row>
    <row r="340" spans="4:8">
      <c r="D340" s="86"/>
      <c r="H340" s="97"/>
    </row>
    <row r="341" spans="4:8">
      <c r="D341" s="86"/>
      <c r="H341" s="97"/>
    </row>
    <row r="342" spans="4:8">
      <c r="D342" s="86"/>
      <c r="H342" s="97"/>
    </row>
    <row r="343" spans="4:8">
      <c r="D343" s="86"/>
      <c r="H343" s="97"/>
    </row>
    <row r="344" spans="4:8">
      <c r="D344" s="86"/>
      <c r="H344" s="97"/>
    </row>
    <row r="345" spans="4:8">
      <c r="D345" s="86"/>
      <c r="H345" s="97"/>
    </row>
    <row r="346" spans="4:8">
      <c r="D346" s="86"/>
      <c r="H346" s="97"/>
    </row>
    <row r="347" spans="4:8">
      <c r="D347" s="86"/>
      <c r="H347" s="97"/>
    </row>
    <row r="348" spans="4:8">
      <c r="D348" s="86"/>
      <c r="H348" s="97"/>
    </row>
    <row r="349" spans="4:8">
      <c r="D349" s="86"/>
      <c r="H349" s="97"/>
    </row>
    <row r="350" spans="4:8">
      <c r="D350" s="86"/>
      <c r="H350" s="97"/>
    </row>
    <row r="351" spans="4:8">
      <c r="D351" s="86"/>
      <c r="H351" s="97"/>
    </row>
    <row r="352" spans="4:8">
      <c r="D352" s="86"/>
      <c r="H352" s="97"/>
    </row>
    <row r="353" spans="4:8">
      <c r="D353" s="86"/>
      <c r="H353" s="97"/>
    </row>
    <row r="354" spans="4:8">
      <c r="D354" s="86"/>
      <c r="H354" s="97"/>
    </row>
    <row r="355" spans="4:8">
      <c r="D355" s="86"/>
      <c r="H355" s="97"/>
    </row>
    <row r="356" spans="4:8">
      <c r="D356" s="86"/>
      <c r="H356" s="97"/>
    </row>
    <row r="357" spans="4:8">
      <c r="D357" s="86"/>
      <c r="H357" s="97"/>
    </row>
    <row r="358" spans="4:8">
      <c r="D358" s="86"/>
      <c r="H358" s="97"/>
    </row>
    <row r="359" spans="4:8">
      <c r="D359" s="86"/>
      <c r="H359" s="97"/>
    </row>
    <row r="360" spans="4:8">
      <c r="D360" s="86"/>
      <c r="H360" s="97"/>
    </row>
    <row r="361" spans="4:8">
      <c r="D361" s="86"/>
      <c r="H361" s="97"/>
    </row>
    <row r="362" spans="4:8">
      <c r="D362" s="86"/>
      <c r="H362" s="97"/>
    </row>
    <row r="363" spans="4:8">
      <c r="D363" s="86"/>
      <c r="H363" s="97"/>
    </row>
    <row r="364" spans="4:8">
      <c r="D364" s="86"/>
      <c r="H364" s="97"/>
    </row>
    <row r="365" spans="4:8">
      <c r="D365" s="86"/>
      <c r="H365" s="97"/>
    </row>
    <row r="366" spans="4:8">
      <c r="D366" s="86"/>
      <c r="H366" s="97"/>
    </row>
    <row r="367" spans="4:8">
      <c r="D367" s="86"/>
      <c r="H367" s="97"/>
    </row>
    <row r="368" spans="4:8">
      <c r="D368" s="86"/>
      <c r="H368" s="97"/>
    </row>
    <row r="369" spans="4:8">
      <c r="D369" s="86"/>
      <c r="H369" s="97"/>
    </row>
    <row r="370" spans="4:8">
      <c r="D370" s="86"/>
      <c r="H370" s="97"/>
    </row>
    <row r="371" spans="4:8">
      <c r="D371" s="86"/>
      <c r="H371" s="97"/>
    </row>
    <row r="372" spans="4:8">
      <c r="D372" s="86"/>
      <c r="H372" s="97"/>
    </row>
    <row r="373" spans="4:8">
      <c r="D373" s="86"/>
      <c r="H373" s="97"/>
    </row>
    <row r="374" spans="4:8">
      <c r="D374" s="86"/>
      <c r="H374" s="97"/>
    </row>
    <row r="375" spans="4:8">
      <c r="D375" s="86"/>
      <c r="H375" s="97"/>
    </row>
    <row r="376" spans="4:8">
      <c r="D376" s="86"/>
      <c r="H376" s="97"/>
    </row>
    <row r="377" spans="4:8">
      <c r="D377" s="86"/>
      <c r="H377" s="97"/>
    </row>
    <row r="378" spans="4:8">
      <c r="D378" s="86"/>
      <c r="H378" s="97"/>
    </row>
    <row r="379" spans="4:8">
      <c r="D379" s="86"/>
      <c r="H379" s="97"/>
    </row>
    <row r="380" spans="4:8">
      <c r="D380" s="86"/>
      <c r="H380" s="97"/>
    </row>
    <row r="381" spans="4:8">
      <c r="D381" s="86"/>
      <c r="H381" s="97"/>
    </row>
    <row r="382" spans="4:8">
      <c r="D382" s="86"/>
      <c r="H382" s="97"/>
    </row>
    <row r="383" spans="4:8">
      <c r="D383" s="86"/>
      <c r="H383" s="97"/>
    </row>
    <row r="384" spans="4:8">
      <c r="D384" s="86"/>
      <c r="H384" s="97"/>
    </row>
    <row r="385" spans="4:8">
      <c r="D385" s="86"/>
      <c r="H385" s="97"/>
    </row>
    <row r="386" spans="4:8">
      <c r="D386" s="86"/>
      <c r="H386" s="97"/>
    </row>
    <row r="387" spans="4:8">
      <c r="D387" s="86"/>
      <c r="H387" s="97"/>
    </row>
    <row r="388" spans="4:8">
      <c r="D388" s="86"/>
      <c r="H388" s="97"/>
    </row>
    <row r="389" spans="4:8">
      <c r="D389" s="86"/>
      <c r="H389" s="97"/>
    </row>
    <row r="390" spans="4:8">
      <c r="D390" s="86"/>
      <c r="H390" s="97"/>
    </row>
    <row r="391" spans="4:8">
      <c r="D391" s="86"/>
      <c r="H391" s="97"/>
    </row>
    <row r="392" spans="4:8">
      <c r="D392" s="86"/>
      <c r="H392" s="97"/>
    </row>
    <row r="393" spans="4:8">
      <c r="D393" s="86"/>
      <c r="H393" s="97"/>
    </row>
    <row r="394" spans="4:8">
      <c r="D394" s="86"/>
      <c r="H394" s="97"/>
    </row>
    <row r="395" spans="4:8">
      <c r="D395" s="86"/>
      <c r="H395" s="97"/>
    </row>
    <row r="396" spans="4:8">
      <c r="D396" s="86"/>
      <c r="H396" s="97"/>
    </row>
    <row r="397" spans="4:8">
      <c r="D397" s="86"/>
      <c r="H397" s="97"/>
    </row>
    <row r="398" spans="4:8">
      <c r="D398" s="86"/>
      <c r="H398" s="97"/>
    </row>
    <row r="399" spans="4:8">
      <c r="D399" s="86"/>
      <c r="H399" s="97"/>
    </row>
    <row r="400" spans="4:8">
      <c r="D400" s="86"/>
      <c r="H400" s="97"/>
    </row>
    <row r="401" spans="4:8">
      <c r="D401" s="86"/>
      <c r="H401" s="97"/>
    </row>
    <row r="402" spans="4:8">
      <c r="D402" s="86"/>
      <c r="H402" s="97"/>
    </row>
    <row r="403" spans="4:8">
      <c r="D403" s="86"/>
      <c r="H403" s="97"/>
    </row>
    <row r="404" spans="4:8">
      <c r="D404" s="86"/>
      <c r="H404" s="97"/>
    </row>
    <row r="405" spans="4:8">
      <c r="D405" s="86"/>
      <c r="H405" s="97"/>
    </row>
    <row r="406" spans="4:8">
      <c r="D406" s="86"/>
      <c r="H406" s="97"/>
    </row>
    <row r="407" spans="4:8">
      <c r="D407" s="86"/>
      <c r="H407" s="97"/>
    </row>
    <row r="408" spans="4:8">
      <c r="D408" s="86"/>
      <c r="H408" s="97"/>
    </row>
    <row r="409" spans="4:8">
      <c r="D409" s="86"/>
      <c r="H409" s="97"/>
    </row>
    <row r="410" spans="4:8">
      <c r="D410" s="86"/>
      <c r="H410" s="97"/>
    </row>
    <row r="411" spans="4:8">
      <c r="D411" s="86"/>
      <c r="H411" s="97"/>
    </row>
    <row r="412" spans="4:8">
      <c r="D412" s="86"/>
      <c r="H412" s="97"/>
    </row>
    <row r="413" spans="4:8">
      <c r="D413" s="86"/>
      <c r="H413" s="97"/>
    </row>
    <row r="414" spans="4:8">
      <c r="D414" s="86"/>
      <c r="H414" s="97"/>
    </row>
    <row r="415" spans="4:8">
      <c r="D415" s="86"/>
      <c r="H415" s="97"/>
    </row>
    <row r="416" spans="4:8">
      <c r="D416" s="86"/>
      <c r="H416" s="97"/>
    </row>
    <row r="417" spans="4:8">
      <c r="D417" s="86"/>
      <c r="H417" s="97"/>
    </row>
    <row r="418" spans="4:8">
      <c r="D418" s="86"/>
      <c r="H418" s="97"/>
    </row>
    <row r="419" spans="4:8">
      <c r="D419" s="86"/>
      <c r="H419" s="97"/>
    </row>
    <row r="420" spans="4:8">
      <c r="D420" s="86"/>
      <c r="H420" s="97"/>
    </row>
    <row r="421" spans="4:8">
      <c r="D421" s="86"/>
      <c r="H421" s="97"/>
    </row>
    <row r="422" spans="4:8">
      <c r="D422" s="86"/>
      <c r="H422" s="97"/>
    </row>
    <row r="423" spans="4:8">
      <c r="D423" s="86"/>
      <c r="H423" s="97"/>
    </row>
    <row r="424" spans="4:8">
      <c r="D424" s="86"/>
      <c r="H424" s="97"/>
    </row>
    <row r="425" spans="4:8">
      <c r="D425" s="86"/>
      <c r="H425" s="97"/>
    </row>
    <row r="426" spans="4:8">
      <c r="D426" s="86"/>
      <c r="H426" s="97"/>
    </row>
    <row r="427" spans="4:8">
      <c r="D427" s="86"/>
      <c r="H427" s="97"/>
    </row>
    <row r="428" spans="4:8">
      <c r="D428" s="86"/>
      <c r="H428" s="97"/>
    </row>
    <row r="429" spans="4:8">
      <c r="D429" s="86"/>
      <c r="H429" s="97"/>
    </row>
    <row r="430" spans="4:8">
      <c r="D430" s="86"/>
      <c r="H430" s="97"/>
    </row>
    <row r="431" spans="4:8">
      <c r="D431" s="86"/>
      <c r="H431" s="97"/>
    </row>
    <row r="432" spans="4:8">
      <c r="D432" s="86"/>
      <c r="H432" s="97"/>
    </row>
    <row r="433" spans="4:8">
      <c r="D433" s="86"/>
      <c r="H433" s="97"/>
    </row>
    <row r="434" spans="4:8">
      <c r="D434" s="86"/>
      <c r="H434" s="97"/>
    </row>
    <row r="435" spans="4:8">
      <c r="D435" s="86"/>
      <c r="H435" s="97"/>
    </row>
    <row r="436" spans="4:8">
      <c r="D436" s="86"/>
      <c r="H436" s="97"/>
    </row>
    <row r="437" spans="4:8">
      <c r="D437" s="86"/>
      <c r="H437" s="97"/>
    </row>
    <row r="438" spans="4:8">
      <c r="D438" s="86"/>
      <c r="H438" s="97"/>
    </row>
    <row r="439" spans="4:8">
      <c r="D439" s="86"/>
      <c r="H439" s="97"/>
    </row>
    <row r="440" spans="4:8">
      <c r="D440" s="86"/>
      <c r="H440" s="97"/>
    </row>
    <row r="441" spans="4:8">
      <c r="D441" s="86"/>
      <c r="H441" s="97"/>
    </row>
    <row r="442" spans="4:8">
      <c r="D442" s="86"/>
      <c r="H442" s="97"/>
    </row>
    <row r="443" spans="4:8">
      <c r="D443" s="86"/>
      <c r="H443" s="97"/>
    </row>
    <row r="444" spans="4:8">
      <c r="D444" s="86"/>
      <c r="H444" s="97"/>
    </row>
    <row r="445" spans="4:8">
      <c r="D445" s="86"/>
      <c r="H445" s="97"/>
    </row>
    <row r="446" spans="4:8">
      <c r="D446" s="86"/>
      <c r="H446" s="97"/>
    </row>
    <row r="447" spans="4:8">
      <c r="D447" s="86"/>
      <c r="H447" s="97"/>
    </row>
    <row r="448" spans="4:8">
      <c r="D448" s="86"/>
      <c r="H448" s="97"/>
    </row>
    <row r="449" spans="4:8">
      <c r="D449" s="86"/>
      <c r="H449" s="97"/>
    </row>
    <row r="450" spans="4:8">
      <c r="D450" s="86"/>
      <c r="H450" s="97"/>
    </row>
    <row r="451" spans="4:8">
      <c r="D451" s="86"/>
      <c r="H451" s="97"/>
    </row>
    <row r="452" spans="4:8">
      <c r="D452" s="86"/>
      <c r="H452" s="97"/>
    </row>
    <row r="453" spans="4:8">
      <c r="D453" s="86"/>
      <c r="H453" s="97"/>
    </row>
    <row r="454" spans="4:8">
      <c r="D454" s="86"/>
      <c r="H454" s="97"/>
    </row>
    <row r="455" spans="4:8">
      <c r="D455" s="86"/>
      <c r="H455" s="97"/>
    </row>
    <row r="456" spans="4:8">
      <c r="D456" s="86"/>
      <c r="H456" s="97"/>
    </row>
    <row r="457" spans="4:8">
      <c r="D457" s="86"/>
      <c r="H457" s="97"/>
    </row>
    <row r="458" spans="4:8">
      <c r="D458" s="86"/>
      <c r="H458" s="97"/>
    </row>
    <row r="459" spans="4:8">
      <c r="D459" s="86"/>
      <c r="H459" s="97"/>
    </row>
    <row r="460" spans="4:8">
      <c r="D460" s="86"/>
      <c r="H460" s="97"/>
    </row>
    <row r="461" spans="4:8">
      <c r="D461" s="86"/>
      <c r="H461" s="97"/>
    </row>
    <row r="462" spans="4:8">
      <c r="D462" s="86"/>
      <c r="H462" s="97"/>
    </row>
    <row r="463" spans="4:8">
      <c r="D463" s="86"/>
      <c r="H463" s="97"/>
    </row>
    <row r="464" spans="4:8">
      <c r="D464" s="86"/>
      <c r="H464" s="97"/>
    </row>
    <row r="465" spans="4:8">
      <c r="D465" s="86"/>
      <c r="H465" s="97"/>
    </row>
    <row r="466" spans="4:8">
      <c r="D466" s="86"/>
      <c r="H466" s="97"/>
    </row>
    <row r="467" spans="4:8">
      <c r="D467" s="86"/>
      <c r="H467" s="97"/>
    </row>
    <row r="468" spans="4:8">
      <c r="D468" s="86"/>
      <c r="H468" s="97"/>
    </row>
    <row r="469" spans="4:8">
      <c r="D469" s="86"/>
      <c r="H469" s="97"/>
    </row>
    <row r="470" spans="4:8">
      <c r="D470" s="86"/>
      <c r="H470" s="97"/>
    </row>
    <row r="471" spans="4:8">
      <c r="D471" s="86"/>
      <c r="H471" s="97"/>
    </row>
    <row r="472" spans="4:8">
      <c r="D472" s="86"/>
      <c r="H472" s="97"/>
    </row>
    <row r="473" spans="4:8">
      <c r="D473" s="86"/>
      <c r="H473" s="97"/>
    </row>
    <row r="474" spans="4:8">
      <c r="D474" s="86"/>
      <c r="H474" s="97"/>
    </row>
    <row r="475" spans="4:8">
      <c r="D475" s="86"/>
      <c r="H475" s="97"/>
    </row>
    <row r="476" spans="4:8">
      <c r="D476" s="86"/>
      <c r="H476" s="97"/>
    </row>
    <row r="477" spans="4:8">
      <c r="D477" s="86"/>
      <c r="H477" s="97"/>
    </row>
    <row r="478" spans="4:8">
      <c r="D478" s="86"/>
      <c r="H478" s="97"/>
    </row>
    <row r="479" spans="4:8">
      <c r="D479" s="86"/>
      <c r="H479" s="97"/>
    </row>
    <row r="480" spans="4:8">
      <c r="D480" s="86"/>
      <c r="H480" s="97"/>
    </row>
    <row r="481" spans="4:8">
      <c r="D481" s="86"/>
      <c r="H481" s="97"/>
    </row>
    <row r="482" spans="4:8">
      <c r="D482" s="86"/>
      <c r="H482" s="97"/>
    </row>
    <row r="483" spans="4:8">
      <c r="D483" s="86"/>
      <c r="H483" s="97"/>
    </row>
    <row r="484" spans="4:8">
      <c r="D484" s="86"/>
      <c r="H484" s="97"/>
    </row>
    <row r="485" spans="4:8">
      <c r="D485" s="86"/>
      <c r="H485" s="97"/>
    </row>
    <row r="486" spans="4:8">
      <c r="D486" s="86"/>
      <c r="H486" s="97"/>
    </row>
    <row r="487" spans="4:8">
      <c r="D487" s="86"/>
      <c r="H487" s="97"/>
    </row>
    <row r="488" spans="4:8">
      <c r="D488" s="86"/>
      <c r="H488" s="97"/>
    </row>
    <row r="489" spans="4:8">
      <c r="D489" s="86"/>
      <c r="H489" s="97"/>
    </row>
    <row r="490" spans="4:8">
      <c r="D490" s="86"/>
      <c r="H490" s="97"/>
    </row>
    <row r="491" spans="4:8">
      <c r="D491" s="86"/>
      <c r="H491" s="97"/>
    </row>
    <row r="492" spans="4:8">
      <c r="D492" s="86"/>
      <c r="H492" s="97"/>
    </row>
    <row r="493" spans="4:8">
      <c r="D493" s="86"/>
      <c r="H493" s="97"/>
    </row>
    <row r="494" spans="4:8">
      <c r="D494" s="86"/>
      <c r="H494" s="97"/>
    </row>
    <row r="495" spans="4:8">
      <c r="D495" s="86"/>
      <c r="H495" s="97"/>
    </row>
    <row r="496" spans="4:8">
      <c r="D496" s="86"/>
      <c r="H496" s="97"/>
    </row>
    <row r="497" spans="4:8">
      <c r="D497" s="86"/>
      <c r="H497" s="97"/>
    </row>
    <row r="498" spans="4:8">
      <c r="D498" s="86"/>
      <c r="H498" s="97"/>
    </row>
    <row r="499" spans="4:8">
      <c r="D499" s="86"/>
      <c r="H499" s="97"/>
    </row>
    <row r="500" spans="4:8">
      <c r="D500" s="86"/>
      <c r="H500" s="97"/>
    </row>
    <row r="501" spans="4:8">
      <c r="D501" s="86"/>
      <c r="H501" s="97"/>
    </row>
    <row r="502" spans="4:8">
      <c r="D502" s="86"/>
      <c r="H502" s="97"/>
    </row>
    <row r="503" spans="4:8">
      <c r="D503" s="86"/>
      <c r="H503" s="97"/>
    </row>
    <row r="504" spans="4:8">
      <c r="D504" s="86"/>
      <c r="H504" s="97"/>
    </row>
    <row r="505" spans="4:8">
      <c r="D505" s="86"/>
      <c r="H505" s="97"/>
    </row>
    <row r="506" spans="4:8">
      <c r="D506" s="86"/>
      <c r="H506" s="97"/>
    </row>
    <row r="507" spans="4:8">
      <c r="D507" s="86"/>
      <c r="H507" s="97"/>
    </row>
    <row r="508" spans="4:8">
      <c r="D508" s="86"/>
      <c r="H508" s="97"/>
    </row>
    <row r="509" spans="4:8">
      <c r="D509" s="86"/>
      <c r="H509" s="97"/>
    </row>
    <row r="510" spans="4:8">
      <c r="D510" s="86"/>
      <c r="H510" s="97"/>
    </row>
    <row r="511" spans="4:8">
      <c r="D511" s="86"/>
      <c r="H511" s="97"/>
    </row>
    <row r="512" spans="4:8">
      <c r="D512" s="86"/>
      <c r="H512" s="97"/>
    </row>
    <row r="513" spans="4:8">
      <c r="D513" s="86"/>
      <c r="H513" s="97"/>
    </row>
    <row r="514" spans="4:8">
      <c r="D514" s="86"/>
      <c r="H514" s="97"/>
    </row>
    <row r="515" spans="4:8">
      <c r="D515" s="86"/>
      <c r="H515" s="97"/>
    </row>
    <row r="516" spans="4:8">
      <c r="D516" s="86"/>
      <c r="H516" s="97"/>
    </row>
    <row r="517" spans="4:8">
      <c r="D517" s="86"/>
      <c r="H517" s="97"/>
    </row>
    <row r="518" spans="4:8">
      <c r="D518" s="86"/>
      <c r="H518" s="97"/>
    </row>
    <row r="519" spans="4:8">
      <c r="D519" s="86"/>
      <c r="H519" s="97"/>
    </row>
    <row r="520" spans="4:8">
      <c r="D520" s="86"/>
      <c r="H520" s="97"/>
    </row>
    <row r="521" spans="4:8">
      <c r="D521" s="86"/>
      <c r="H521" s="97"/>
    </row>
    <row r="522" spans="4:8">
      <c r="D522" s="86"/>
      <c r="H522" s="97"/>
    </row>
    <row r="523" spans="4:8">
      <c r="D523" s="86"/>
      <c r="H523" s="97"/>
    </row>
    <row r="524" spans="4:8">
      <c r="D524" s="86"/>
      <c r="H524" s="97"/>
    </row>
    <row r="525" spans="4:8">
      <c r="D525" s="86"/>
      <c r="H525" s="97"/>
    </row>
    <row r="526" spans="4:8">
      <c r="D526" s="86"/>
      <c r="H526" s="97"/>
    </row>
    <row r="527" spans="4:8">
      <c r="D527" s="86"/>
      <c r="H527" s="97"/>
    </row>
    <row r="528" spans="4:8">
      <c r="D528" s="86"/>
      <c r="H528" s="97"/>
    </row>
    <row r="529" spans="4:8">
      <c r="D529" s="86"/>
      <c r="H529" s="97"/>
    </row>
    <row r="530" spans="4:8">
      <c r="D530" s="86"/>
      <c r="H530" s="97"/>
    </row>
    <row r="531" spans="4:8">
      <c r="D531" s="86"/>
      <c r="H531" s="97"/>
    </row>
    <row r="532" spans="4:8">
      <c r="D532" s="86"/>
      <c r="H532" s="97"/>
    </row>
    <row r="533" spans="4:8">
      <c r="D533" s="86"/>
      <c r="H533" s="97"/>
    </row>
    <row r="534" spans="4:8">
      <c r="D534" s="86"/>
      <c r="H534" s="97"/>
    </row>
    <row r="535" spans="4:8">
      <c r="D535" s="86"/>
      <c r="H535" s="97"/>
    </row>
    <row r="536" spans="4:8">
      <c r="D536" s="86"/>
      <c r="H536" s="97"/>
    </row>
    <row r="537" spans="4:8">
      <c r="D537" s="86"/>
      <c r="H537" s="97"/>
    </row>
    <row r="538" spans="4:8">
      <c r="D538" s="86"/>
      <c r="H538" s="97"/>
    </row>
    <row r="539" spans="4:8">
      <c r="D539" s="86"/>
      <c r="H539" s="97"/>
    </row>
    <row r="540" spans="4:8">
      <c r="D540" s="86"/>
      <c r="H540" s="97"/>
    </row>
    <row r="541" spans="4:8">
      <c r="D541" s="86"/>
      <c r="H541" s="97"/>
    </row>
    <row r="542" spans="4:8">
      <c r="D542" s="86"/>
      <c r="H542" s="97"/>
    </row>
    <row r="543" spans="4:8">
      <c r="D543" s="86"/>
      <c r="H543" s="97"/>
    </row>
    <row r="544" spans="4:8">
      <c r="D544" s="86"/>
      <c r="H544" s="97"/>
    </row>
    <row r="545" spans="4:8">
      <c r="D545" s="86"/>
      <c r="H545" s="97"/>
    </row>
    <row r="546" spans="4:8">
      <c r="D546" s="86"/>
      <c r="H546" s="97"/>
    </row>
    <row r="547" spans="4:8">
      <c r="D547" s="86"/>
      <c r="H547" s="97"/>
    </row>
    <row r="548" spans="4:8">
      <c r="D548" s="86"/>
      <c r="H548" s="97"/>
    </row>
    <row r="549" spans="4:8">
      <c r="D549" s="86"/>
      <c r="H549" s="97"/>
    </row>
    <row r="550" spans="4:8">
      <c r="D550" s="86"/>
      <c r="H550" s="97"/>
    </row>
    <row r="551" spans="4:8">
      <c r="D551" s="86"/>
      <c r="H551" s="97"/>
    </row>
    <row r="552" spans="4:8">
      <c r="D552" s="86"/>
      <c r="H552" s="97"/>
    </row>
    <row r="553" spans="4:8">
      <c r="D553" s="86"/>
      <c r="H553" s="97"/>
    </row>
    <row r="554" spans="4:8">
      <c r="D554" s="86"/>
      <c r="H554" s="97"/>
    </row>
    <row r="555" spans="4:8">
      <c r="D555" s="86"/>
      <c r="H555" s="97"/>
    </row>
    <row r="556" spans="4:8">
      <c r="D556" s="86"/>
      <c r="H556" s="97"/>
    </row>
    <row r="557" spans="4:8">
      <c r="D557" s="86"/>
      <c r="H557" s="97"/>
    </row>
    <row r="558" spans="4:8">
      <c r="D558" s="86"/>
      <c r="H558" s="97"/>
    </row>
    <row r="559" spans="4:8">
      <c r="D559" s="86"/>
      <c r="H559" s="97"/>
    </row>
    <row r="560" spans="4:8">
      <c r="D560" s="86"/>
      <c r="H560" s="97"/>
    </row>
    <row r="561" spans="4:8">
      <c r="D561" s="86"/>
      <c r="H561" s="97"/>
    </row>
    <row r="562" spans="4:8">
      <c r="D562" s="86"/>
      <c r="H562" s="97"/>
    </row>
    <row r="563" spans="4:8">
      <c r="D563" s="86"/>
      <c r="H563" s="97"/>
    </row>
    <row r="564" spans="4:8">
      <c r="D564" s="86"/>
      <c r="H564" s="97"/>
    </row>
    <row r="565" spans="4:8">
      <c r="D565" s="86"/>
      <c r="H565" s="97"/>
    </row>
    <row r="566" spans="4:8">
      <c r="D566" s="86"/>
      <c r="H566" s="97"/>
    </row>
    <row r="567" spans="4:8">
      <c r="D567" s="86"/>
      <c r="H567" s="97"/>
    </row>
    <row r="568" spans="4:8">
      <c r="D568" s="86"/>
      <c r="H568" s="97"/>
    </row>
    <row r="569" spans="4:8">
      <c r="D569" s="86"/>
      <c r="H569" s="97"/>
    </row>
    <row r="570" spans="4:8">
      <c r="D570" s="86"/>
      <c r="H570" s="97"/>
    </row>
    <row r="571" spans="4:8">
      <c r="D571" s="86"/>
      <c r="H571" s="97"/>
    </row>
    <row r="572" spans="4:8">
      <c r="D572" s="86"/>
      <c r="H572" s="97"/>
    </row>
    <row r="573" spans="4:8">
      <c r="D573" s="86"/>
      <c r="H573" s="97"/>
    </row>
    <row r="574" spans="4:8">
      <c r="D574" s="86"/>
      <c r="H574" s="97"/>
    </row>
    <row r="575" spans="4:8">
      <c r="D575" s="86"/>
      <c r="H575" s="97"/>
    </row>
    <row r="576" spans="4:8">
      <c r="D576" s="86"/>
      <c r="H576" s="97"/>
    </row>
    <row r="577" spans="4:8">
      <c r="D577" s="86"/>
      <c r="H577" s="97"/>
    </row>
    <row r="578" spans="4:8">
      <c r="D578" s="86"/>
      <c r="H578" s="97"/>
    </row>
    <row r="579" spans="4:8">
      <c r="D579" s="86"/>
      <c r="H579" s="97"/>
    </row>
    <row r="580" spans="4:8">
      <c r="D580" s="86"/>
      <c r="H580" s="97"/>
    </row>
    <row r="581" spans="4:8">
      <c r="D581" s="86"/>
      <c r="H581" s="97"/>
    </row>
    <row r="582" spans="4:8">
      <c r="D582" s="86"/>
      <c r="H582" s="97"/>
    </row>
    <row r="583" spans="4:8">
      <c r="D583" s="86"/>
      <c r="H583" s="97"/>
    </row>
    <row r="584" spans="4:8">
      <c r="D584" s="86"/>
      <c r="H584" s="97"/>
    </row>
    <row r="585" spans="4:8">
      <c r="D585" s="86"/>
      <c r="H585" s="97"/>
    </row>
    <row r="586" spans="4:8">
      <c r="D586" s="86"/>
      <c r="H586" s="97"/>
    </row>
    <row r="587" spans="4:8">
      <c r="D587" s="86"/>
      <c r="H587" s="97"/>
    </row>
    <row r="588" spans="4:8">
      <c r="D588" s="86"/>
      <c r="H588" s="97"/>
    </row>
    <row r="589" spans="4:8">
      <c r="D589" s="86"/>
      <c r="H589" s="97"/>
    </row>
    <row r="590" spans="4:8">
      <c r="D590" s="86"/>
      <c r="H590" s="97"/>
    </row>
    <row r="591" spans="4:8">
      <c r="D591" s="86"/>
      <c r="H591" s="97"/>
    </row>
    <row r="592" spans="4:8">
      <c r="D592" s="86"/>
      <c r="H592" s="97"/>
    </row>
    <row r="593" spans="4:8">
      <c r="D593" s="86"/>
      <c r="H593" s="97"/>
    </row>
    <row r="594" spans="4:8">
      <c r="D594" s="86"/>
      <c r="H594" s="97"/>
    </row>
    <row r="595" spans="4:8">
      <c r="D595" s="86"/>
      <c r="H595" s="97"/>
    </row>
    <row r="596" spans="4:8">
      <c r="D596" s="86"/>
      <c r="H596" s="97"/>
    </row>
    <row r="597" spans="4:8">
      <c r="D597" s="86"/>
      <c r="H597" s="97"/>
    </row>
    <row r="598" spans="4:8">
      <c r="D598" s="86"/>
      <c r="H598" s="97"/>
    </row>
    <row r="599" spans="4:8">
      <c r="D599" s="86"/>
      <c r="H599" s="97"/>
    </row>
    <row r="600" spans="4:8">
      <c r="D600" s="86"/>
      <c r="H600" s="97"/>
    </row>
    <row r="601" spans="4:8">
      <c r="D601" s="86"/>
      <c r="H601" s="97"/>
    </row>
    <row r="602" spans="4:8">
      <c r="D602" s="86"/>
      <c r="H602" s="97"/>
    </row>
    <row r="603" spans="4:8">
      <c r="D603" s="86"/>
      <c r="H603" s="97"/>
    </row>
    <row r="604" spans="4:8">
      <c r="D604" s="86"/>
      <c r="H604" s="97"/>
    </row>
    <row r="605" spans="4:8">
      <c r="D605" s="86"/>
      <c r="H605" s="97"/>
    </row>
    <row r="606" spans="4:8">
      <c r="D606" s="86"/>
      <c r="H606" s="97"/>
    </row>
    <row r="607" spans="4:8">
      <c r="D607" s="86"/>
      <c r="H607" s="97"/>
    </row>
    <row r="608" spans="4:8">
      <c r="D608" s="86"/>
      <c r="H608" s="97"/>
    </row>
    <row r="609" spans="4:8">
      <c r="D609" s="86"/>
      <c r="H609" s="97"/>
    </row>
    <row r="610" spans="4:8">
      <c r="D610" s="86"/>
      <c r="H610" s="97"/>
    </row>
    <row r="611" spans="4:8">
      <c r="D611" s="86"/>
      <c r="H611" s="97"/>
    </row>
    <row r="612" spans="4:8">
      <c r="D612" s="86"/>
      <c r="H612" s="97"/>
    </row>
    <row r="613" spans="4:8">
      <c r="D613" s="86"/>
      <c r="H613" s="97"/>
    </row>
    <row r="614" spans="4:8">
      <c r="D614" s="86"/>
      <c r="H614" s="97"/>
    </row>
    <row r="615" spans="4:8">
      <c r="D615" s="86"/>
      <c r="H615" s="97"/>
    </row>
    <row r="616" spans="4:8">
      <c r="D616" s="86"/>
      <c r="H616" s="97"/>
    </row>
    <row r="617" spans="4:8">
      <c r="D617" s="86"/>
      <c r="H617" s="97"/>
    </row>
    <row r="618" spans="4:8">
      <c r="D618" s="86"/>
      <c r="H618" s="97"/>
    </row>
    <row r="619" spans="4:8">
      <c r="D619" s="86"/>
      <c r="H619" s="97"/>
    </row>
    <row r="620" spans="4:8">
      <c r="D620" s="86"/>
      <c r="H620" s="97"/>
    </row>
    <row r="621" spans="4:8">
      <c r="D621" s="86"/>
      <c r="H621" s="97"/>
    </row>
    <row r="622" spans="4:8">
      <c r="D622" s="86"/>
      <c r="H622" s="97"/>
    </row>
    <row r="623" spans="4:8">
      <c r="D623" s="86"/>
      <c r="H623" s="97"/>
    </row>
    <row r="624" spans="4:8">
      <c r="D624" s="86"/>
      <c r="H624" s="97"/>
    </row>
    <row r="625" spans="4:8">
      <c r="D625" s="86"/>
      <c r="H625" s="97"/>
    </row>
    <row r="626" spans="4:8">
      <c r="D626" s="86"/>
      <c r="H626" s="97"/>
    </row>
    <row r="627" spans="4:8">
      <c r="D627" s="86"/>
      <c r="H627" s="97"/>
    </row>
    <row r="628" spans="4:8">
      <c r="D628" s="86"/>
      <c r="H628" s="97"/>
    </row>
    <row r="629" spans="4:8">
      <c r="D629" s="86"/>
      <c r="H629" s="97"/>
    </row>
    <row r="630" spans="4:8">
      <c r="D630" s="86"/>
      <c r="H630" s="97"/>
    </row>
    <row r="631" spans="4:8">
      <c r="D631" s="86"/>
      <c r="H631" s="97"/>
    </row>
    <row r="632" spans="4:8">
      <c r="D632" s="86"/>
      <c r="H632" s="97"/>
    </row>
    <row r="633" spans="4:8">
      <c r="D633" s="86"/>
      <c r="H633" s="97"/>
    </row>
    <row r="634" spans="4:8">
      <c r="D634" s="86"/>
      <c r="H634" s="97"/>
    </row>
    <row r="635" spans="4:8">
      <c r="D635" s="86"/>
      <c r="H635" s="97"/>
    </row>
    <row r="636" spans="4:8">
      <c r="D636" s="86"/>
      <c r="H636" s="97"/>
    </row>
    <row r="637" spans="4:8">
      <c r="D637" s="86"/>
      <c r="H637" s="97"/>
    </row>
    <row r="638" spans="4:8">
      <c r="D638" s="86"/>
      <c r="H638" s="97"/>
    </row>
    <row r="639" spans="4:8">
      <c r="D639" s="86"/>
      <c r="H639" s="97"/>
    </row>
    <row r="640" spans="4:8">
      <c r="D640" s="86"/>
      <c r="H640" s="97"/>
    </row>
    <row r="641" spans="4:8">
      <c r="D641" s="86"/>
      <c r="H641" s="97"/>
    </row>
    <row r="642" spans="4:8">
      <c r="D642" s="86"/>
      <c r="H642" s="97"/>
    </row>
    <row r="643" spans="4:8">
      <c r="D643" s="86"/>
      <c r="H643" s="97"/>
    </row>
    <row r="644" spans="4:8">
      <c r="D644" s="86"/>
      <c r="H644" s="97"/>
    </row>
    <row r="645" spans="4:8">
      <c r="D645" s="86"/>
      <c r="H645" s="97"/>
    </row>
    <row r="646" spans="4:8">
      <c r="D646" s="86"/>
      <c r="H646" s="97"/>
    </row>
    <row r="647" spans="4:8">
      <c r="D647" s="86"/>
      <c r="H647" s="97"/>
    </row>
    <row r="648" spans="4:8">
      <c r="D648" s="86"/>
      <c r="H648" s="97"/>
    </row>
    <row r="649" spans="4:8">
      <c r="D649" s="86"/>
      <c r="H649" s="97"/>
    </row>
    <row r="650" spans="4:8">
      <c r="D650" s="86"/>
      <c r="H650" s="97"/>
    </row>
    <row r="651" spans="4:8">
      <c r="D651" s="86"/>
      <c r="H651" s="97"/>
    </row>
    <row r="652" spans="4:8">
      <c r="D652" s="86"/>
      <c r="H652" s="97"/>
    </row>
    <row r="653" spans="4:8">
      <c r="D653" s="86"/>
      <c r="H653" s="97"/>
    </row>
    <row r="654" spans="4:8">
      <c r="D654" s="86"/>
      <c r="H654" s="97"/>
    </row>
    <row r="655" spans="4:8">
      <c r="D655" s="86"/>
      <c r="H655" s="97"/>
    </row>
    <row r="656" spans="4:8">
      <c r="D656" s="86"/>
      <c r="H656" s="97"/>
    </row>
    <row r="657" spans="4:8">
      <c r="D657" s="86"/>
      <c r="H657" s="97"/>
    </row>
    <row r="658" spans="4:8">
      <c r="D658" s="86"/>
      <c r="H658" s="97"/>
    </row>
    <row r="659" spans="4:8">
      <c r="D659" s="86"/>
      <c r="H659" s="97"/>
    </row>
    <row r="660" spans="4:8">
      <c r="D660" s="86"/>
      <c r="H660" s="97"/>
    </row>
    <row r="661" spans="4:8">
      <c r="D661" s="86"/>
      <c r="H661" s="97"/>
    </row>
    <row r="662" spans="4:8">
      <c r="D662" s="86"/>
      <c r="H662" s="97"/>
    </row>
    <row r="663" spans="4:8">
      <c r="D663" s="86"/>
      <c r="H663" s="97"/>
    </row>
    <row r="664" spans="4:8">
      <c r="D664" s="86"/>
      <c r="H664" s="97"/>
    </row>
    <row r="665" spans="4:8">
      <c r="D665" s="86"/>
      <c r="H665" s="97"/>
    </row>
    <row r="666" spans="4:8">
      <c r="D666" s="86"/>
      <c r="H666" s="97"/>
    </row>
    <row r="667" spans="4:8">
      <c r="D667" s="86"/>
      <c r="H667" s="97"/>
    </row>
    <row r="668" spans="4:8">
      <c r="D668" s="86"/>
      <c r="H668" s="97"/>
    </row>
    <row r="669" spans="4:8">
      <c r="D669" s="86"/>
      <c r="H669" s="97"/>
    </row>
    <row r="670" spans="4:8">
      <c r="D670" s="86"/>
      <c r="H670" s="97"/>
    </row>
    <row r="671" spans="4:8">
      <c r="D671" s="86"/>
      <c r="H671" s="97"/>
    </row>
    <row r="672" spans="4:8">
      <c r="D672" s="86"/>
      <c r="H672" s="97"/>
    </row>
    <row r="673" spans="4:8">
      <c r="D673" s="86"/>
      <c r="H673" s="97"/>
    </row>
    <row r="674" spans="4:8">
      <c r="D674" s="86"/>
      <c r="H674" s="97"/>
    </row>
    <row r="675" spans="4:8">
      <c r="D675" s="86"/>
      <c r="H675" s="97"/>
    </row>
    <row r="676" spans="4:8">
      <c r="D676" s="86"/>
      <c r="H676" s="97"/>
    </row>
    <row r="677" spans="4:8">
      <c r="D677" s="86"/>
      <c r="H677" s="97"/>
    </row>
    <row r="678" spans="4:8">
      <c r="D678" s="86"/>
      <c r="H678" s="97"/>
    </row>
    <row r="679" spans="4:8">
      <c r="D679" s="86"/>
      <c r="H679" s="97"/>
    </row>
    <row r="680" spans="4:8">
      <c r="D680" s="86"/>
      <c r="H680" s="97"/>
    </row>
    <row r="681" spans="4:8">
      <c r="D681" s="86"/>
      <c r="H681" s="97"/>
    </row>
    <row r="682" spans="4:8">
      <c r="D682" s="86"/>
      <c r="H682" s="97"/>
    </row>
    <row r="683" spans="4:8">
      <c r="D683" s="86"/>
      <c r="H683" s="97"/>
    </row>
    <row r="684" spans="4:8">
      <c r="D684" s="86"/>
      <c r="H684" s="97"/>
    </row>
    <row r="685" spans="4:8">
      <c r="D685" s="86"/>
      <c r="H685" s="97"/>
    </row>
    <row r="686" spans="4:8">
      <c r="D686" s="86"/>
      <c r="H686" s="97"/>
    </row>
    <row r="687" spans="4:8">
      <c r="D687" s="86"/>
      <c r="H687" s="97"/>
    </row>
    <row r="688" spans="4:8">
      <c r="D688" s="86"/>
      <c r="H688" s="97"/>
    </row>
    <row r="689" spans="4:8">
      <c r="D689" s="86"/>
      <c r="H689" s="97"/>
    </row>
    <row r="690" spans="4:8">
      <c r="D690" s="86"/>
      <c r="H690" s="97"/>
    </row>
    <row r="691" spans="4:8">
      <c r="D691" s="86"/>
      <c r="H691" s="97"/>
    </row>
    <row r="692" spans="4:8">
      <c r="D692" s="86"/>
      <c r="H692" s="97"/>
    </row>
    <row r="693" spans="4:8">
      <c r="D693" s="86"/>
      <c r="H693" s="97"/>
    </row>
    <row r="694" spans="4:8">
      <c r="D694" s="86"/>
      <c r="H694" s="97"/>
    </row>
    <row r="695" spans="4:8">
      <c r="D695" s="86"/>
      <c r="H695" s="97"/>
    </row>
    <row r="696" spans="4:8">
      <c r="D696" s="86"/>
      <c r="H696" s="97"/>
    </row>
    <row r="697" spans="4:8">
      <c r="D697" s="86"/>
      <c r="H697" s="97"/>
    </row>
    <row r="698" spans="4:8">
      <c r="D698" s="86"/>
      <c r="H698" s="97"/>
    </row>
    <row r="699" spans="4:8">
      <c r="D699" s="86"/>
      <c r="H699" s="97"/>
    </row>
    <row r="700" spans="4:8">
      <c r="D700" s="86"/>
      <c r="H700" s="97"/>
    </row>
    <row r="701" spans="4:8">
      <c r="D701" s="86"/>
      <c r="H701" s="97"/>
    </row>
    <row r="702" spans="4:8">
      <c r="D702" s="86"/>
      <c r="H702" s="97"/>
    </row>
    <row r="703" spans="4:8">
      <c r="D703" s="86"/>
      <c r="H703" s="97"/>
    </row>
    <row r="704" spans="4:8">
      <c r="D704" s="86"/>
      <c r="H704" s="97"/>
    </row>
    <row r="705" spans="4:8">
      <c r="D705" s="86"/>
      <c r="H705" s="97"/>
    </row>
    <row r="706" spans="4:8">
      <c r="D706" s="86"/>
      <c r="H706" s="97"/>
    </row>
    <row r="707" spans="4:8">
      <c r="D707" s="86"/>
      <c r="H707" s="97"/>
    </row>
    <row r="708" spans="4:8">
      <c r="D708" s="86"/>
      <c r="H708" s="97"/>
    </row>
    <row r="709" spans="4:8">
      <c r="D709" s="86"/>
      <c r="H709" s="97"/>
    </row>
    <row r="710" spans="4:8">
      <c r="D710" s="86"/>
      <c r="H710" s="97"/>
    </row>
    <row r="711" spans="4:8">
      <c r="D711" s="86"/>
      <c r="H711" s="97"/>
    </row>
    <row r="712" spans="4:8">
      <c r="D712" s="86"/>
      <c r="H712" s="97"/>
    </row>
    <row r="713" spans="4:8">
      <c r="D713" s="86"/>
      <c r="H713" s="97"/>
    </row>
    <row r="714" spans="4:8">
      <c r="D714" s="86"/>
      <c r="H714" s="97"/>
    </row>
    <row r="715" spans="4:8">
      <c r="D715" s="86"/>
      <c r="H715" s="97"/>
    </row>
    <row r="716" spans="4:8">
      <c r="D716" s="86"/>
      <c r="H716" s="97"/>
    </row>
    <row r="717" spans="4:8">
      <c r="D717" s="86"/>
      <c r="H717" s="97"/>
    </row>
    <row r="718" spans="4:8">
      <c r="D718" s="86"/>
      <c r="H718" s="97"/>
    </row>
    <row r="719" spans="4:8">
      <c r="D719" s="86"/>
      <c r="H719" s="97"/>
    </row>
    <row r="720" spans="4:8">
      <c r="D720" s="86"/>
      <c r="H720" s="97"/>
    </row>
    <row r="721" spans="4:8">
      <c r="D721" s="86"/>
      <c r="H721" s="97"/>
    </row>
    <row r="722" spans="4:8">
      <c r="D722" s="86"/>
      <c r="H722" s="97"/>
    </row>
    <row r="723" spans="4:8">
      <c r="D723" s="86"/>
      <c r="H723" s="97"/>
    </row>
    <row r="724" spans="4:8">
      <c r="D724" s="86"/>
      <c r="H724" s="97"/>
    </row>
    <row r="725" spans="4:8">
      <c r="D725" s="86"/>
      <c r="H725" s="97"/>
    </row>
    <row r="726" spans="4:8">
      <c r="D726" s="86"/>
      <c r="H726" s="97"/>
    </row>
    <row r="727" spans="4:8">
      <c r="D727" s="86"/>
      <c r="H727" s="97"/>
    </row>
    <row r="728" spans="4:8">
      <c r="D728" s="86"/>
      <c r="H728" s="97"/>
    </row>
    <row r="729" spans="4:8">
      <c r="D729" s="86"/>
      <c r="H729" s="97"/>
    </row>
    <row r="730" spans="4:8">
      <c r="D730" s="86"/>
      <c r="H730" s="97"/>
    </row>
    <row r="731" spans="4:8">
      <c r="D731" s="86"/>
      <c r="H731" s="97"/>
    </row>
    <row r="732" spans="4:8">
      <c r="D732" s="86"/>
      <c r="H732" s="97"/>
    </row>
    <row r="733" spans="4:8">
      <c r="D733" s="86"/>
      <c r="H733" s="97"/>
    </row>
    <row r="734" spans="4:8">
      <c r="D734" s="86"/>
      <c r="H734" s="97"/>
    </row>
    <row r="735" spans="4:8">
      <c r="D735" s="86"/>
      <c r="H735" s="97"/>
    </row>
    <row r="736" spans="4:8">
      <c r="D736" s="86"/>
      <c r="H736" s="97"/>
    </row>
    <row r="737" spans="4:8">
      <c r="D737" s="86"/>
      <c r="H737" s="97"/>
    </row>
    <row r="738" spans="4:8">
      <c r="D738" s="86"/>
      <c r="H738" s="97"/>
    </row>
    <row r="739" spans="4:8">
      <c r="D739" s="86"/>
      <c r="H739" s="97"/>
    </row>
    <row r="740" spans="4:8">
      <c r="D740" s="86"/>
      <c r="H740" s="97"/>
    </row>
    <row r="741" spans="4:8">
      <c r="D741" s="86"/>
      <c r="H741" s="97"/>
    </row>
    <row r="742" spans="4:8">
      <c r="D742" s="86"/>
      <c r="H742" s="97"/>
    </row>
    <row r="743" spans="4:8">
      <c r="D743" s="86"/>
      <c r="H743" s="97"/>
    </row>
    <row r="744" spans="4:8">
      <c r="D744" s="86"/>
      <c r="H744" s="97"/>
    </row>
    <row r="745" spans="4:8">
      <c r="D745" s="86"/>
      <c r="H745" s="97"/>
    </row>
    <row r="746" spans="4:8">
      <c r="D746" s="86"/>
      <c r="H746" s="97"/>
    </row>
    <row r="747" spans="4:8">
      <c r="D747" s="86"/>
      <c r="H747" s="97"/>
    </row>
    <row r="748" spans="4:8">
      <c r="D748" s="86"/>
      <c r="H748" s="97"/>
    </row>
    <row r="749" spans="4:8">
      <c r="D749" s="86"/>
      <c r="H749" s="97"/>
    </row>
    <row r="750" spans="4:8">
      <c r="D750" s="86"/>
      <c r="H750" s="97"/>
    </row>
    <row r="751" spans="4:8">
      <c r="D751" s="86"/>
      <c r="H751" s="97"/>
    </row>
    <row r="752" spans="4:8">
      <c r="D752" s="86"/>
      <c r="H752" s="97"/>
    </row>
    <row r="753" spans="4:8">
      <c r="D753" s="86"/>
      <c r="H753" s="97"/>
    </row>
    <row r="754" spans="4:8">
      <c r="D754" s="86"/>
      <c r="H754" s="97"/>
    </row>
    <row r="755" spans="4:8">
      <c r="D755" s="86"/>
      <c r="H755" s="97"/>
    </row>
    <row r="756" spans="4:8">
      <c r="D756" s="86"/>
      <c r="H756" s="97"/>
    </row>
    <row r="757" spans="4:8">
      <c r="D757" s="86"/>
      <c r="H757" s="97"/>
    </row>
    <row r="758" spans="4:8">
      <c r="D758" s="86"/>
      <c r="H758" s="97"/>
    </row>
    <row r="759" spans="4:8">
      <c r="D759" s="86"/>
      <c r="H759" s="97"/>
    </row>
    <row r="760" spans="4:8">
      <c r="D760" s="86"/>
      <c r="H760" s="97"/>
    </row>
    <row r="761" spans="4:8">
      <c r="D761" s="86"/>
      <c r="H761" s="97"/>
    </row>
    <row r="762" spans="4:8">
      <c r="D762" s="86"/>
      <c r="H762" s="97"/>
    </row>
    <row r="763" spans="4:8">
      <c r="D763" s="86"/>
      <c r="H763" s="97"/>
    </row>
    <row r="764" spans="4:8">
      <c r="D764" s="86"/>
      <c r="H764" s="97"/>
    </row>
    <row r="765" spans="4:8">
      <c r="D765" s="86"/>
      <c r="H765" s="97"/>
    </row>
    <row r="766" spans="4:8">
      <c r="D766" s="86"/>
      <c r="H766" s="97"/>
    </row>
    <row r="767" spans="4:8">
      <c r="D767" s="86"/>
      <c r="H767" s="97"/>
    </row>
    <row r="768" spans="4:8">
      <c r="D768" s="86"/>
      <c r="H768" s="97"/>
    </row>
    <row r="769" spans="4:8">
      <c r="D769" s="86"/>
      <c r="H769" s="97"/>
    </row>
    <row r="770" spans="4:8">
      <c r="D770" s="86"/>
      <c r="H770" s="97"/>
    </row>
    <row r="771" spans="4:8">
      <c r="D771" s="86"/>
      <c r="H771" s="97"/>
    </row>
    <row r="772" spans="4:8">
      <c r="D772" s="86"/>
      <c r="H772" s="97"/>
    </row>
    <row r="773" spans="4:8">
      <c r="D773" s="86"/>
      <c r="H773" s="97"/>
    </row>
    <row r="774" spans="4:8">
      <c r="D774" s="86"/>
      <c r="H774" s="97"/>
    </row>
    <row r="775" spans="4:8">
      <c r="D775" s="86"/>
      <c r="H775" s="97"/>
    </row>
    <row r="776" spans="4:8">
      <c r="D776" s="86"/>
      <c r="H776" s="97"/>
    </row>
    <row r="777" spans="4:8">
      <c r="D777" s="86"/>
      <c r="H777" s="97"/>
    </row>
    <row r="778" spans="4:8">
      <c r="D778" s="86"/>
      <c r="H778" s="97"/>
    </row>
    <row r="779" spans="4:8">
      <c r="D779" s="86"/>
      <c r="H779" s="97"/>
    </row>
    <row r="780" spans="4:8">
      <c r="D780" s="86"/>
      <c r="H780" s="97"/>
    </row>
    <row r="781" spans="4:8">
      <c r="D781" s="86"/>
      <c r="H781" s="97"/>
    </row>
    <row r="782" spans="4:8">
      <c r="D782" s="86"/>
      <c r="H782" s="97"/>
    </row>
    <row r="783" spans="4:8">
      <c r="D783" s="86"/>
      <c r="H783" s="97"/>
    </row>
    <row r="784" spans="4:8">
      <c r="D784" s="86"/>
      <c r="H784" s="97"/>
    </row>
    <row r="785" spans="4:8">
      <c r="D785" s="86"/>
      <c r="H785" s="97"/>
    </row>
    <row r="786" spans="4:8">
      <c r="D786" s="86"/>
      <c r="H786" s="97"/>
    </row>
    <row r="787" spans="4:8">
      <c r="D787" s="86"/>
      <c r="H787" s="97"/>
    </row>
    <row r="788" spans="4:8">
      <c r="D788" s="86"/>
      <c r="H788" s="97"/>
    </row>
    <row r="789" spans="4:8">
      <c r="D789" s="86"/>
      <c r="H789" s="97"/>
    </row>
    <row r="790" spans="4:8">
      <c r="D790" s="86"/>
      <c r="H790" s="97"/>
    </row>
    <row r="791" spans="4:8">
      <c r="D791" s="86"/>
      <c r="H791" s="97"/>
    </row>
    <row r="792" spans="4:8">
      <c r="D792" s="86"/>
      <c r="H792" s="97"/>
    </row>
    <row r="793" spans="4:8">
      <c r="D793" s="86"/>
      <c r="H793" s="97"/>
    </row>
    <row r="794" spans="4:8">
      <c r="D794" s="86"/>
      <c r="H794" s="97"/>
    </row>
    <row r="795" spans="4:8">
      <c r="D795" s="86"/>
      <c r="H795" s="97"/>
    </row>
    <row r="796" spans="4:8">
      <c r="D796" s="86"/>
      <c r="H796" s="97"/>
    </row>
    <row r="797" spans="4:8">
      <c r="D797" s="86"/>
      <c r="H797" s="97"/>
    </row>
    <row r="798" spans="4:8">
      <c r="D798" s="86"/>
      <c r="H798" s="97"/>
    </row>
    <row r="799" spans="4:8">
      <c r="D799" s="86"/>
      <c r="H799" s="97"/>
    </row>
    <row r="800" spans="4:8">
      <c r="D800" s="86"/>
      <c r="H800" s="97"/>
    </row>
    <row r="801" spans="4:8">
      <c r="D801" s="86"/>
      <c r="H801" s="97"/>
    </row>
    <row r="802" spans="4:8">
      <c r="D802" s="86"/>
      <c r="H802" s="97"/>
    </row>
    <row r="803" spans="4:8">
      <c r="D803" s="86"/>
      <c r="H803" s="97"/>
    </row>
    <row r="804" spans="4:8">
      <c r="D804" s="86"/>
      <c r="H804" s="97"/>
    </row>
    <row r="805" spans="4:8">
      <c r="D805" s="86"/>
      <c r="H805" s="97"/>
    </row>
    <row r="806" spans="4:8">
      <c r="D806" s="86"/>
      <c r="H806" s="97"/>
    </row>
    <row r="807" spans="4:8">
      <c r="D807" s="86"/>
      <c r="H807" s="97"/>
    </row>
    <row r="808" spans="4:8">
      <c r="D808" s="86"/>
      <c r="H808" s="97"/>
    </row>
    <row r="809" spans="4:8">
      <c r="D809" s="86"/>
      <c r="H809" s="97"/>
    </row>
    <row r="810" spans="4:8">
      <c r="D810" s="86"/>
      <c r="H810" s="97"/>
    </row>
    <row r="811" spans="4:8">
      <c r="D811" s="86"/>
      <c r="H811" s="97"/>
    </row>
    <row r="812" spans="4:8">
      <c r="D812" s="86"/>
      <c r="H812" s="97"/>
    </row>
    <row r="813" spans="4:8">
      <c r="D813" s="86"/>
      <c r="H813" s="97"/>
    </row>
    <row r="814" spans="4:8">
      <c r="D814" s="86"/>
      <c r="H814" s="97"/>
    </row>
    <row r="815" spans="4:8">
      <c r="D815" s="86"/>
      <c r="H815" s="97"/>
    </row>
    <row r="816" spans="4:8">
      <c r="D816" s="86"/>
      <c r="H816" s="97"/>
    </row>
    <row r="817" spans="4:8">
      <c r="D817" s="86"/>
      <c r="H817" s="97"/>
    </row>
    <row r="818" spans="4:8">
      <c r="D818" s="86"/>
      <c r="H818" s="97"/>
    </row>
    <row r="819" spans="4:8">
      <c r="D819" s="86"/>
      <c r="H819" s="97"/>
    </row>
    <row r="820" spans="4:8">
      <c r="D820" s="86"/>
      <c r="H820" s="97"/>
    </row>
    <row r="821" spans="4:8">
      <c r="D821" s="86"/>
      <c r="H821" s="97"/>
    </row>
    <row r="822" spans="4:8">
      <c r="D822" s="86"/>
      <c r="H822" s="97"/>
    </row>
    <row r="823" spans="4:8">
      <c r="D823" s="86"/>
      <c r="H823" s="97"/>
    </row>
    <row r="824" spans="4:8">
      <c r="D824" s="86"/>
      <c r="H824" s="97"/>
    </row>
    <row r="825" spans="4:8">
      <c r="D825" s="86"/>
      <c r="H825" s="97"/>
    </row>
    <row r="826" spans="4:8">
      <c r="D826" s="86"/>
      <c r="H826" s="97"/>
    </row>
    <row r="827" spans="4:8">
      <c r="D827" s="86"/>
      <c r="H827" s="97"/>
    </row>
    <row r="828" spans="4:8">
      <c r="D828" s="86"/>
      <c r="H828" s="97"/>
    </row>
    <row r="829" spans="4:8">
      <c r="D829" s="86"/>
      <c r="H829" s="97"/>
    </row>
    <row r="830" spans="4:8">
      <c r="D830" s="86"/>
      <c r="H830" s="97"/>
    </row>
    <row r="831" spans="4:8">
      <c r="D831" s="86"/>
      <c r="H831" s="97"/>
    </row>
    <row r="832" spans="4:8">
      <c r="D832" s="86"/>
      <c r="H832" s="97"/>
    </row>
    <row r="833" spans="4:8">
      <c r="D833" s="86"/>
      <c r="H833" s="97"/>
    </row>
    <row r="834" spans="4:8">
      <c r="D834" s="86"/>
      <c r="H834" s="97"/>
    </row>
    <row r="835" spans="4:8">
      <c r="D835" s="86"/>
      <c r="H835" s="97"/>
    </row>
    <row r="836" spans="4:8">
      <c r="D836" s="86"/>
      <c r="H836" s="97"/>
    </row>
    <row r="837" spans="4:8">
      <c r="D837" s="86"/>
      <c r="H837" s="97"/>
    </row>
    <row r="838" spans="4:8">
      <c r="D838" s="86"/>
      <c r="H838" s="97"/>
    </row>
    <row r="839" spans="4:8">
      <c r="D839" s="86"/>
      <c r="H839" s="97"/>
    </row>
    <row r="840" spans="4:8">
      <c r="D840" s="86"/>
      <c r="H840" s="97"/>
    </row>
    <row r="841" spans="4:8">
      <c r="D841" s="86"/>
      <c r="H841" s="97"/>
    </row>
    <row r="842" spans="4:8">
      <c r="D842" s="86"/>
      <c r="H842" s="97"/>
    </row>
    <row r="843" spans="4:8">
      <c r="D843" s="86"/>
      <c r="H843" s="97"/>
    </row>
    <row r="844" spans="4:8">
      <c r="D844" s="86"/>
      <c r="H844" s="97"/>
    </row>
    <row r="845" spans="4:8">
      <c r="D845" s="86"/>
      <c r="H845" s="97"/>
    </row>
    <row r="846" spans="4:8">
      <c r="D846" s="86"/>
      <c r="H846" s="97"/>
    </row>
    <row r="847" spans="4:8">
      <c r="D847" s="86"/>
      <c r="H847" s="97"/>
    </row>
    <row r="848" spans="4:8">
      <c r="D848" s="86"/>
      <c r="H848" s="97"/>
    </row>
    <row r="849" spans="4:8">
      <c r="D849" s="86"/>
      <c r="H849" s="97"/>
    </row>
    <row r="850" spans="4:8">
      <c r="D850" s="86"/>
      <c r="H850" s="97"/>
    </row>
    <row r="851" spans="4:8">
      <c r="D851" s="86"/>
      <c r="H851" s="97"/>
    </row>
    <row r="852" spans="4:8">
      <c r="D852" s="86"/>
      <c r="H852" s="97"/>
    </row>
    <row r="853" spans="4:8">
      <c r="D853" s="86"/>
      <c r="H853" s="97"/>
    </row>
    <row r="854" spans="4:8">
      <c r="D854" s="86"/>
      <c r="H854" s="97"/>
    </row>
    <row r="855" spans="4:8">
      <c r="D855" s="86"/>
      <c r="H855" s="97"/>
    </row>
    <row r="856" spans="4:8">
      <c r="D856" s="86"/>
      <c r="H856" s="97"/>
    </row>
    <row r="857" spans="4:8">
      <c r="D857" s="86"/>
      <c r="H857" s="97"/>
    </row>
    <row r="858" spans="4:8">
      <c r="D858" s="86"/>
      <c r="H858" s="97"/>
    </row>
    <row r="859" spans="4:8">
      <c r="D859" s="86"/>
      <c r="H859" s="97"/>
    </row>
    <row r="860" spans="4:8">
      <c r="D860" s="86"/>
      <c r="H860" s="97"/>
    </row>
    <row r="861" spans="4:8">
      <c r="D861" s="86"/>
      <c r="H861" s="97"/>
    </row>
    <row r="862" spans="4:8">
      <c r="D862" s="86"/>
      <c r="H862" s="97"/>
    </row>
    <row r="863" spans="4:8">
      <c r="D863" s="86"/>
      <c r="H863" s="97"/>
    </row>
    <row r="864" spans="4:8">
      <c r="D864" s="86"/>
      <c r="H864" s="97"/>
    </row>
    <row r="865" spans="4:8">
      <c r="D865" s="86"/>
      <c r="H865" s="97"/>
    </row>
    <row r="866" spans="4:8">
      <c r="D866" s="86"/>
      <c r="H866" s="97"/>
    </row>
    <row r="867" spans="4:8">
      <c r="D867" s="86"/>
      <c r="H867" s="97"/>
    </row>
    <row r="868" spans="4:8">
      <c r="D868" s="86"/>
      <c r="H868" s="97"/>
    </row>
    <row r="869" spans="4:8">
      <c r="D869" s="86"/>
      <c r="H869" s="97"/>
    </row>
    <row r="870" spans="4:8">
      <c r="D870" s="86"/>
      <c r="H870" s="97"/>
    </row>
    <row r="871" spans="4:8">
      <c r="D871" s="86"/>
      <c r="H871" s="97"/>
    </row>
    <row r="872" spans="4:8">
      <c r="D872" s="86"/>
      <c r="H872" s="97"/>
    </row>
    <row r="873" spans="4:8">
      <c r="D873" s="86"/>
      <c r="H873" s="97"/>
    </row>
    <row r="874" spans="4:8">
      <c r="D874" s="86"/>
      <c r="H874" s="97"/>
    </row>
    <row r="875" spans="4:8">
      <c r="D875" s="86"/>
      <c r="H875" s="97"/>
    </row>
    <row r="876" spans="4:8">
      <c r="D876" s="86"/>
      <c r="H876" s="97"/>
    </row>
    <row r="877" spans="4:8">
      <c r="D877" s="86"/>
      <c r="H877" s="97"/>
    </row>
    <row r="878" spans="4:8">
      <c r="D878" s="86"/>
      <c r="H878" s="97"/>
    </row>
    <row r="879" spans="4:8">
      <c r="D879" s="86"/>
      <c r="H879" s="97"/>
    </row>
    <row r="880" spans="4:8">
      <c r="D880" s="86"/>
      <c r="H880" s="97"/>
    </row>
    <row r="881" spans="4:8">
      <c r="D881" s="86"/>
      <c r="H881" s="97"/>
    </row>
    <row r="882" spans="4:8">
      <c r="D882" s="86"/>
      <c r="H882" s="97"/>
    </row>
    <row r="883" spans="4:8">
      <c r="D883" s="86"/>
      <c r="H883" s="97"/>
    </row>
    <row r="884" spans="4:8">
      <c r="D884" s="86"/>
      <c r="H884" s="97"/>
    </row>
    <row r="885" spans="4:8">
      <c r="D885" s="86"/>
      <c r="H885" s="97"/>
    </row>
    <row r="886" spans="4:8">
      <c r="D886" s="86"/>
      <c r="H886" s="97"/>
    </row>
    <row r="887" spans="4:8">
      <c r="D887" s="86"/>
      <c r="H887" s="97"/>
    </row>
    <row r="888" spans="4:8">
      <c r="D888" s="86"/>
      <c r="H888" s="97"/>
    </row>
    <row r="889" spans="4:8">
      <c r="D889" s="86"/>
      <c r="H889" s="97"/>
    </row>
    <row r="890" spans="4:8">
      <c r="D890" s="86"/>
      <c r="H890" s="97"/>
    </row>
    <row r="891" spans="4:8">
      <c r="D891" s="86"/>
      <c r="H891" s="97"/>
    </row>
    <row r="892" spans="4:8">
      <c r="D892" s="86"/>
      <c r="H892" s="97"/>
    </row>
    <row r="893" spans="4:8">
      <c r="D893" s="86"/>
      <c r="H893" s="97"/>
    </row>
    <row r="894" spans="4:8">
      <c r="D894" s="86"/>
      <c r="H894" s="97"/>
    </row>
    <row r="895" spans="4:8">
      <c r="D895" s="86"/>
      <c r="H895" s="97"/>
    </row>
    <row r="896" spans="4:8">
      <c r="D896" s="86"/>
      <c r="H896" s="97"/>
    </row>
    <row r="897" spans="4:8">
      <c r="D897" s="86"/>
      <c r="H897" s="97"/>
    </row>
    <row r="898" spans="4:8">
      <c r="D898" s="86"/>
      <c r="H898" s="97"/>
    </row>
    <row r="899" spans="4:8">
      <c r="D899" s="86"/>
      <c r="H899" s="97"/>
    </row>
    <row r="900" spans="4:8">
      <c r="D900" s="86"/>
      <c r="H900" s="97"/>
    </row>
    <row r="901" spans="4:8">
      <c r="D901" s="86"/>
      <c r="H901" s="97"/>
    </row>
    <row r="902" spans="4:8">
      <c r="D902" s="86"/>
      <c r="H902" s="97"/>
    </row>
    <row r="903" spans="4:8">
      <c r="D903" s="86"/>
      <c r="H903" s="97"/>
    </row>
    <row r="904" spans="4:8">
      <c r="D904" s="86"/>
      <c r="H904" s="97"/>
    </row>
    <row r="905" spans="4:8">
      <c r="D905" s="86"/>
      <c r="H905" s="97"/>
    </row>
    <row r="906" spans="4:8">
      <c r="D906" s="86"/>
      <c r="H906" s="97"/>
    </row>
    <row r="907" spans="4:8">
      <c r="D907" s="86"/>
      <c r="H907" s="97"/>
    </row>
    <row r="908" spans="4:8">
      <c r="D908" s="86"/>
      <c r="H908" s="97"/>
    </row>
    <row r="909" spans="4:8">
      <c r="D909" s="86"/>
      <c r="H909" s="97"/>
    </row>
    <row r="910" spans="4:8">
      <c r="D910" s="86"/>
      <c r="H910" s="97"/>
    </row>
    <row r="911" spans="4:8">
      <c r="D911" s="86"/>
      <c r="H911" s="97"/>
    </row>
    <row r="912" spans="4:8">
      <c r="D912" s="86"/>
      <c r="H912" s="97"/>
    </row>
    <row r="913" spans="4:8">
      <c r="D913" s="86"/>
      <c r="H913" s="97"/>
    </row>
    <row r="914" spans="4:8">
      <c r="D914" s="86"/>
      <c r="H914" s="97"/>
    </row>
    <row r="915" spans="4:8">
      <c r="D915" s="86"/>
      <c r="H915" s="97"/>
    </row>
    <row r="916" spans="4:8">
      <c r="D916" s="86"/>
      <c r="H916" s="97"/>
    </row>
    <row r="917" spans="4:8">
      <c r="D917" s="86"/>
      <c r="H917" s="97"/>
    </row>
    <row r="918" spans="4:8">
      <c r="D918" s="86"/>
      <c r="H918" s="97"/>
    </row>
    <row r="919" spans="4:8">
      <c r="D919" s="86"/>
      <c r="H919" s="97"/>
    </row>
    <row r="920" spans="4:8">
      <c r="D920" s="86"/>
      <c r="H920" s="97"/>
    </row>
    <row r="921" spans="4:8">
      <c r="D921" s="86"/>
      <c r="H921" s="97"/>
    </row>
    <row r="922" spans="4:8">
      <c r="D922" s="86"/>
      <c r="H922" s="97"/>
    </row>
    <row r="923" spans="4:8">
      <c r="D923" s="86"/>
      <c r="H923" s="97"/>
    </row>
    <row r="924" spans="4:8">
      <c r="D924" s="86"/>
      <c r="H924" s="97"/>
    </row>
    <row r="925" spans="4:8">
      <c r="D925" s="86"/>
      <c r="H925" s="97"/>
    </row>
    <row r="926" spans="4:8">
      <c r="D926" s="86"/>
      <c r="H926" s="97"/>
    </row>
    <row r="927" spans="4:8">
      <c r="D927" s="86"/>
      <c r="H927" s="97"/>
    </row>
    <row r="928" spans="4:8">
      <c r="D928" s="86"/>
      <c r="H928" s="97"/>
    </row>
    <row r="929" spans="4:8">
      <c r="D929" s="86"/>
      <c r="H929" s="97"/>
    </row>
    <row r="930" spans="4:8">
      <c r="D930" s="86"/>
      <c r="H930" s="97"/>
    </row>
    <row r="931" spans="4:8">
      <c r="D931" s="86"/>
      <c r="H931" s="97"/>
    </row>
    <row r="932" spans="4:8">
      <c r="D932" s="86"/>
      <c r="H932" s="97"/>
    </row>
    <row r="933" spans="4:8">
      <c r="D933" s="86"/>
      <c r="H933" s="97"/>
    </row>
    <row r="934" spans="4:8">
      <c r="D934" s="86"/>
      <c r="H934" s="97"/>
    </row>
    <row r="935" spans="4:8">
      <c r="D935" s="86"/>
      <c r="H935" s="97"/>
    </row>
    <row r="936" spans="4:8">
      <c r="D936" s="86"/>
      <c r="H936" s="97"/>
    </row>
    <row r="937" spans="4:8">
      <c r="D937" s="86"/>
      <c r="H937" s="97"/>
    </row>
    <row r="938" spans="4:8">
      <c r="D938" s="86"/>
      <c r="H938" s="97"/>
    </row>
    <row r="939" spans="4:8">
      <c r="D939" s="86"/>
      <c r="H939" s="97"/>
    </row>
    <row r="940" spans="4:8">
      <c r="D940" s="86"/>
      <c r="H940" s="97"/>
    </row>
    <row r="941" spans="4:8">
      <c r="D941" s="86"/>
      <c r="H941" s="97"/>
    </row>
    <row r="942" spans="4:8">
      <c r="D942" s="86"/>
      <c r="H942" s="97"/>
    </row>
    <row r="943" spans="4:8">
      <c r="D943" s="86"/>
      <c r="H943" s="97"/>
    </row>
    <row r="944" spans="4:8">
      <c r="D944" s="86"/>
      <c r="H944" s="97"/>
    </row>
    <row r="945" spans="4:8">
      <c r="D945" s="86"/>
      <c r="H945" s="97"/>
    </row>
    <row r="946" spans="4:8">
      <c r="D946" s="86"/>
      <c r="H946" s="97"/>
    </row>
    <row r="947" spans="4:8">
      <c r="D947" s="86"/>
      <c r="H947" s="97"/>
    </row>
    <row r="948" spans="4:8">
      <c r="D948" s="86"/>
      <c r="H948" s="97"/>
    </row>
    <row r="949" spans="4:8">
      <c r="D949" s="86"/>
      <c r="H949" s="97"/>
    </row>
    <row r="950" spans="4:8">
      <c r="D950" s="86"/>
      <c r="H950" s="97"/>
    </row>
    <row r="951" spans="4:8">
      <c r="D951" s="86"/>
      <c r="H951" s="97"/>
    </row>
    <row r="952" spans="4:8">
      <c r="D952" s="86"/>
      <c r="H952" s="97"/>
    </row>
    <row r="953" spans="4:8">
      <c r="D953" s="86"/>
      <c r="H953" s="97"/>
    </row>
    <row r="954" spans="4:8">
      <c r="D954" s="86"/>
      <c r="H954" s="97"/>
    </row>
    <row r="955" spans="4:8">
      <c r="D955" s="86"/>
      <c r="H955" s="97"/>
    </row>
    <row r="956" spans="4:8">
      <c r="D956" s="86"/>
      <c r="H956" s="97"/>
    </row>
    <row r="957" spans="4:8">
      <c r="D957" s="86"/>
      <c r="H957" s="97"/>
    </row>
    <row r="958" spans="4:8">
      <c r="D958" s="86"/>
      <c r="H958" s="97"/>
    </row>
    <row r="959" spans="4:8">
      <c r="D959" s="86"/>
      <c r="H959" s="97"/>
    </row>
    <row r="960" spans="4:8">
      <c r="D960" s="86"/>
      <c r="H960" s="97"/>
    </row>
    <row r="961" spans="4:8">
      <c r="D961" s="86"/>
      <c r="H961" s="97"/>
    </row>
    <row r="962" spans="4:8">
      <c r="D962" s="86"/>
      <c r="H962" s="97"/>
    </row>
    <row r="963" spans="4:8">
      <c r="D963" s="86"/>
      <c r="H963" s="97"/>
    </row>
    <row r="964" spans="4:8">
      <c r="D964" s="86"/>
      <c r="H964" s="97"/>
    </row>
    <row r="965" spans="4:8">
      <c r="D965" s="86"/>
      <c r="H965" s="97"/>
    </row>
    <row r="966" spans="4:8">
      <c r="D966" s="86"/>
      <c r="H966" s="97"/>
    </row>
    <row r="967" spans="4:8">
      <c r="D967" s="86"/>
      <c r="H967" s="97"/>
    </row>
    <row r="968" spans="4:8">
      <c r="D968" s="86"/>
      <c r="H968" s="97"/>
    </row>
    <row r="969" spans="4:8">
      <c r="D969" s="86"/>
      <c r="H969" s="97"/>
    </row>
    <row r="970" spans="4:8">
      <c r="D970" s="86"/>
      <c r="H970" s="97"/>
    </row>
    <row r="971" spans="4:8">
      <c r="D971" s="86"/>
      <c r="H971" s="97"/>
    </row>
    <row r="972" spans="4:8">
      <c r="D972" s="86"/>
      <c r="H972" s="97"/>
    </row>
    <row r="973" spans="4:8">
      <c r="D973" s="86"/>
      <c r="H973" s="97"/>
    </row>
    <row r="974" spans="4:8">
      <c r="D974" s="86"/>
      <c r="H974" s="97"/>
    </row>
    <row r="975" spans="4:8">
      <c r="D975" s="86"/>
      <c r="H975" s="97"/>
    </row>
    <row r="976" spans="4:8">
      <c r="D976" s="86"/>
      <c r="H976" s="97"/>
    </row>
    <row r="977" spans="4:8">
      <c r="D977" s="86"/>
      <c r="H977" s="97"/>
    </row>
    <row r="978" spans="4:8">
      <c r="D978" s="86"/>
      <c r="H978" s="97"/>
    </row>
    <row r="979" spans="4:8">
      <c r="D979" s="86"/>
      <c r="H979" s="97"/>
    </row>
    <row r="980" spans="4:8">
      <c r="D980" s="86"/>
      <c r="H980" s="97"/>
    </row>
    <row r="981" spans="4:8">
      <c r="D981" s="86"/>
      <c r="H981" s="97"/>
    </row>
    <row r="982" spans="4:8">
      <c r="D982" s="86"/>
      <c r="H982" s="97"/>
    </row>
    <row r="983" spans="4:8">
      <c r="D983" s="86"/>
      <c r="H983" s="97"/>
    </row>
    <row r="984" spans="4:8">
      <c r="D984" s="86"/>
      <c r="H984" s="97"/>
    </row>
    <row r="985" spans="4:8">
      <c r="D985" s="86"/>
      <c r="H985" s="97"/>
    </row>
    <row r="986" spans="4:8">
      <c r="D986" s="86"/>
      <c r="H986" s="97"/>
    </row>
    <row r="987" spans="4:8">
      <c r="D987" s="86"/>
      <c r="H987" s="97"/>
    </row>
    <row r="988" spans="4:8">
      <c r="D988" s="86"/>
      <c r="H988" s="97"/>
    </row>
    <row r="989" spans="4:8">
      <c r="D989" s="86"/>
      <c r="H989" s="97"/>
    </row>
    <row r="990" spans="4:8">
      <c r="D990" s="86"/>
      <c r="H990" s="97"/>
    </row>
    <row r="991" spans="4:8">
      <c r="D991" s="86"/>
      <c r="H991" s="97"/>
    </row>
    <row r="992" spans="4:8">
      <c r="D992" s="86"/>
      <c r="H992" s="97"/>
    </row>
    <row r="993" spans="4:8">
      <c r="D993" s="86"/>
      <c r="H993" s="97"/>
    </row>
    <row r="994" spans="4:8">
      <c r="D994" s="86"/>
      <c r="H994" s="97"/>
    </row>
    <row r="995" spans="4:8">
      <c r="D995" s="86"/>
      <c r="H995" s="97"/>
    </row>
    <row r="996" spans="4:8">
      <c r="D996" s="86"/>
      <c r="H996" s="97"/>
    </row>
    <row r="997" spans="4:8">
      <c r="D997" s="86"/>
      <c r="H997" s="97"/>
    </row>
    <row r="998" spans="4:8">
      <c r="D998" s="86"/>
      <c r="H998" s="97"/>
    </row>
    <row r="999" spans="4:8">
      <c r="D999" s="86"/>
      <c r="H999" s="97"/>
    </row>
    <row r="1000" spans="4:8">
      <c r="D1000" s="86"/>
      <c r="H1000" s="97"/>
    </row>
    <row r="1001" spans="4:8">
      <c r="D1001" s="86"/>
      <c r="H1001" s="97"/>
    </row>
    <row r="1002" spans="4:8">
      <c r="D1002" s="86"/>
      <c r="H1002" s="97"/>
    </row>
    <row r="1003" spans="4:8">
      <c r="D1003" s="86"/>
      <c r="H1003" s="97"/>
    </row>
    <row r="1004" spans="4:8">
      <c r="D1004" s="86"/>
      <c r="H1004" s="97"/>
    </row>
    <row r="1005" spans="4:8">
      <c r="D1005" s="86"/>
      <c r="H1005" s="97"/>
    </row>
    <row r="1006" spans="4:8">
      <c r="D1006" s="86"/>
      <c r="H1006" s="97"/>
    </row>
    <row r="1007" spans="4:8">
      <c r="D1007" s="86"/>
      <c r="H1007" s="97"/>
    </row>
    <row r="1008" spans="4:8">
      <c r="D1008" s="86"/>
      <c r="H1008" s="97"/>
    </row>
    <row r="1009" spans="4:8">
      <c r="D1009" s="86"/>
      <c r="H1009" s="97"/>
    </row>
    <row r="1010" spans="4:8">
      <c r="D1010" s="86"/>
      <c r="H1010" s="97"/>
    </row>
    <row r="1011" spans="4:8">
      <c r="D1011" s="86"/>
      <c r="H1011" s="97"/>
    </row>
    <row r="1012" spans="4:8">
      <c r="D1012" s="86"/>
      <c r="H1012" s="97"/>
    </row>
    <row r="1013" spans="4:8">
      <c r="D1013" s="86"/>
      <c r="H1013" s="97"/>
    </row>
    <row r="1014" spans="4:8">
      <c r="D1014" s="86"/>
      <c r="H1014" s="97"/>
    </row>
    <row r="1015" spans="4:8">
      <c r="D1015" s="86"/>
      <c r="H1015" s="97"/>
    </row>
    <row r="1016" spans="4:8">
      <c r="D1016" s="86"/>
      <c r="H1016" s="97"/>
    </row>
    <row r="1017" spans="4:8">
      <c r="D1017" s="86"/>
      <c r="H1017" s="97"/>
    </row>
    <row r="1018" spans="4:8">
      <c r="D1018" s="86"/>
      <c r="H1018" s="97"/>
    </row>
    <row r="1019" spans="4:8">
      <c r="D1019" s="86"/>
      <c r="H1019" s="97"/>
    </row>
    <row r="1020" spans="4:8">
      <c r="D1020" s="86"/>
      <c r="H1020" s="97"/>
    </row>
    <row r="1021" spans="4:8">
      <c r="D1021" s="86"/>
      <c r="H1021" s="97"/>
    </row>
    <row r="1022" spans="4:8">
      <c r="D1022" s="86"/>
      <c r="H1022" s="97"/>
    </row>
    <row r="1023" spans="4:8">
      <c r="D1023" s="86"/>
      <c r="H1023" s="97"/>
    </row>
    <row r="1024" spans="4:8">
      <c r="D1024" s="86"/>
      <c r="H1024" s="97"/>
    </row>
    <row r="1025" spans="4:8">
      <c r="D1025" s="86"/>
      <c r="H1025" s="97"/>
    </row>
    <row r="1026" spans="4:8">
      <c r="D1026" s="86"/>
      <c r="H1026" s="97"/>
    </row>
    <row r="1027" spans="4:8">
      <c r="D1027" s="86"/>
      <c r="H1027" s="97"/>
    </row>
    <row r="1028" spans="4:8">
      <c r="D1028" s="86"/>
      <c r="H1028" s="97"/>
    </row>
    <row r="1029" spans="4:8">
      <c r="D1029" s="86"/>
      <c r="H1029" s="97"/>
    </row>
    <row r="1030" spans="4:8">
      <c r="D1030" s="86"/>
      <c r="H1030" s="97"/>
    </row>
    <row r="1031" spans="4:8">
      <c r="D1031" s="86"/>
      <c r="H1031" s="97"/>
    </row>
    <row r="1032" spans="4:8">
      <c r="D1032" s="86"/>
      <c r="H1032" s="97"/>
    </row>
    <row r="1033" spans="4:8">
      <c r="D1033" s="86"/>
      <c r="H1033" s="97"/>
    </row>
    <row r="1034" spans="4:8">
      <c r="D1034" s="86"/>
      <c r="H1034" s="97"/>
    </row>
    <row r="1035" spans="4:8">
      <c r="D1035" s="86"/>
      <c r="H1035" s="97"/>
    </row>
    <row r="1036" spans="4:8">
      <c r="D1036" s="86"/>
      <c r="H1036" s="97"/>
    </row>
    <row r="1037" spans="4:8">
      <c r="D1037" s="86"/>
      <c r="H1037" s="97"/>
    </row>
    <row r="1038" spans="4:8">
      <c r="D1038" s="86"/>
      <c r="H1038" s="97"/>
    </row>
    <row r="1039" spans="4:8">
      <c r="D1039" s="86"/>
      <c r="H1039" s="97"/>
    </row>
    <row r="1040" spans="4:8">
      <c r="D1040" s="86"/>
      <c r="H1040" s="97"/>
    </row>
    <row r="1041" spans="4:8">
      <c r="D1041" s="86"/>
      <c r="H1041" s="97"/>
    </row>
    <row r="1042" spans="4:8">
      <c r="D1042" s="86"/>
      <c r="H1042" s="97"/>
    </row>
    <row r="1043" spans="4:8">
      <c r="D1043" s="86"/>
      <c r="H1043" s="97"/>
    </row>
    <row r="1044" spans="4:8">
      <c r="D1044" s="86"/>
      <c r="H1044" s="97"/>
    </row>
    <row r="1045" spans="4:8">
      <c r="D1045" s="86"/>
      <c r="H1045" s="97"/>
    </row>
    <row r="1046" spans="4:8">
      <c r="D1046" s="86"/>
      <c r="H1046" s="97"/>
    </row>
    <row r="1047" spans="4:8">
      <c r="D1047" s="86"/>
      <c r="H1047" s="97"/>
    </row>
    <row r="1048" spans="4:8">
      <c r="D1048" s="86"/>
      <c r="H1048" s="97"/>
    </row>
    <row r="1049" spans="4:8">
      <c r="D1049" s="86"/>
      <c r="H1049" s="97"/>
    </row>
    <row r="1050" spans="4:8">
      <c r="D1050" s="86"/>
      <c r="H1050" s="97"/>
    </row>
    <row r="1051" spans="4:8">
      <c r="D1051" s="86"/>
      <c r="H1051" s="97"/>
    </row>
    <row r="1052" spans="4:8">
      <c r="D1052" s="86"/>
      <c r="H1052" s="97"/>
    </row>
    <row r="1053" spans="4:8">
      <c r="D1053" s="86"/>
      <c r="H1053" s="97"/>
    </row>
    <row r="1054" spans="4:8">
      <c r="D1054" s="86"/>
      <c r="H1054" s="97"/>
    </row>
    <row r="1055" spans="4:8">
      <c r="D1055" s="86"/>
      <c r="H1055" s="97"/>
    </row>
    <row r="1056" spans="4:8">
      <c r="D1056" s="86"/>
      <c r="H1056" s="97"/>
    </row>
    <row r="1057" spans="4:8">
      <c r="D1057" s="86"/>
      <c r="H1057" s="97"/>
    </row>
    <row r="1058" spans="4:8">
      <c r="D1058" s="86"/>
      <c r="H1058" s="97"/>
    </row>
    <row r="1059" spans="4:8">
      <c r="D1059" s="86"/>
      <c r="H1059" s="97"/>
    </row>
    <row r="1060" spans="4:8">
      <c r="D1060" s="86"/>
      <c r="H1060" s="97"/>
    </row>
    <row r="1061" spans="4:8">
      <c r="D1061" s="86"/>
      <c r="H1061" s="97"/>
    </row>
    <row r="1062" spans="4:8">
      <c r="D1062" s="86"/>
      <c r="H1062" s="97"/>
    </row>
    <row r="1063" spans="4:8">
      <c r="D1063" s="86"/>
      <c r="H1063" s="97"/>
    </row>
    <row r="1064" spans="4:8">
      <c r="D1064" s="86"/>
      <c r="H1064" s="97"/>
    </row>
    <row r="1065" spans="4:8">
      <c r="D1065" s="86"/>
      <c r="H1065" s="97"/>
    </row>
    <row r="1066" spans="4:8">
      <c r="D1066" s="86"/>
      <c r="H1066" s="97"/>
    </row>
    <row r="1067" spans="4:8">
      <c r="D1067" s="86"/>
      <c r="H1067" s="97"/>
    </row>
    <row r="1068" spans="4:8">
      <c r="D1068" s="86"/>
      <c r="H1068" s="97"/>
    </row>
    <row r="1069" spans="4:8">
      <c r="D1069" s="86"/>
      <c r="H1069" s="97"/>
    </row>
    <row r="1070" spans="4:8">
      <c r="D1070" s="86"/>
      <c r="H1070" s="97"/>
    </row>
    <row r="1071" spans="4:8">
      <c r="D1071" s="86"/>
      <c r="H1071" s="97"/>
    </row>
    <row r="1072" spans="4:8">
      <c r="D1072" s="86"/>
      <c r="H1072" s="97"/>
    </row>
    <row r="1073" spans="4:8">
      <c r="D1073" s="86"/>
      <c r="H1073" s="97"/>
    </row>
    <row r="1074" spans="4:8">
      <c r="D1074" s="86"/>
      <c r="H1074" s="97"/>
    </row>
    <row r="1075" spans="4:8">
      <c r="D1075" s="86"/>
      <c r="H1075" s="97"/>
    </row>
    <row r="1076" spans="4:8">
      <c r="D1076" s="86"/>
      <c r="H1076" s="97"/>
    </row>
    <row r="1077" spans="4:8">
      <c r="D1077" s="86"/>
      <c r="H1077" s="97"/>
    </row>
    <row r="1078" spans="4:8">
      <c r="D1078" s="86"/>
      <c r="H1078" s="97"/>
    </row>
    <row r="1079" spans="4:8">
      <c r="D1079" s="86"/>
      <c r="H1079" s="97"/>
    </row>
    <row r="1080" spans="4:8">
      <c r="D1080" s="86"/>
      <c r="H1080" s="97"/>
    </row>
    <row r="1081" spans="4:8">
      <c r="D1081" s="86"/>
      <c r="H1081" s="97"/>
    </row>
    <row r="1082" spans="4:8">
      <c r="D1082" s="86"/>
      <c r="H1082" s="97"/>
    </row>
    <row r="1083" spans="4:8">
      <c r="D1083" s="86"/>
      <c r="H1083" s="97"/>
    </row>
    <row r="1084" spans="4:8">
      <c r="D1084" s="86"/>
      <c r="H1084" s="97"/>
    </row>
    <row r="1085" spans="4:8">
      <c r="D1085" s="86"/>
      <c r="H1085" s="97"/>
    </row>
    <row r="1086" spans="4:8">
      <c r="D1086" s="86"/>
      <c r="H1086" s="97"/>
    </row>
    <row r="1087" spans="4:8">
      <c r="D1087" s="86"/>
      <c r="H1087" s="97"/>
    </row>
    <row r="1088" spans="4:8">
      <c r="D1088" s="86"/>
      <c r="H1088" s="97"/>
    </row>
    <row r="1089" spans="4:8">
      <c r="D1089" s="86"/>
      <c r="H1089" s="97"/>
    </row>
    <row r="1090" spans="4:8">
      <c r="D1090" s="86"/>
      <c r="H1090" s="97"/>
    </row>
    <row r="1091" spans="4:8">
      <c r="D1091" s="86"/>
      <c r="H1091" s="97"/>
    </row>
    <row r="1092" spans="4:8">
      <c r="D1092" s="86"/>
      <c r="H1092" s="97"/>
    </row>
    <row r="1093" spans="4:8">
      <c r="D1093" s="86"/>
      <c r="H1093" s="97"/>
    </row>
    <row r="1094" spans="4:8">
      <c r="D1094" s="86"/>
      <c r="H1094" s="97"/>
    </row>
    <row r="1095" spans="4:8">
      <c r="D1095" s="86"/>
      <c r="H1095" s="97"/>
    </row>
    <row r="1096" spans="4:8">
      <c r="D1096" s="86"/>
      <c r="H1096" s="97"/>
    </row>
    <row r="1097" spans="4:8">
      <c r="D1097" s="86"/>
      <c r="H1097" s="97"/>
    </row>
    <row r="1098" spans="4:8">
      <c r="D1098" s="86"/>
      <c r="H1098" s="97"/>
    </row>
    <row r="1099" spans="4:8">
      <c r="D1099" s="86"/>
      <c r="H1099" s="97"/>
    </row>
    <row r="1100" spans="4:8">
      <c r="D1100" s="86"/>
      <c r="H1100" s="97"/>
    </row>
    <row r="1101" spans="4:8">
      <c r="D1101" s="86"/>
      <c r="H1101" s="97"/>
    </row>
    <row r="1102" spans="4:8">
      <c r="D1102" s="86"/>
      <c r="H1102" s="97"/>
    </row>
    <row r="1103" spans="4:8">
      <c r="D1103" s="86"/>
      <c r="H1103" s="97"/>
    </row>
    <row r="1104" spans="4:8">
      <c r="D1104" s="86"/>
      <c r="H1104" s="97"/>
    </row>
    <row r="1105" spans="4:8">
      <c r="D1105" s="86"/>
      <c r="H1105" s="97"/>
    </row>
    <row r="1106" spans="4:8">
      <c r="D1106" s="86"/>
      <c r="H1106" s="97"/>
    </row>
    <row r="1107" spans="4:8">
      <c r="D1107" s="86"/>
      <c r="H1107" s="97"/>
    </row>
    <row r="1108" spans="4:8">
      <c r="D1108" s="86"/>
      <c r="H1108" s="97"/>
    </row>
    <row r="1109" spans="4:8">
      <c r="D1109" s="86"/>
      <c r="H1109" s="97"/>
    </row>
    <row r="1110" spans="4:8">
      <c r="D1110" s="86"/>
      <c r="H1110" s="97"/>
    </row>
    <row r="1111" spans="4:8">
      <c r="D1111" s="86"/>
      <c r="H1111" s="97"/>
    </row>
    <row r="1112" spans="4:8">
      <c r="D1112" s="86"/>
      <c r="H1112" s="97"/>
    </row>
    <row r="1113" spans="4:8">
      <c r="D1113" s="86"/>
      <c r="H1113" s="97"/>
    </row>
    <row r="1114" spans="4:8">
      <c r="D1114" s="86"/>
      <c r="H1114" s="97"/>
    </row>
    <row r="1115" spans="4:8">
      <c r="D1115" s="86"/>
      <c r="H1115" s="97"/>
    </row>
    <row r="1116" spans="4:8">
      <c r="D1116" s="86"/>
      <c r="H1116" s="97"/>
    </row>
    <row r="1117" spans="4:8">
      <c r="D1117" s="86"/>
      <c r="H1117" s="97"/>
    </row>
    <row r="1118" spans="4:8">
      <c r="D1118" s="86"/>
      <c r="H1118" s="97"/>
    </row>
    <row r="1119" spans="4:8">
      <c r="D1119" s="86"/>
      <c r="H1119" s="97"/>
    </row>
    <row r="1120" spans="4:8">
      <c r="D1120" s="86"/>
      <c r="H1120" s="97"/>
    </row>
    <row r="1121" spans="4:8">
      <c r="D1121" s="86"/>
      <c r="H1121" s="97"/>
    </row>
    <row r="1122" spans="4:8">
      <c r="D1122" s="86"/>
      <c r="H1122" s="97"/>
    </row>
    <row r="1123" spans="4:8">
      <c r="D1123" s="86"/>
      <c r="H1123" s="97"/>
    </row>
    <row r="1124" spans="4:8">
      <c r="D1124" s="86"/>
      <c r="H1124" s="97"/>
    </row>
    <row r="1125" spans="4:8">
      <c r="D1125" s="86"/>
      <c r="H1125" s="97"/>
    </row>
    <row r="1126" spans="4:8">
      <c r="D1126" s="86"/>
      <c r="H1126" s="97"/>
    </row>
    <row r="1127" spans="4:8">
      <c r="D1127" s="86"/>
      <c r="H1127" s="97"/>
    </row>
    <row r="1128" spans="4:8">
      <c r="D1128" s="86"/>
      <c r="H1128" s="97"/>
    </row>
    <row r="1129" spans="4:8">
      <c r="D1129" s="86"/>
      <c r="H1129" s="97"/>
    </row>
    <row r="1130" spans="4:8">
      <c r="D1130" s="86"/>
      <c r="H1130" s="97"/>
    </row>
    <row r="1131" spans="4:8">
      <c r="D1131" s="86"/>
      <c r="H1131" s="97"/>
    </row>
    <row r="1132" spans="4:8">
      <c r="D1132" s="86"/>
      <c r="H1132" s="97"/>
    </row>
    <row r="1133" spans="4:8">
      <c r="D1133" s="86"/>
      <c r="H1133" s="97"/>
    </row>
    <row r="1134" spans="4:8">
      <c r="D1134" s="86"/>
      <c r="H1134" s="97"/>
    </row>
    <row r="1135" spans="4:8">
      <c r="D1135" s="86"/>
      <c r="H1135" s="97"/>
    </row>
    <row r="1136" spans="4:8">
      <c r="D1136" s="86"/>
      <c r="H1136" s="97"/>
    </row>
    <row r="1137" spans="4:8">
      <c r="D1137" s="86"/>
      <c r="H1137" s="97"/>
    </row>
    <row r="1138" spans="4:8">
      <c r="D1138" s="86"/>
      <c r="H1138" s="97"/>
    </row>
    <row r="1139" spans="4:8">
      <c r="D1139" s="86"/>
      <c r="H1139" s="97"/>
    </row>
    <row r="1140" spans="4:8">
      <c r="D1140" s="86"/>
      <c r="H1140" s="97"/>
    </row>
    <row r="1141" spans="4:8">
      <c r="D1141" s="86"/>
      <c r="H1141" s="97"/>
    </row>
    <row r="1142" spans="4:8">
      <c r="D1142" s="86"/>
      <c r="H1142" s="97"/>
    </row>
    <row r="1143" spans="4:8">
      <c r="D1143" s="86"/>
      <c r="H1143" s="97"/>
    </row>
    <row r="1144" spans="4:8">
      <c r="D1144" s="86"/>
      <c r="H1144" s="97"/>
    </row>
    <row r="1145" spans="4:8">
      <c r="D1145" s="86"/>
      <c r="H1145" s="97"/>
    </row>
    <row r="1146" spans="4:8">
      <c r="D1146" s="86"/>
      <c r="H1146" s="97"/>
    </row>
    <row r="1147" spans="4:8">
      <c r="D1147" s="86"/>
      <c r="H1147" s="97"/>
    </row>
    <row r="1148" spans="4:8">
      <c r="D1148" s="86"/>
      <c r="H1148" s="97"/>
    </row>
    <row r="1149" spans="4:8">
      <c r="D1149" s="86"/>
      <c r="H1149" s="97"/>
    </row>
    <row r="1150" spans="4:8">
      <c r="D1150" s="86"/>
      <c r="H1150" s="97"/>
    </row>
    <row r="1151" spans="4:8">
      <c r="D1151" s="86"/>
      <c r="H1151" s="97"/>
    </row>
    <row r="1152" spans="4:8">
      <c r="D1152" s="86"/>
      <c r="H1152" s="97"/>
    </row>
    <row r="1153" spans="4:8">
      <c r="D1153" s="86"/>
      <c r="H1153" s="97"/>
    </row>
    <row r="1154" spans="4:8">
      <c r="D1154" s="86"/>
      <c r="H1154" s="97"/>
    </row>
    <row r="1155" spans="4:8">
      <c r="D1155" s="86"/>
      <c r="H1155" s="97"/>
    </row>
    <row r="1156" spans="4:8">
      <c r="D1156" s="86"/>
      <c r="H1156" s="97"/>
    </row>
    <row r="1157" spans="4:8">
      <c r="D1157" s="86"/>
      <c r="H1157" s="97"/>
    </row>
    <row r="1158" spans="4:8">
      <c r="D1158" s="86"/>
      <c r="H1158" s="97"/>
    </row>
    <row r="1159" spans="4:8">
      <c r="D1159" s="86"/>
      <c r="H1159" s="97"/>
    </row>
    <row r="1160" spans="4:8">
      <c r="D1160" s="86"/>
      <c r="H1160" s="97"/>
    </row>
    <row r="1161" spans="4:8">
      <c r="D1161" s="86"/>
      <c r="H1161" s="97"/>
    </row>
    <row r="1162" spans="4:8">
      <c r="D1162" s="86"/>
      <c r="H1162" s="97"/>
    </row>
    <row r="1163" spans="4:8">
      <c r="D1163" s="86"/>
      <c r="H1163" s="97"/>
    </row>
    <row r="1164" spans="4:8">
      <c r="D1164" s="86"/>
      <c r="H1164" s="97"/>
    </row>
    <row r="1165" spans="4:8">
      <c r="D1165" s="86"/>
      <c r="H1165" s="97"/>
    </row>
    <row r="1166" spans="4:8">
      <c r="D1166" s="86"/>
    </row>
    <row r="1167" spans="4:8">
      <c r="D1167" s="86"/>
    </row>
    <row r="1168" spans="4:8">
      <c r="D1168" s="86"/>
    </row>
    <row r="1169" spans="4:4">
      <c r="D1169" s="86"/>
    </row>
    <row r="1170" spans="4:4">
      <c r="D1170" s="86"/>
    </row>
    <row r="1171" spans="4:4">
      <c r="D1171" s="86"/>
    </row>
    <row r="1172" spans="4:4">
      <c r="D1172" s="86"/>
    </row>
    <row r="1173" spans="4:4">
      <c r="D1173" s="86"/>
    </row>
    <row r="1174" spans="4:4">
      <c r="D1174" s="86"/>
    </row>
    <row r="1175" spans="4:4">
      <c r="D1175" s="86"/>
    </row>
    <row r="1176" spans="4:4">
      <c r="D1176" s="86"/>
    </row>
    <row r="1177" spans="4:4">
      <c r="D1177" s="86"/>
    </row>
    <row r="1178" spans="4:4">
      <c r="D1178" s="86"/>
    </row>
    <row r="1179" spans="4:4">
      <c r="D1179" s="86"/>
    </row>
    <row r="1180" spans="4:4">
      <c r="D1180" s="86"/>
    </row>
    <row r="1181" spans="4:4">
      <c r="D1181" s="86"/>
    </row>
    <row r="1182" spans="4:4">
      <c r="D1182" s="86"/>
    </row>
    <row r="1183" spans="4:4">
      <c r="D1183" s="86"/>
    </row>
    <row r="1184" spans="4:4">
      <c r="D1184" s="86"/>
    </row>
    <row r="1185" spans="4:4">
      <c r="D1185" s="86"/>
    </row>
    <row r="1186" spans="4:4">
      <c r="D1186" s="86"/>
    </row>
    <row r="1187" spans="4:4">
      <c r="D1187" s="86"/>
    </row>
    <row r="1188" spans="4:4">
      <c r="D1188" s="86"/>
    </row>
    <row r="1189" spans="4:4">
      <c r="D1189" s="86"/>
    </row>
    <row r="1190" spans="4:4">
      <c r="D1190" s="86"/>
    </row>
    <row r="1191" spans="4:4">
      <c r="D1191" s="86"/>
    </row>
    <row r="1192" spans="4:4">
      <c r="D1192" s="86"/>
    </row>
    <row r="1193" spans="4:4">
      <c r="D1193" s="86"/>
    </row>
    <row r="1194" spans="4:4">
      <c r="D1194" s="86"/>
    </row>
    <row r="1195" spans="4:4">
      <c r="D1195" s="86"/>
    </row>
    <row r="1196" spans="4:4">
      <c r="D1196" s="86"/>
    </row>
    <row r="1197" spans="4:4">
      <c r="D1197" s="86"/>
    </row>
    <row r="1198" spans="4:4">
      <c r="D1198" s="86"/>
    </row>
    <row r="1199" spans="4:4">
      <c r="D1199" s="86"/>
    </row>
    <row r="1200" spans="4:4">
      <c r="D1200" s="86"/>
    </row>
    <row r="1201" spans="4:4">
      <c r="D1201" s="86"/>
    </row>
    <row r="1202" spans="4:4">
      <c r="D1202" s="86"/>
    </row>
    <row r="1203" spans="4:4">
      <c r="D1203" s="86"/>
    </row>
    <row r="1204" spans="4:4">
      <c r="D1204" s="86"/>
    </row>
    <row r="1205" spans="4:4">
      <c r="D1205" s="86"/>
    </row>
    <row r="1206" spans="4:4">
      <c r="D1206" s="86"/>
    </row>
    <row r="1207" spans="4:4">
      <c r="D1207" s="86"/>
    </row>
    <row r="1208" spans="4:4">
      <c r="D1208" s="86"/>
    </row>
    <row r="1209" spans="4:4">
      <c r="D1209" s="86"/>
    </row>
    <row r="1210" spans="4:4">
      <c r="D1210" s="86"/>
    </row>
    <row r="1211" spans="4:4">
      <c r="D1211" s="86"/>
    </row>
    <row r="1212" spans="4:4">
      <c r="D1212" s="86"/>
    </row>
    <row r="1213" spans="4:4">
      <c r="D1213" s="86"/>
    </row>
    <row r="1214" spans="4:4">
      <c r="D1214" s="86"/>
    </row>
    <row r="1215" spans="4:4">
      <c r="D1215" s="86"/>
    </row>
    <row r="1216" spans="4:4">
      <c r="D1216" s="86"/>
    </row>
    <row r="1217" spans="4:4">
      <c r="D1217" s="86"/>
    </row>
    <row r="1218" spans="4:4">
      <c r="D1218" s="86"/>
    </row>
    <row r="1219" spans="4:4">
      <c r="D1219" s="86"/>
    </row>
    <row r="1220" spans="4:4">
      <c r="D1220" s="86"/>
    </row>
    <row r="1221" spans="4:4">
      <c r="D1221" s="86"/>
    </row>
    <row r="1222" spans="4:4">
      <c r="D1222" s="86"/>
    </row>
    <row r="1223" spans="4:4">
      <c r="D1223" s="86"/>
    </row>
    <row r="1224" spans="4:4">
      <c r="D1224" s="86"/>
    </row>
    <row r="1225" spans="4:4">
      <c r="D1225" s="86"/>
    </row>
    <row r="1226" spans="4:4">
      <c r="D1226" s="86"/>
    </row>
    <row r="1227" spans="4:4">
      <c r="D1227" s="86"/>
    </row>
    <row r="1228" spans="4:4">
      <c r="D1228" s="86"/>
    </row>
    <row r="1229" spans="4:4">
      <c r="D1229" s="86"/>
    </row>
    <row r="1230" spans="4:4">
      <c r="D1230" s="86"/>
    </row>
    <row r="1231" spans="4:4">
      <c r="D1231" s="86"/>
    </row>
    <row r="1232" spans="4:4">
      <c r="D1232" s="86"/>
    </row>
    <row r="1233" spans="4:4">
      <c r="D1233" s="86"/>
    </row>
    <row r="1234" spans="4:4">
      <c r="D1234" s="86"/>
    </row>
    <row r="1235" spans="4:4">
      <c r="D1235" s="86"/>
    </row>
    <row r="1236" spans="4:4">
      <c r="D1236" s="86"/>
    </row>
    <row r="1237" spans="4:4">
      <c r="D1237" s="86"/>
    </row>
    <row r="1238" spans="4:4">
      <c r="D1238" s="86"/>
    </row>
    <row r="1239" spans="4:4">
      <c r="D1239" s="86"/>
    </row>
    <row r="1240" spans="4:4">
      <c r="D1240" s="86"/>
    </row>
    <row r="1241" spans="4:4">
      <c r="D1241" s="86"/>
    </row>
    <row r="1242" spans="4:4">
      <c r="D1242" s="86"/>
    </row>
    <row r="1243" spans="4:4">
      <c r="D1243" s="86"/>
    </row>
    <row r="1244" spans="4:4">
      <c r="D1244" s="86"/>
    </row>
    <row r="1245" spans="4:4">
      <c r="D1245" s="86"/>
    </row>
    <row r="1246" spans="4:4">
      <c r="D1246" s="86"/>
    </row>
    <row r="1247" spans="4:4">
      <c r="D1247" s="86"/>
    </row>
    <row r="1248" spans="4:4">
      <c r="D1248" s="86"/>
    </row>
    <row r="1249" spans="4:4">
      <c r="D1249" s="86"/>
    </row>
    <row r="1250" spans="4:4">
      <c r="D1250" s="86"/>
    </row>
    <row r="1251" spans="4:4">
      <c r="D1251" s="86"/>
    </row>
    <row r="1252" spans="4:4">
      <c r="D1252" s="86"/>
    </row>
    <row r="1253" spans="4:4">
      <c r="D1253" s="86"/>
    </row>
    <row r="1254" spans="4:4">
      <c r="D1254" s="86"/>
    </row>
    <row r="1255" spans="4:4">
      <c r="D1255" s="86"/>
    </row>
    <row r="1256" spans="4:4">
      <c r="D1256" s="86"/>
    </row>
    <row r="1257" spans="4:4">
      <c r="D1257" s="86"/>
    </row>
    <row r="1258" spans="4:4">
      <c r="D1258" s="86"/>
    </row>
    <row r="1259" spans="4:4">
      <c r="D1259" s="86"/>
    </row>
    <row r="1260" spans="4:4">
      <c r="D1260" s="86"/>
    </row>
    <row r="1261" spans="4:4">
      <c r="D1261" s="86"/>
    </row>
    <row r="1262" spans="4:4">
      <c r="D1262" s="86"/>
    </row>
    <row r="1263" spans="4:4">
      <c r="D1263" s="86"/>
    </row>
    <row r="1264" spans="4:4">
      <c r="D1264" s="86"/>
    </row>
    <row r="1265" spans="4:4">
      <c r="D1265" s="86"/>
    </row>
    <row r="1266" spans="4:4">
      <c r="D1266" s="86"/>
    </row>
    <row r="1267" spans="4:4">
      <c r="D1267" s="86"/>
    </row>
    <row r="1268" spans="4:4">
      <c r="D1268" s="86"/>
    </row>
    <row r="1269" spans="4:4">
      <c r="D1269" s="86"/>
    </row>
    <row r="1270" spans="4:4">
      <c r="D1270" s="86"/>
    </row>
    <row r="1271" spans="4:4">
      <c r="D1271" s="86"/>
    </row>
    <row r="1272" spans="4:4">
      <c r="D1272" s="86"/>
    </row>
    <row r="1273" spans="4:4">
      <c r="D1273" s="86"/>
    </row>
    <row r="1274" spans="4:4">
      <c r="D1274" s="86"/>
    </row>
    <row r="1275" spans="4:4">
      <c r="D1275" s="86"/>
    </row>
    <row r="1276" spans="4:4">
      <c r="D1276" s="86"/>
    </row>
    <row r="1277" spans="4:4">
      <c r="D1277" s="86"/>
    </row>
    <row r="1278" spans="4:4">
      <c r="D1278" s="86"/>
    </row>
    <row r="1279" spans="4:4">
      <c r="D1279" s="86"/>
    </row>
    <row r="1280" spans="4:4">
      <c r="D1280" s="86"/>
    </row>
    <row r="1281" spans="4:4">
      <c r="D1281" s="86"/>
    </row>
    <row r="1282" spans="4:4">
      <c r="D1282" s="86"/>
    </row>
    <row r="1283" spans="4:4">
      <c r="D1283" s="86"/>
    </row>
    <row r="1284" spans="4:4">
      <c r="D1284" s="86"/>
    </row>
    <row r="1285" spans="4:4">
      <c r="D1285" s="86"/>
    </row>
    <row r="1286" spans="4:4">
      <c r="D1286" s="86"/>
    </row>
    <row r="1287" spans="4:4">
      <c r="D1287" s="86"/>
    </row>
    <row r="1288" spans="4:4">
      <c r="D1288" s="86"/>
    </row>
    <row r="1289" spans="4:4">
      <c r="D1289" s="86"/>
    </row>
    <row r="1290" spans="4:4">
      <c r="D1290" s="86"/>
    </row>
    <row r="1291" spans="4:4">
      <c r="D1291" s="86"/>
    </row>
    <row r="1292" spans="4:4">
      <c r="D1292" s="86"/>
    </row>
    <row r="1293" spans="4:4">
      <c r="D1293" s="86"/>
    </row>
    <row r="1294" spans="4:4">
      <c r="D1294" s="86"/>
    </row>
    <row r="1295" spans="4:4">
      <c r="D1295" s="86"/>
    </row>
    <row r="1296" spans="4:4">
      <c r="D1296" s="86"/>
    </row>
    <row r="1297" spans="4:4">
      <c r="D1297" s="86"/>
    </row>
    <row r="1298" spans="4:4">
      <c r="D1298" s="86"/>
    </row>
    <row r="1299" spans="4:4">
      <c r="D1299" s="86"/>
    </row>
    <row r="1300" spans="4:4">
      <c r="D1300" s="86"/>
    </row>
    <row r="1301" spans="4:4">
      <c r="D1301" s="86"/>
    </row>
    <row r="1302" spans="4:4">
      <c r="D1302" s="86"/>
    </row>
    <row r="1303" spans="4:4">
      <c r="D1303" s="86"/>
    </row>
    <row r="1304" spans="4:4">
      <c r="D1304" s="86"/>
    </row>
    <row r="1305" spans="4:4">
      <c r="D1305" s="86"/>
    </row>
    <row r="1306" spans="4:4">
      <c r="D1306" s="86"/>
    </row>
    <row r="1307" spans="4:4">
      <c r="D1307" s="86"/>
    </row>
    <row r="1308" spans="4:4">
      <c r="D1308" s="86"/>
    </row>
    <row r="1309" spans="4:4">
      <c r="D1309" s="86"/>
    </row>
    <row r="1310" spans="4:4">
      <c r="D1310" s="86"/>
    </row>
    <row r="1311" spans="4:4">
      <c r="D1311" s="86"/>
    </row>
    <row r="1312" spans="4:4">
      <c r="D1312" s="86"/>
    </row>
    <row r="1313" spans="4:4">
      <c r="D1313" s="86"/>
    </row>
    <row r="1314" spans="4:4">
      <c r="D1314" s="86"/>
    </row>
    <row r="1315" spans="4:4">
      <c r="D1315" s="86"/>
    </row>
    <row r="1316" spans="4:4">
      <c r="D1316" s="86"/>
    </row>
    <row r="1317" spans="4:4">
      <c r="D1317" s="86"/>
    </row>
    <row r="1318" spans="4:4">
      <c r="D1318" s="86"/>
    </row>
    <row r="1319" spans="4:4">
      <c r="D1319" s="86"/>
    </row>
    <row r="1320" spans="4:4">
      <c r="D1320" s="86"/>
    </row>
    <row r="1321" spans="4:4">
      <c r="D1321" s="86"/>
    </row>
    <row r="1322" spans="4:4">
      <c r="D1322" s="86"/>
    </row>
    <row r="1323" spans="4:4">
      <c r="D1323" s="86"/>
    </row>
    <row r="1324" spans="4:4">
      <c r="D1324" s="86"/>
    </row>
    <row r="1325" spans="4:4">
      <c r="D1325" s="86"/>
    </row>
    <row r="1326" spans="4:4">
      <c r="D1326" s="86"/>
    </row>
    <row r="1327" spans="4:4">
      <c r="D1327" s="86"/>
    </row>
    <row r="1328" spans="4:4">
      <c r="D1328" s="86"/>
    </row>
    <row r="1329" spans="4:4">
      <c r="D1329" s="86"/>
    </row>
    <row r="1330" spans="4:4">
      <c r="D1330" s="86"/>
    </row>
    <row r="1331" spans="4:4">
      <c r="D1331" s="86"/>
    </row>
    <row r="1332" spans="4:4">
      <c r="D1332" s="86"/>
    </row>
    <row r="1333" spans="4:4">
      <c r="D1333" s="86"/>
    </row>
    <row r="1334" spans="4:4">
      <c r="D1334" s="86"/>
    </row>
    <row r="1335" spans="4:4">
      <c r="D1335" s="86"/>
    </row>
    <row r="1336" spans="4:4">
      <c r="D1336" s="86"/>
    </row>
    <row r="1337" spans="4:4">
      <c r="D1337" s="86"/>
    </row>
    <row r="1338" spans="4:4">
      <c r="D1338" s="86"/>
    </row>
    <row r="1339" spans="4:4">
      <c r="D1339" s="86"/>
    </row>
    <row r="1340" spans="4:4">
      <c r="D1340" s="86"/>
    </row>
    <row r="1341" spans="4:4">
      <c r="D1341" s="86"/>
    </row>
    <row r="1342" spans="4:4">
      <c r="D1342" s="86"/>
    </row>
    <row r="1343" spans="4:4">
      <c r="D1343" s="86"/>
    </row>
    <row r="1344" spans="4:4">
      <c r="D1344" s="86"/>
    </row>
    <row r="1345" spans="4:4">
      <c r="D1345" s="86"/>
    </row>
    <row r="1346" spans="4:4">
      <c r="D1346" s="86"/>
    </row>
    <row r="1347" spans="4:4">
      <c r="D1347" s="86"/>
    </row>
    <row r="1348" spans="4:4">
      <c r="D1348" s="86"/>
    </row>
    <row r="1349" spans="4:4">
      <c r="D1349" s="86"/>
    </row>
    <row r="1350" spans="4:4">
      <c r="D1350" s="86"/>
    </row>
    <row r="1351" spans="4:4">
      <c r="D1351" s="86"/>
    </row>
    <row r="1352" spans="4:4">
      <c r="D1352" s="86"/>
    </row>
    <row r="1353" spans="4:4">
      <c r="D1353" s="86"/>
    </row>
    <row r="1354" spans="4:4">
      <c r="D1354" s="86"/>
    </row>
    <row r="1355" spans="4:4">
      <c r="D1355" s="86"/>
    </row>
    <row r="1356" spans="4:4">
      <c r="D1356" s="86"/>
    </row>
    <row r="1357" spans="4:4">
      <c r="D1357" s="86"/>
    </row>
    <row r="1358" spans="4:4">
      <c r="D1358" s="86"/>
    </row>
    <row r="1359" spans="4:4">
      <c r="D1359" s="86"/>
    </row>
    <row r="1360" spans="4:4">
      <c r="D1360" s="86"/>
    </row>
    <row r="1361" spans="4:4">
      <c r="D1361" s="86"/>
    </row>
    <row r="1362" spans="4:4">
      <c r="D1362" s="86"/>
    </row>
    <row r="1363" spans="4:4">
      <c r="D1363" s="86"/>
    </row>
    <row r="1364" spans="4:4">
      <c r="D1364" s="86"/>
    </row>
    <row r="1365" spans="4:4">
      <c r="D1365" s="86"/>
    </row>
    <row r="1366" spans="4:4">
      <c r="D1366" s="86"/>
    </row>
    <row r="1367" spans="4:4">
      <c r="D1367" s="86"/>
    </row>
    <row r="1368" spans="4:4">
      <c r="D1368" s="86"/>
    </row>
    <row r="1369" spans="4:4">
      <c r="D1369" s="86"/>
    </row>
    <row r="1370" spans="4:4">
      <c r="D1370" s="86"/>
    </row>
    <row r="1371" spans="4:4">
      <c r="D1371" s="86"/>
    </row>
    <row r="1372" spans="4:4">
      <c r="D1372" s="86"/>
    </row>
    <row r="1373" spans="4:4">
      <c r="D1373" s="86"/>
    </row>
    <row r="1374" spans="4:4">
      <c r="D1374" s="86"/>
    </row>
    <row r="1375" spans="4:4">
      <c r="D1375" s="86"/>
    </row>
    <row r="1376" spans="4:4">
      <c r="D1376" s="86"/>
    </row>
    <row r="1377" spans="4:4">
      <c r="D1377" s="86"/>
    </row>
    <row r="1378" spans="4:4">
      <c r="D1378" s="86"/>
    </row>
    <row r="1379" spans="4:4">
      <c r="D1379" s="86"/>
    </row>
    <row r="1380" spans="4:4">
      <c r="D1380" s="86"/>
    </row>
    <row r="1381" spans="4:4">
      <c r="D1381" s="86"/>
    </row>
    <row r="1382" spans="4:4">
      <c r="D1382" s="86"/>
    </row>
    <row r="1383" spans="4:4">
      <c r="D1383" s="86"/>
    </row>
    <row r="1384" spans="4:4">
      <c r="D1384" s="86"/>
    </row>
    <row r="1385" spans="4:4">
      <c r="D1385" s="86"/>
    </row>
    <row r="1386" spans="4:4">
      <c r="D1386" s="86"/>
    </row>
    <row r="1387" spans="4:4">
      <c r="D1387" s="86"/>
    </row>
    <row r="1388" spans="4:4">
      <c r="D1388" s="86"/>
    </row>
    <row r="1389" spans="4:4">
      <c r="D1389" s="86"/>
    </row>
    <row r="1390" spans="4:4">
      <c r="D1390" s="86"/>
    </row>
    <row r="1391" spans="4:4">
      <c r="D1391" s="86"/>
    </row>
    <row r="1392" spans="4:4">
      <c r="D1392" s="86"/>
    </row>
    <row r="1393" spans="4:4">
      <c r="D1393" s="86"/>
    </row>
    <row r="1394" spans="4:4">
      <c r="D1394" s="86"/>
    </row>
    <row r="1395" spans="4:4">
      <c r="D1395" s="86"/>
    </row>
    <row r="1396" spans="4:4">
      <c r="D1396" s="86"/>
    </row>
    <row r="1397" spans="4:4">
      <c r="D1397" s="86"/>
    </row>
    <row r="1398" spans="4:4">
      <c r="D1398" s="86"/>
    </row>
    <row r="1399" spans="4:4">
      <c r="D1399" s="86"/>
    </row>
    <row r="1400" spans="4:4">
      <c r="D1400" s="86"/>
    </row>
    <row r="1401" spans="4:4">
      <c r="D1401" s="86"/>
    </row>
    <row r="1402" spans="4:4">
      <c r="D1402" s="86"/>
    </row>
    <row r="1403" spans="4:4">
      <c r="D1403" s="86"/>
    </row>
    <row r="1404" spans="4:4">
      <c r="D1404" s="86"/>
    </row>
    <row r="1405" spans="4:4">
      <c r="D1405" s="86"/>
    </row>
    <row r="1406" spans="4:4">
      <c r="D1406" s="86"/>
    </row>
    <row r="1407" spans="4:4">
      <c r="D1407" s="86"/>
    </row>
    <row r="1408" spans="4:4">
      <c r="D1408" s="86"/>
    </row>
    <row r="1409" spans="4:4">
      <c r="D1409" s="86"/>
    </row>
    <row r="1410" spans="4:4">
      <c r="D1410" s="86"/>
    </row>
    <row r="1411" spans="4:4">
      <c r="D1411" s="86"/>
    </row>
    <row r="1412" spans="4:4">
      <c r="D1412" s="86"/>
    </row>
    <row r="1413" spans="4:4">
      <c r="D1413" s="86"/>
    </row>
    <row r="1414" spans="4:4">
      <c r="D1414" s="86"/>
    </row>
    <row r="1415" spans="4:4">
      <c r="D1415" s="86"/>
    </row>
    <row r="1416" spans="4:4">
      <c r="D1416" s="86"/>
    </row>
    <row r="1417" spans="4:4">
      <c r="D1417" s="86"/>
    </row>
    <row r="1418" spans="4:4">
      <c r="D1418" s="86"/>
    </row>
    <row r="1419" spans="4:4">
      <c r="D1419" s="86"/>
    </row>
    <row r="1420" spans="4:4">
      <c r="D1420" s="86"/>
    </row>
    <row r="1421" spans="4:4">
      <c r="D1421" s="86"/>
    </row>
    <row r="1422" spans="4:4">
      <c r="D1422" s="86"/>
    </row>
    <row r="1423" spans="4:4">
      <c r="D1423" s="86"/>
    </row>
    <row r="1424" spans="4:4">
      <c r="D1424" s="86"/>
    </row>
    <row r="1425" spans="4:4">
      <c r="D1425" s="86"/>
    </row>
    <row r="1426" spans="4:4">
      <c r="D1426" s="86"/>
    </row>
    <row r="1427" spans="4:4">
      <c r="D1427" s="86"/>
    </row>
    <row r="1428" spans="4:4">
      <c r="D1428" s="86"/>
    </row>
    <row r="1429" spans="4:4">
      <c r="D1429" s="86"/>
    </row>
    <row r="1430" spans="4:4">
      <c r="D1430" s="86"/>
    </row>
    <row r="1431" spans="4:4">
      <c r="D1431" s="86"/>
    </row>
    <row r="1432" spans="4:4">
      <c r="D1432" s="86"/>
    </row>
    <row r="1433" spans="4:4">
      <c r="D1433" s="86"/>
    </row>
    <row r="1434" spans="4:4">
      <c r="D1434" s="86"/>
    </row>
    <row r="1435" spans="4:4">
      <c r="D1435" s="86"/>
    </row>
    <row r="1436" spans="4:4">
      <c r="D1436" s="86"/>
    </row>
    <row r="1437" spans="4:4">
      <c r="D1437" s="86"/>
    </row>
    <row r="1438" spans="4:4">
      <c r="D1438" s="86"/>
    </row>
    <row r="1439" spans="4:4">
      <c r="D1439" s="86"/>
    </row>
    <row r="1440" spans="4:4">
      <c r="D1440" s="86"/>
    </row>
    <row r="1441" spans="4:4">
      <c r="D1441" s="86"/>
    </row>
    <row r="1442" spans="4:4">
      <c r="D1442" s="86"/>
    </row>
    <row r="1443" spans="4:4">
      <c r="D1443" s="86"/>
    </row>
    <row r="1444" spans="4:4">
      <c r="D1444" s="86"/>
    </row>
    <row r="1445" spans="4:4">
      <c r="D1445" s="86"/>
    </row>
    <row r="1446" spans="4:4">
      <c r="D1446" s="86"/>
    </row>
    <row r="1447" spans="4:4">
      <c r="D1447" s="86"/>
    </row>
    <row r="1448" spans="4:4">
      <c r="D1448" s="86"/>
    </row>
    <row r="1449" spans="4:4">
      <c r="D1449" s="86"/>
    </row>
    <row r="1450" spans="4:4">
      <c r="D1450" s="86"/>
    </row>
    <row r="1451" spans="4:4">
      <c r="D1451" s="86"/>
    </row>
    <row r="1452" spans="4:4">
      <c r="D1452" s="86"/>
    </row>
    <row r="1453" spans="4:4">
      <c r="D1453" s="86"/>
    </row>
    <row r="1454" spans="4:4">
      <c r="D1454" s="86"/>
    </row>
    <row r="1455" spans="4:4">
      <c r="D1455" s="86"/>
    </row>
    <row r="1456" spans="4:4">
      <c r="D1456" s="86"/>
    </row>
    <row r="1457" spans="4:4">
      <c r="D1457" s="86"/>
    </row>
    <row r="1458" spans="4:4">
      <c r="D1458" s="86"/>
    </row>
    <row r="1459" spans="4:4">
      <c r="D1459" s="86"/>
    </row>
    <row r="1460" spans="4:4">
      <c r="D1460" s="86"/>
    </row>
    <row r="1461" spans="4:4">
      <c r="D1461" s="86"/>
    </row>
    <row r="1462" spans="4:4">
      <c r="D1462" s="86"/>
    </row>
    <row r="1463" spans="4:4">
      <c r="D1463" s="86"/>
    </row>
    <row r="1464" spans="4:4">
      <c r="D1464" s="86"/>
    </row>
    <row r="1465" spans="4:4">
      <c r="D1465" s="86"/>
    </row>
    <row r="1466" spans="4:4">
      <c r="D1466" s="86"/>
    </row>
    <row r="1467" spans="4:4">
      <c r="D1467" s="86"/>
    </row>
    <row r="1468" spans="4:4">
      <c r="D1468" s="86"/>
    </row>
    <row r="1469" spans="4:4">
      <c r="D1469" s="86"/>
    </row>
    <row r="1470" spans="4:4">
      <c r="D1470" s="86"/>
    </row>
    <row r="1471" spans="4:4">
      <c r="D1471" s="86"/>
    </row>
    <row r="1472" spans="4:4">
      <c r="D1472" s="86"/>
    </row>
    <row r="1473" spans="4:4">
      <c r="D1473" s="86"/>
    </row>
    <row r="1474" spans="4:4">
      <c r="D1474" s="86"/>
    </row>
    <row r="1475" spans="4:4">
      <c r="D1475" s="86"/>
    </row>
    <row r="1476" spans="4:4">
      <c r="D1476" s="86"/>
    </row>
    <row r="1477" spans="4:4">
      <c r="D1477" s="86"/>
    </row>
    <row r="1478" spans="4:4">
      <c r="D1478" s="86"/>
    </row>
    <row r="1479" spans="4:4">
      <c r="D1479" s="86"/>
    </row>
    <row r="1480" spans="4:4">
      <c r="D1480" s="86"/>
    </row>
    <row r="1481" spans="4:4">
      <c r="D1481" s="86"/>
    </row>
    <row r="1482" spans="4:4">
      <c r="D1482" s="86"/>
    </row>
    <row r="1483" spans="4:4">
      <c r="D1483" s="86"/>
    </row>
    <row r="1484" spans="4:4">
      <c r="D1484" s="86"/>
    </row>
    <row r="1485" spans="4:4">
      <c r="D1485" s="86"/>
    </row>
    <row r="1486" spans="4:4">
      <c r="D1486" s="86"/>
    </row>
    <row r="1487" spans="4:4">
      <c r="D1487" s="86"/>
    </row>
    <row r="1488" spans="4:4">
      <c r="D1488" s="86"/>
    </row>
    <row r="1489" spans="4:4">
      <c r="D1489" s="86"/>
    </row>
    <row r="1490" spans="4:4">
      <c r="D1490" s="86"/>
    </row>
    <row r="1491" spans="4:4">
      <c r="D1491" s="86"/>
    </row>
    <row r="1492" spans="4:4">
      <c r="D1492" s="86"/>
    </row>
    <row r="1493" spans="4:4">
      <c r="D1493" s="86"/>
    </row>
    <row r="1494" spans="4:4">
      <c r="D1494" s="86"/>
    </row>
    <row r="1495" spans="4:4">
      <c r="D1495" s="86"/>
    </row>
    <row r="1496" spans="4:4">
      <c r="D1496" s="86"/>
    </row>
    <row r="1497" spans="4:4">
      <c r="D1497" s="86"/>
    </row>
    <row r="1498" spans="4:4">
      <c r="D1498" s="86"/>
    </row>
    <row r="1499" spans="4:4">
      <c r="D1499" s="86"/>
    </row>
    <row r="1500" spans="4:4">
      <c r="D1500" s="86"/>
    </row>
    <row r="1501" spans="4:4">
      <c r="D1501" s="86"/>
    </row>
    <row r="1502" spans="4:4">
      <c r="D1502" s="86"/>
    </row>
    <row r="1503" spans="4:4">
      <c r="D1503" s="86"/>
    </row>
    <row r="1504" spans="4:4">
      <c r="D1504" s="86"/>
    </row>
    <row r="1505" spans="4:4">
      <c r="D1505" s="86"/>
    </row>
    <row r="1506" spans="4:4">
      <c r="D1506" s="86"/>
    </row>
    <row r="1507" spans="4:4">
      <c r="D1507" s="86"/>
    </row>
    <row r="1508" spans="4:4">
      <c r="D1508" s="86"/>
    </row>
    <row r="1509" spans="4:4">
      <c r="D1509" s="86"/>
    </row>
    <row r="1510" spans="4:4">
      <c r="D1510" s="86"/>
    </row>
    <row r="1511" spans="4:4">
      <c r="D1511" s="86"/>
    </row>
    <row r="1512" spans="4:4">
      <c r="D1512" s="86"/>
    </row>
    <row r="1513" spans="4:4">
      <c r="D1513" s="86"/>
    </row>
    <row r="1514" spans="4:4">
      <c r="D1514" s="86"/>
    </row>
    <row r="1515" spans="4:4">
      <c r="D1515" s="86"/>
    </row>
    <row r="1516" spans="4:4">
      <c r="D1516" s="86"/>
    </row>
    <row r="1517" spans="4:4">
      <c r="D1517" s="86"/>
    </row>
    <row r="1518" spans="4:4">
      <c r="D1518" s="86"/>
    </row>
    <row r="1519" spans="4:4">
      <c r="D1519" s="86"/>
    </row>
    <row r="1520" spans="4:4">
      <c r="D1520" s="86"/>
    </row>
    <row r="1521" spans="4:4">
      <c r="D1521" s="86"/>
    </row>
    <row r="1522" spans="4:4">
      <c r="D1522" s="86"/>
    </row>
    <row r="1523" spans="4:4">
      <c r="D1523" s="86"/>
    </row>
    <row r="1524" spans="4:4">
      <c r="D1524" s="86"/>
    </row>
    <row r="1525" spans="4:4">
      <c r="D1525" s="86"/>
    </row>
    <row r="1526" spans="4:4">
      <c r="D1526" s="86"/>
    </row>
    <row r="1527" spans="4:4">
      <c r="D1527" s="86"/>
    </row>
    <row r="1528" spans="4:4">
      <c r="D1528" s="86"/>
    </row>
    <row r="1529" spans="4:4">
      <c r="D1529" s="86"/>
    </row>
    <row r="1530" spans="4:4">
      <c r="D1530" s="86"/>
    </row>
    <row r="1531" spans="4:4">
      <c r="D1531" s="86"/>
    </row>
    <row r="1532" spans="4:4">
      <c r="D1532" s="86"/>
    </row>
    <row r="1533" spans="4:4">
      <c r="D1533" s="86"/>
    </row>
    <row r="1534" spans="4:4">
      <c r="D1534" s="86"/>
    </row>
    <row r="1535" spans="4:4">
      <c r="D1535" s="86"/>
    </row>
    <row r="1536" spans="4:4">
      <c r="D1536" s="86"/>
    </row>
    <row r="1537" spans="4:4">
      <c r="D1537" s="86"/>
    </row>
    <row r="1538" spans="4:4">
      <c r="D1538" s="86"/>
    </row>
    <row r="1539" spans="4:4">
      <c r="D1539" s="86"/>
    </row>
    <row r="1540" spans="4:4">
      <c r="D1540" s="86"/>
    </row>
    <row r="1541" spans="4:4">
      <c r="D1541" s="86"/>
    </row>
    <row r="1542" spans="4:4">
      <c r="D1542" s="86"/>
    </row>
    <row r="1543" spans="4:4">
      <c r="D1543" s="86"/>
    </row>
    <row r="1544" spans="4:4">
      <c r="D1544" s="86"/>
    </row>
    <row r="1545" spans="4:4">
      <c r="D1545" s="86"/>
    </row>
    <row r="1546" spans="4:4">
      <c r="D1546" s="86"/>
    </row>
    <row r="1547" spans="4:4">
      <c r="D1547" s="86"/>
    </row>
    <row r="1548" spans="4:4">
      <c r="D1548" s="86"/>
    </row>
    <row r="1549" spans="4:4">
      <c r="D1549" s="86"/>
    </row>
    <row r="1550" spans="4:4">
      <c r="D1550" s="86"/>
    </row>
    <row r="1551" spans="4:4">
      <c r="D1551" s="86"/>
    </row>
    <row r="1552" spans="4:4">
      <c r="D1552" s="86"/>
    </row>
    <row r="1553" spans="4:4">
      <c r="D1553" s="86"/>
    </row>
    <row r="1554" spans="4:4">
      <c r="D1554" s="86"/>
    </row>
    <row r="1555" spans="4:4">
      <c r="D1555" s="86"/>
    </row>
    <row r="1556" spans="4:4">
      <c r="D1556" s="86"/>
    </row>
    <row r="1557" spans="4:4">
      <c r="D1557" s="86"/>
    </row>
    <row r="1558" spans="4:4">
      <c r="D1558" s="86"/>
    </row>
    <row r="1559" spans="4:4">
      <c r="D1559" s="86"/>
    </row>
    <row r="1560" spans="4:4">
      <c r="D1560" s="86"/>
    </row>
    <row r="1561" spans="4:4">
      <c r="D1561" s="86"/>
    </row>
    <row r="1562" spans="4:4">
      <c r="D1562" s="86"/>
    </row>
    <row r="1563" spans="4:4">
      <c r="D1563" s="86"/>
    </row>
    <row r="1564" spans="4:4">
      <c r="D1564" s="86"/>
    </row>
    <row r="1565" spans="4:4">
      <c r="D1565" s="86"/>
    </row>
    <row r="1566" spans="4:4">
      <c r="D1566" s="86"/>
    </row>
    <row r="1567" spans="4:4">
      <c r="D1567" s="86"/>
    </row>
    <row r="1568" spans="4:4">
      <c r="D1568" s="86"/>
    </row>
    <row r="1569" spans="4:4">
      <c r="D1569" s="86"/>
    </row>
    <row r="1570" spans="4:4">
      <c r="D1570" s="86"/>
    </row>
    <row r="1571" spans="4:4">
      <c r="D1571" s="86"/>
    </row>
    <row r="1572" spans="4:4">
      <c r="D1572" s="86"/>
    </row>
    <row r="1573" spans="4:4">
      <c r="D1573" s="86"/>
    </row>
    <row r="1574" spans="4:4">
      <c r="D1574" s="86"/>
    </row>
    <row r="1575" spans="4:4">
      <c r="D1575" s="86"/>
    </row>
    <row r="1576" spans="4:4">
      <c r="D1576" s="86"/>
    </row>
    <row r="1577" spans="4:4">
      <c r="D1577" s="86"/>
    </row>
    <row r="1578" spans="4:4">
      <c r="D1578" s="86"/>
    </row>
    <row r="1579" spans="4:4">
      <c r="D1579" s="86"/>
    </row>
    <row r="1580" spans="4:4">
      <c r="D1580" s="86"/>
    </row>
    <row r="1581" spans="4:4">
      <c r="D1581" s="86"/>
    </row>
    <row r="1582" spans="4:4">
      <c r="D1582" s="86"/>
    </row>
    <row r="1583" spans="4:4">
      <c r="D1583" s="86"/>
    </row>
    <row r="1584" spans="4:4">
      <c r="D1584" s="86"/>
    </row>
    <row r="1585" spans="4:4">
      <c r="D1585" s="86"/>
    </row>
    <row r="1586" spans="4:4">
      <c r="D1586" s="86"/>
    </row>
    <row r="1587" spans="4:4">
      <c r="D1587" s="86"/>
    </row>
    <row r="1588" spans="4:4">
      <c r="D1588" s="86"/>
    </row>
    <row r="1589" spans="4:4">
      <c r="D1589" s="86"/>
    </row>
    <row r="1590" spans="4:4">
      <c r="D1590" s="86"/>
    </row>
    <row r="1591" spans="4:4">
      <c r="D1591" s="86"/>
    </row>
    <row r="1592" spans="4:4">
      <c r="D1592" s="86"/>
    </row>
    <row r="1593" spans="4:4">
      <c r="D1593" s="86"/>
    </row>
    <row r="1594" spans="4:4">
      <c r="D1594" s="86"/>
    </row>
    <row r="1595" spans="4:4">
      <c r="D1595" s="86"/>
    </row>
    <row r="1596" spans="4:4">
      <c r="D1596" s="86"/>
    </row>
    <row r="1597" spans="4:4">
      <c r="D1597" s="86"/>
    </row>
    <row r="1598" spans="4:4">
      <c r="D1598" s="86"/>
    </row>
    <row r="1599" spans="4:4">
      <c r="D1599" s="86"/>
    </row>
    <row r="1600" spans="4:4">
      <c r="D1600" s="86"/>
    </row>
    <row r="1601" spans="4:4">
      <c r="D1601" s="86"/>
    </row>
    <row r="1602" spans="4:4">
      <c r="D1602" s="86"/>
    </row>
    <row r="1603" spans="4:4">
      <c r="D1603" s="86"/>
    </row>
    <row r="1604" spans="4:4">
      <c r="D1604" s="86"/>
    </row>
    <row r="1605" spans="4:4">
      <c r="D1605" s="86"/>
    </row>
    <row r="1606" spans="4:4">
      <c r="D1606" s="86"/>
    </row>
    <row r="1607" spans="4:4">
      <c r="D1607" s="86"/>
    </row>
    <row r="1608" spans="4:4">
      <c r="D1608" s="86"/>
    </row>
    <row r="1609" spans="4:4">
      <c r="D1609" s="86"/>
    </row>
    <row r="1610" spans="4:4">
      <c r="D1610" s="86"/>
    </row>
    <row r="1611" spans="4:4">
      <c r="D1611" s="86"/>
    </row>
    <row r="1612" spans="4:4">
      <c r="D1612" s="86"/>
    </row>
    <row r="1613" spans="4:4">
      <c r="D1613" s="86"/>
    </row>
    <row r="1614" spans="4:4">
      <c r="D1614" s="86"/>
    </row>
    <row r="1615" spans="4:4">
      <c r="D1615" s="86"/>
    </row>
    <row r="1616" spans="4:4">
      <c r="D1616" s="86"/>
    </row>
    <row r="1617" spans="4:4">
      <c r="D1617" s="86"/>
    </row>
    <row r="1618" spans="4:4">
      <c r="D1618" s="86"/>
    </row>
    <row r="1619" spans="4:4">
      <c r="D1619" s="86"/>
    </row>
    <row r="1620" spans="4:4">
      <c r="D1620" s="86"/>
    </row>
    <row r="1621" spans="4:4">
      <c r="D1621" s="86"/>
    </row>
    <row r="1622" spans="4:4">
      <c r="D1622" s="86"/>
    </row>
    <row r="1623" spans="4:4">
      <c r="D1623" s="86"/>
    </row>
    <row r="1624" spans="4:4">
      <c r="D1624" s="86"/>
    </row>
    <row r="1625" spans="4:4">
      <c r="D1625" s="86"/>
    </row>
    <row r="1626" spans="4:4">
      <c r="D1626" s="86"/>
    </row>
    <row r="1627" spans="4:4">
      <c r="D1627" s="86"/>
    </row>
    <row r="1628" spans="4:4">
      <c r="D1628" s="86"/>
    </row>
    <row r="1629" spans="4:4">
      <c r="D1629" s="86"/>
    </row>
    <row r="1630" spans="4:4">
      <c r="D1630" s="86"/>
    </row>
    <row r="1631" spans="4:4">
      <c r="D1631" s="86"/>
    </row>
    <row r="1632" spans="4:4">
      <c r="D1632" s="86"/>
    </row>
    <row r="1633" spans="4:4">
      <c r="D1633" s="86"/>
    </row>
    <row r="1634" spans="4:4">
      <c r="D1634" s="86"/>
    </row>
    <row r="1635" spans="4:4">
      <c r="D1635" s="86"/>
    </row>
    <row r="1636" spans="4:4">
      <c r="D1636" s="86"/>
    </row>
    <row r="1637" spans="4:4">
      <c r="D1637" s="86"/>
    </row>
    <row r="1638" spans="4:4">
      <c r="D1638" s="86"/>
    </row>
    <row r="1639" spans="4:4">
      <c r="D1639" s="86"/>
    </row>
    <row r="1640" spans="4:4">
      <c r="D1640" s="86"/>
    </row>
    <row r="1641" spans="4:4">
      <c r="D1641" s="86"/>
    </row>
    <row r="1642" spans="4:4">
      <c r="D1642" s="86"/>
    </row>
    <row r="1643" spans="4:4">
      <c r="D1643" s="86"/>
    </row>
    <row r="1644" spans="4:4">
      <c r="D1644" s="86"/>
    </row>
    <row r="1645" spans="4:4">
      <c r="D1645" s="86"/>
    </row>
    <row r="1646" spans="4:4">
      <c r="D1646" s="86"/>
    </row>
    <row r="1647" spans="4:4">
      <c r="D1647" s="86"/>
    </row>
    <row r="1648" spans="4:4">
      <c r="D1648" s="86"/>
    </row>
    <row r="1649" spans="4:4">
      <c r="D1649" s="86"/>
    </row>
    <row r="1650" spans="4:4">
      <c r="D1650" s="86"/>
    </row>
    <row r="1651" spans="4:4">
      <c r="D1651" s="86"/>
    </row>
    <row r="1652" spans="4:4">
      <c r="D1652" s="86"/>
    </row>
    <row r="1653" spans="4:4">
      <c r="D1653" s="86"/>
    </row>
    <row r="1654" spans="4:4">
      <c r="D1654" s="86"/>
    </row>
    <row r="1655" spans="4:4">
      <c r="D1655" s="86"/>
    </row>
    <row r="1656" spans="4:4">
      <c r="D1656" s="86"/>
    </row>
    <row r="1657" spans="4:4">
      <c r="D1657" s="86"/>
    </row>
    <row r="1658" spans="4:4">
      <c r="D1658" s="86"/>
    </row>
    <row r="1659" spans="4:4">
      <c r="D1659" s="86"/>
    </row>
    <row r="1660" spans="4:4">
      <c r="D1660" s="86"/>
    </row>
    <row r="1661" spans="4:4">
      <c r="D1661" s="86"/>
    </row>
    <row r="1662" spans="4:4">
      <c r="D1662" s="86"/>
    </row>
    <row r="1663" spans="4:4">
      <c r="D1663" s="86"/>
    </row>
    <row r="1664" spans="4:4">
      <c r="D1664" s="86"/>
    </row>
    <row r="1665" spans="4:4">
      <c r="D1665" s="86"/>
    </row>
    <row r="1666" spans="4:4">
      <c r="D1666" s="86"/>
    </row>
    <row r="1667" spans="4:4">
      <c r="D1667" s="86"/>
    </row>
    <row r="1668" spans="4:4">
      <c r="D1668" s="86"/>
    </row>
    <row r="1669" spans="4:4">
      <c r="D1669" s="86"/>
    </row>
    <row r="1670" spans="4:4">
      <c r="D1670" s="86"/>
    </row>
    <row r="1671" spans="4:4">
      <c r="D1671" s="86"/>
    </row>
    <row r="1672" spans="4:4">
      <c r="D1672" s="86"/>
    </row>
    <row r="1673" spans="4:4">
      <c r="D1673" s="86"/>
    </row>
    <row r="1674" spans="4:4">
      <c r="D1674" s="86"/>
    </row>
    <row r="1675" spans="4:4">
      <c r="D1675" s="86"/>
    </row>
    <row r="1676" spans="4:4">
      <c r="D1676" s="86"/>
    </row>
    <row r="1677" spans="4:4">
      <c r="D1677" s="86"/>
    </row>
    <row r="1678" spans="4:4">
      <c r="D1678" s="86"/>
    </row>
    <row r="1679" spans="4:4">
      <c r="D1679" s="86"/>
    </row>
    <row r="1680" spans="4:4">
      <c r="D1680" s="86"/>
    </row>
    <row r="1681" spans="4:4">
      <c r="D1681" s="86"/>
    </row>
    <row r="1682" spans="4:4">
      <c r="D1682" s="86"/>
    </row>
    <row r="1683" spans="4:4">
      <c r="D1683" s="86"/>
    </row>
    <row r="1684" spans="4:4">
      <c r="D1684" s="86"/>
    </row>
    <row r="1685" spans="4:4">
      <c r="D1685" s="86"/>
    </row>
    <row r="1686" spans="4:4">
      <c r="D1686" s="86"/>
    </row>
    <row r="1687" spans="4:4">
      <c r="D1687" s="86"/>
    </row>
    <row r="1688" spans="4:4">
      <c r="D1688" s="86"/>
    </row>
    <row r="1689" spans="4:4">
      <c r="D1689" s="86"/>
    </row>
    <row r="1690" spans="4:4">
      <c r="D1690" s="86"/>
    </row>
    <row r="1691" spans="4:4">
      <c r="D1691" s="86"/>
    </row>
    <row r="1692" spans="4:4">
      <c r="D1692" s="86"/>
    </row>
    <row r="1693" spans="4:4">
      <c r="D1693" s="86"/>
    </row>
    <row r="1694" spans="4:4">
      <c r="D1694" s="86"/>
    </row>
    <row r="1695" spans="4:4">
      <c r="D1695" s="86"/>
    </row>
    <row r="1696" spans="4:4">
      <c r="D1696" s="86"/>
    </row>
    <row r="1697" spans="4:4">
      <c r="D1697" s="86"/>
    </row>
    <row r="1698" spans="4:4">
      <c r="D1698" s="86"/>
    </row>
    <row r="1699" spans="4:4">
      <c r="D1699" s="86"/>
    </row>
    <row r="1700" spans="4:4">
      <c r="D1700" s="86"/>
    </row>
    <row r="1701" spans="4:4">
      <c r="D1701" s="86"/>
    </row>
    <row r="1702" spans="4:4">
      <c r="D1702" s="86"/>
    </row>
    <row r="1703" spans="4:4">
      <c r="D1703" s="86"/>
    </row>
    <row r="1704" spans="4:4">
      <c r="D1704" s="86"/>
    </row>
    <row r="1705" spans="4:4">
      <c r="D1705" s="86"/>
    </row>
    <row r="1706" spans="4:4">
      <c r="D1706" s="86"/>
    </row>
    <row r="1707" spans="4:4">
      <c r="D1707" s="86"/>
    </row>
    <row r="1708" spans="4:4">
      <c r="D1708" s="86"/>
    </row>
    <row r="1709" spans="4:4">
      <c r="D1709" s="86"/>
    </row>
    <row r="1710" spans="4:4">
      <c r="D1710" s="86"/>
    </row>
    <row r="1711" spans="4:4">
      <c r="D1711" s="86"/>
    </row>
    <row r="1712" spans="4:4">
      <c r="D1712" s="86"/>
    </row>
    <row r="1713" spans="4:4">
      <c r="D1713" s="86"/>
    </row>
    <row r="1714" spans="4:4">
      <c r="D1714" s="86"/>
    </row>
    <row r="1715" spans="4:4">
      <c r="D1715" s="86"/>
    </row>
    <row r="1716" spans="4:4">
      <c r="D1716" s="86"/>
    </row>
    <row r="1717" spans="4:4">
      <c r="D1717" s="86"/>
    </row>
    <row r="1718" spans="4:4">
      <c r="D1718" s="86"/>
    </row>
    <row r="1719" spans="4:4">
      <c r="D1719" s="86"/>
    </row>
    <row r="1720" spans="4:4">
      <c r="D1720" s="86"/>
    </row>
    <row r="1721" spans="4:4">
      <c r="D1721" s="86"/>
    </row>
    <row r="1722" spans="4:4">
      <c r="D1722" s="86"/>
    </row>
    <row r="1723" spans="4:4">
      <c r="D1723" s="86"/>
    </row>
    <row r="1724" spans="4:4">
      <c r="D1724" s="86"/>
    </row>
    <row r="1725" spans="4:4">
      <c r="D1725" s="86"/>
    </row>
    <row r="1726" spans="4:4">
      <c r="D1726" s="86"/>
    </row>
    <row r="1727" spans="4:4">
      <c r="D1727" s="86"/>
    </row>
    <row r="1728" spans="4:4">
      <c r="D1728" s="86"/>
    </row>
    <row r="1729" spans="4:4">
      <c r="D1729" s="86"/>
    </row>
    <row r="1730" spans="4:4">
      <c r="D1730" s="86"/>
    </row>
    <row r="1731" spans="4:4">
      <c r="D1731" s="86"/>
    </row>
    <row r="1732" spans="4:4">
      <c r="D1732" s="86"/>
    </row>
    <row r="1733" spans="4:4">
      <c r="D1733" s="86"/>
    </row>
    <row r="1734" spans="4:4">
      <c r="D1734" s="86"/>
    </row>
    <row r="1735" spans="4:4">
      <c r="D1735" s="86"/>
    </row>
    <row r="1736" spans="4:4">
      <c r="D1736" s="86"/>
    </row>
    <row r="1737" spans="4:4">
      <c r="D1737" s="86"/>
    </row>
    <row r="1738" spans="4:4">
      <c r="D1738" s="86"/>
    </row>
    <row r="1739" spans="4:4">
      <c r="D1739" s="86"/>
    </row>
    <row r="1740" spans="4:4">
      <c r="D1740" s="86"/>
    </row>
    <row r="1741" spans="4:4">
      <c r="D1741" s="86"/>
    </row>
    <row r="1742" spans="4:4">
      <c r="D1742" s="86"/>
    </row>
    <row r="1743" spans="4:4">
      <c r="D1743" s="86"/>
    </row>
    <row r="1744" spans="4:4">
      <c r="D1744" s="86"/>
    </row>
    <row r="1745" spans="4:4">
      <c r="D1745" s="86"/>
    </row>
    <row r="1746" spans="4:4">
      <c r="D1746" s="86"/>
    </row>
    <row r="1747" spans="4:4">
      <c r="D1747" s="86"/>
    </row>
    <row r="1748" spans="4:4">
      <c r="D1748" s="86"/>
    </row>
    <row r="1749" spans="4:4">
      <c r="D1749" s="86"/>
    </row>
    <row r="1750" spans="4:4">
      <c r="D1750" s="86"/>
    </row>
    <row r="1751" spans="4:4">
      <c r="D1751" s="86"/>
    </row>
    <row r="1752" spans="4:4">
      <c r="D1752" s="86"/>
    </row>
    <row r="1753" spans="4:4">
      <c r="D1753" s="86"/>
    </row>
    <row r="1754" spans="4:4">
      <c r="D1754" s="86"/>
    </row>
    <row r="1755" spans="4:4">
      <c r="D1755" s="86"/>
    </row>
    <row r="1756" spans="4:4">
      <c r="D1756" s="86"/>
    </row>
    <row r="1757" spans="4:4">
      <c r="D1757" s="86"/>
    </row>
    <row r="1758" spans="4:4">
      <c r="D1758" s="86"/>
    </row>
    <row r="1759" spans="4:4">
      <c r="D1759" s="86"/>
    </row>
    <row r="1760" spans="4:4">
      <c r="D1760" s="86"/>
    </row>
    <row r="1761" spans="4:4">
      <c r="D1761" s="86"/>
    </row>
    <row r="1762" spans="4:4">
      <c r="D1762" s="86"/>
    </row>
    <row r="1763" spans="4:4">
      <c r="D1763" s="86"/>
    </row>
    <row r="1764" spans="4:4">
      <c r="D1764" s="86"/>
    </row>
    <row r="1765" spans="4:4">
      <c r="D1765" s="86"/>
    </row>
    <row r="1766" spans="4:4">
      <c r="D1766" s="86"/>
    </row>
    <row r="1767" spans="4:4">
      <c r="D1767" s="86"/>
    </row>
    <row r="1768" spans="4:4">
      <c r="D1768" s="86"/>
    </row>
    <row r="1769" spans="4:4">
      <c r="D1769" s="86"/>
    </row>
    <row r="1770" spans="4:4">
      <c r="D1770" s="86"/>
    </row>
    <row r="1771" spans="4:4">
      <c r="D1771" s="86"/>
    </row>
    <row r="1772" spans="4:4">
      <c r="D1772" s="86"/>
    </row>
    <row r="1773" spans="4:4">
      <c r="D1773" s="86"/>
    </row>
    <row r="1774" spans="4:4">
      <c r="D1774" s="86"/>
    </row>
    <row r="1775" spans="4:4">
      <c r="D1775" s="86"/>
    </row>
    <row r="1776" spans="4:4">
      <c r="D1776" s="86"/>
    </row>
    <row r="1777" spans="4:4">
      <c r="D1777" s="86"/>
    </row>
    <row r="1778" spans="4:4">
      <c r="D1778" s="86"/>
    </row>
    <row r="1779" spans="4:4">
      <c r="D1779" s="86"/>
    </row>
    <row r="1780" spans="4:4">
      <c r="D1780" s="86"/>
    </row>
    <row r="1781" spans="4:4">
      <c r="D1781" s="86"/>
    </row>
    <row r="1782" spans="4:4">
      <c r="D1782" s="86"/>
    </row>
    <row r="1783" spans="4:4">
      <c r="D1783" s="86"/>
    </row>
    <row r="1784" spans="4:4">
      <c r="D1784" s="86"/>
    </row>
    <row r="1785" spans="4:4">
      <c r="D1785" s="86"/>
    </row>
    <row r="1786" spans="4:4">
      <c r="D1786" s="86"/>
    </row>
    <row r="1787" spans="4:4">
      <c r="D1787" s="86"/>
    </row>
    <row r="1788" spans="4:4">
      <c r="D1788" s="86"/>
    </row>
    <row r="1789" spans="4:4">
      <c r="D1789" s="86"/>
    </row>
    <row r="1790" spans="4:4">
      <c r="D1790" s="86"/>
    </row>
    <row r="1791" spans="4:4">
      <c r="D1791" s="86"/>
    </row>
    <row r="1792" spans="4:4">
      <c r="D1792" s="86"/>
    </row>
    <row r="1793" spans="4:4">
      <c r="D1793" s="86"/>
    </row>
    <row r="1794" spans="4:4">
      <c r="D1794" s="86"/>
    </row>
    <row r="1795" spans="4:4">
      <c r="D1795" s="86"/>
    </row>
    <row r="1796" spans="4:4">
      <c r="D1796" s="86"/>
    </row>
    <row r="1797" spans="4:4">
      <c r="D1797" s="86"/>
    </row>
    <row r="1798" spans="4:4">
      <c r="D1798" s="86"/>
    </row>
    <row r="1799" spans="4:4">
      <c r="D1799" s="86"/>
    </row>
    <row r="1800" spans="4:4">
      <c r="D1800" s="86"/>
    </row>
    <row r="1801" spans="4:4">
      <c r="D1801" s="86"/>
    </row>
    <row r="1802" spans="4:4">
      <c r="D1802" s="86"/>
    </row>
    <row r="1803" spans="4:4">
      <c r="D1803" s="86"/>
    </row>
    <row r="1804" spans="4:4">
      <c r="D1804" s="86"/>
    </row>
    <row r="1805" spans="4:4">
      <c r="D1805" s="86"/>
    </row>
    <row r="1806" spans="4:4">
      <c r="D1806" s="86"/>
    </row>
    <row r="1807" spans="4:4">
      <c r="D1807" s="86"/>
    </row>
    <row r="1808" spans="4:4">
      <c r="D1808" s="86"/>
    </row>
    <row r="1809" spans="4:4">
      <c r="D1809" s="86"/>
    </row>
    <row r="1810" spans="4:4">
      <c r="D1810" s="86"/>
    </row>
    <row r="1811" spans="4:4">
      <c r="D1811" s="86"/>
    </row>
    <row r="1812" spans="4:4">
      <c r="D1812" s="86"/>
    </row>
    <row r="1813" spans="4:4">
      <c r="D1813" s="86"/>
    </row>
    <row r="1814" spans="4:4">
      <c r="D1814" s="86"/>
    </row>
    <row r="1815" spans="4:4">
      <c r="D1815" s="86"/>
    </row>
    <row r="1816" spans="4:4">
      <c r="D1816" s="86"/>
    </row>
    <row r="1817" spans="4:4">
      <c r="D1817" s="86"/>
    </row>
    <row r="1818" spans="4:4">
      <c r="D1818" s="86"/>
    </row>
    <row r="1819" spans="4:4">
      <c r="D1819" s="86"/>
    </row>
    <row r="1820" spans="4:4">
      <c r="D1820" s="86"/>
    </row>
    <row r="1821" spans="4:4">
      <c r="D1821" s="86"/>
    </row>
    <row r="1822" spans="4:4">
      <c r="D1822" s="86"/>
    </row>
    <row r="1823" spans="4:4">
      <c r="D1823" s="86"/>
    </row>
    <row r="1824" spans="4:4">
      <c r="D1824" s="86"/>
    </row>
    <row r="1825" spans="4:4">
      <c r="D1825" s="86"/>
    </row>
    <row r="1826" spans="4:4">
      <c r="D1826" s="86"/>
    </row>
    <row r="1827" spans="4:4">
      <c r="D1827" s="86"/>
    </row>
    <row r="1828" spans="4:4">
      <c r="D1828" s="86"/>
    </row>
    <row r="1829" spans="4:4">
      <c r="D1829" s="86"/>
    </row>
    <row r="1830" spans="4:4">
      <c r="D1830" s="86"/>
    </row>
    <row r="1831" spans="4:4">
      <c r="D1831" s="86"/>
    </row>
    <row r="1832" spans="4:4">
      <c r="D1832" s="86"/>
    </row>
    <row r="1833" spans="4:4">
      <c r="D1833" s="86"/>
    </row>
    <row r="1834" spans="4:4">
      <c r="D1834" s="86"/>
    </row>
    <row r="1835" spans="4:4">
      <c r="D1835" s="86"/>
    </row>
    <row r="1836" spans="4:4">
      <c r="D1836" s="86"/>
    </row>
    <row r="1837" spans="4:4">
      <c r="D1837" s="86"/>
    </row>
    <row r="1838" spans="4:4">
      <c r="D1838" s="86"/>
    </row>
    <row r="1839" spans="4:4">
      <c r="D1839" s="86"/>
    </row>
    <row r="1840" spans="4:4">
      <c r="D1840" s="86"/>
    </row>
    <row r="1841" spans="4:4">
      <c r="D1841" s="86"/>
    </row>
    <row r="1842" spans="4:4">
      <c r="D1842" s="86"/>
    </row>
    <row r="1843" spans="4:4">
      <c r="D1843" s="86"/>
    </row>
    <row r="1844" spans="4:4">
      <c r="D1844" s="86"/>
    </row>
    <row r="1845" spans="4:4">
      <c r="D1845" s="86"/>
    </row>
    <row r="1846" spans="4:4">
      <c r="D1846" s="86"/>
    </row>
    <row r="1847" spans="4:4">
      <c r="D1847" s="86"/>
    </row>
    <row r="1848" spans="4:4">
      <c r="D1848" s="86"/>
    </row>
    <row r="1849" spans="4:4">
      <c r="D1849" s="86"/>
    </row>
    <row r="1850" spans="4:4">
      <c r="D1850" s="86"/>
    </row>
    <row r="1851" spans="4:4">
      <c r="D1851" s="86"/>
    </row>
    <row r="1852" spans="4:4">
      <c r="D1852" s="86"/>
    </row>
    <row r="1853" spans="4:4">
      <c r="D1853" s="86"/>
    </row>
    <row r="1854" spans="4:4">
      <c r="D1854" s="86"/>
    </row>
    <row r="1855" spans="4:4">
      <c r="D1855" s="86"/>
    </row>
    <row r="1856" spans="4:4">
      <c r="D1856" s="86"/>
    </row>
    <row r="1857" spans="4:4">
      <c r="D1857" s="86"/>
    </row>
    <row r="1858" spans="4:4">
      <c r="D1858" s="86"/>
    </row>
    <row r="1859" spans="4:4">
      <c r="D1859" s="86"/>
    </row>
    <row r="1860" spans="4:4">
      <c r="D1860" s="86"/>
    </row>
    <row r="1861" spans="4:4">
      <c r="D1861" s="86"/>
    </row>
    <row r="1862" spans="4:4">
      <c r="D1862" s="86"/>
    </row>
    <row r="1863" spans="4:4">
      <c r="D1863" s="86"/>
    </row>
    <row r="1864" spans="4:4">
      <c r="D1864" s="86"/>
    </row>
    <row r="1865" spans="4:4">
      <c r="D1865" s="86"/>
    </row>
    <row r="1866" spans="4:4">
      <c r="D1866" s="86"/>
    </row>
    <row r="1867" spans="4:4">
      <c r="D1867" s="86"/>
    </row>
    <row r="1868" spans="4:4">
      <c r="D1868" s="86"/>
    </row>
    <row r="1869" spans="4:4">
      <c r="D1869" s="86"/>
    </row>
    <row r="1870" spans="4:4">
      <c r="D1870" s="86"/>
    </row>
    <row r="1871" spans="4:4">
      <c r="D1871" s="86"/>
    </row>
    <row r="1872" spans="4:4">
      <c r="D1872" s="86"/>
    </row>
    <row r="1873" spans="4:4">
      <c r="D1873" s="86"/>
    </row>
    <row r="1874" spans="4:4">
      <c r="D1874" s="86"/>
    </row>
    <row r="1875" spans="4:4">
      <c r="D1875" s="86"/>
    </row>
    <row r="1876" spans="4:4">
      <c r="D1876" s="86"/>
    </row>
    <row r="1877" spans="4:4">
      <c r="D1877" s="86"/>
    </row>
    <row r="1878" spans="4:4">
      <c r="D1878" s="86"/>
    </row>
    <row r="1879" spans="4:4">
      <c r="D1879" s="86"/>
    </row>
    <row r="1880" spans="4:4">
      <c r="D1880" s="86"/>
    </row>
    <row r="1881" spans="4:4">
      <c r="D1881" s="86"/>
    </row>
    <row r="1882" spans="4:4">
      <c r="D1882" s="86"/>
    </row>
    <row r="1883" spans="4:4">
      <c r="D1883" s="86"/>
    </row>
    <row r="1884" spans="4:4">
      <c r="D1884" s="86"/>
    </row>
    <row r="1885" spans="4:4">
      <c r="D1885" s="86"/>
    </row>
    <row r="1886" spans="4:4">
      <c r="D1886" s="86"/>
    </row>
    <row r="1887" spans="4:4">
      <c r="D1887" s="86"/>
    </row>
    <row r="1888" spans="4:4">
      <c r="D1888" s="86"/>
    </row>
    <row r="1889" spans="4:4">
      <c r="D1889" s="86"/>
    </row>
    <row r="1890" spans="4:4">
      <c r="D1890" s="86"/>
    </row>
    <row r="1891" spans="4:4">
      <c r="D1891" s="86"/>
    </row>
    <row r="1892" spans="4:4">
      <c r="D1892" s="86"/>
    </row>
    <row r="1893" spans="4:4">
      <c r="D1893" s="86"/>
    </row>
    <row r="1894" spans="4:4">
      <c r="D1894" s="86"/>
    </row>
    <row r="1895" spans="4:4">
      <c r="D1895" s="86"/>
    </row>
    <row r="1896" spans="4:4">
      <c r="D1896" s="86"/>
    </row>
    <row r="1897" spans="4:4">
      <c r="D1897" s="86"/>
    </row>
    <row r="1898" spans="4:4">
      <c r="D1898" s="86"/>
    </row>
    <row r="1899" spans="4:4">
      <c r="D1899" s="86"/>
    </row>
    <row r="1900" spans="4:4">
      <c r="D1900" s="86"/>
    </row>
    <row r="1901" spans="4:4">
      <c r="D1901" s="86"/>
    </row>
    <row r="1902" spans="4:4">
      <c r="D1902" s="86"/>
    </row>
    <row r="1903" spans="4:4">
      <c r="D1903" s="86"/>
    </row>
    <row r="1904" spans="4:4">
      <c r="D1904" s="86"/>
    </row>
    <row r="1905" spans="4:4">
      <c r="D1905" s="86"/>
    </row>
    <row r="1906" spans="4:4">
      <c r="D1906" s="86"/>
    </row>
    <row r="1907" spans="4:4">
      <c r="D1907" s="86"/>
    </row>
    <row r="1908" spans="4:4">
      <c r="D1908" s="86"/>
    </row>
    <row r="1909" spans="4:4">
      <c r="D1909" s="86"/>
    </row>
    <row r="1910" spans="4:4">
      <c r="D1910" s="86"/>
    </row>
    <row r="1911" spans="4:4">
      <c r="D1911" s="86"/>
    </row>
    <row r="1912" spans="4:4">
      <c r="D1912" s="86"/>
    </row>
    <row r="1913" spans="4:4">
      <c r="D1913" s="86"/>
    </row>
    <row r="1914" spans="4:4">
      <c r="D1914" s="86"/>
    </row>
    <row r="1915" spans="4:4">
      <c r="D1915" s="86"/>
    </row>
    <row r="1916" spans="4:4">
      <c r="D1916" s="86"/>
    </row>
    <row r="1917" spans="4:4">
      <c r="D1917" s="86"/>
    </row>
    <row r="1918" spans="4:4">
      <c r="D1918" s="86"/>
    </row>
    <row r="1919" spans="4:4">
      <c r="D1919" s="86"/>
    </row>
    <row r="1920" spans="4:4">
      <c r="D1920" s="86"/>
    </row>
    <row r="1921" spans="4:4">
      <c r="D1921" s="86"/>
    </row>
    <row r="1922" spans="4:4">
      <c r="D1922" s="86"/>
    </row>
    <row r="1923" spans="4:4">
      <c r="D1923" s="86"/>
    </row>
    <row r="1924" spans="4:4">
      <c r="D1924" s="86"/>
    </row>
    <row r="1925" spans="4:4">
      <c r="D1925" s="86"/>
    </row>
    <row r="1926" spans="4:4">
      <c r="D1926" s="86"/>
    </row>
    <row r="1927" spans="4:4">
      <c r="D1927" s="86"/>
    </row>
    <row r="1928" spans="4:4">
      <c r="D1928" s="86"/>
    </row>
    <row r="1929" spans="4:4">
      <c r="D1929" s="86"/>
    </row>
    <row r="1930" spans="4:4">
      <c r="D1930" s="86"/>
    </row>
    <row r="1931" spans="4:4">
      <c r="D1931" s="86"/>
    </row>
    <row r="1932" spans="4:4">
      <c r="D1932" s="86"/>
    </row>
    <row r="1933" spans="4:4">
      <c r="D1933" s="86"/>
    </row>
    <row r="1934" spans="4:4">
      <c r="D1934" s="86"/>
    </row>
    <row r="1935" spans="4:4">
      <c r="D1935" s="86"/>
    </row>
    <row r="1936" spans="4:4">
      <c r="D1936" s="86"/>
    </row>
    <row r="1937" spans="4:4">
      <c r="D1937" s="86"/>
    </row>
    <row r="1938" spans="4:4">
      <c r="D1938" s="86"/>
    </row>
    <row r="1939" spans="4:4">
      <c r="D1939" s="86"/>
    </row>
    <row r="1940" spans="4:4">
      <c r="D1940" s="86"/>
    </row>
    <row r="1941" spans="4:4">
      <c r="D1941" s="86"/>
    </row>
    <row r="1942" spans="4:4">
      <c r="D1942" s="86"/>
    </row>
    <row r="1943" spans="4:4">
      <c r="D1943" s="86"/>
    </row>
    <row r="1944" spans="4:4">
      <c r="D1944" s="86"/>
    </row>
    <row r="1945" spans="4:4">
      <c r="D1945" s="86"/>
    </row>
    <row r="1946" spans="4:4">
      <c r="D1946" s="86"/>
    </row>
    <row r="1947" spans="4:4">
      <c r="D1947" s="86"/>
    </row>
    <row r="1948" spans="4:4">
      <c r="D1948" s="86"/>
    </row>
    <row r="1949" spans="4:4">
      <c r="D1949" s="86"/>
    </row>
    <row r="1950" spans="4:4">
      <c r="D1950" s="86"/>
    </row>
    <row r="1951" spans="4:4">
      <c r="D1951" s="86"/>
    </row>
    <row r="1952" spans="4:4">
      <c r="D1952" s="86"/>
    </row>
    <row r="1953" spans="4:4">
      <c r="D1953" s="86"/>
    </row>
    <row r="1954" spans="4:4">
      <c r="D1954" s="86"/>
    </row>
    <row r="1955" spans="4:4">
      <c r="D1955" s="86"/>
    </row>
    <row r="1956" spans="4:4">
      <c r="D1956" s="86"/>
    </row>
    <row r="1957" spans="4:4">
      <c r="D1957" s="86"/>
    </row>
    <row r="1958" spans="4:4">
      <c r="D1958" s="86"/>
    </row>
    <row r="1959" spans="4:4">
      <c r="D1959" s="86"/>
    </row>
    <row r="1960" spans="4:4">
      <c r="D1960" s="86"/>
    </row>
    <row r="1961" spans="4:4">
      <c r="D1961" s="86"/>
    </row>
    <row r="1962" spans="4:4">
      <c r="D1962" s="86"/>
    </row>
    <row r="1963" spans="4:4">
      <c r="D1963" s="86"/>
    </row>
    <row r="1964" spans="4:4">
      <c r="D1964" s="86"/>
    </row>
    <row r="1965" spans="4:4">
      <c r="D1965" s="86"/>
    </row>
    <row r="1966" spans="4:4">
      <c r="D1966" s="86"/>
    </row>
    <row r="1967" spans="4:4">
      <c r="D1967" s="86"/>
    </row>
    <row r="1968" spans="4:4">
      <c r="D1968" s="86"/>
    </row>
    <row r="1969" spans="4:4">
      <c r="D1969" s="86"/>
    </row>
    <row r="1970" spans="4:4">
      <c r="D1970" s="86"/>
    </row>
    <row r="1971" spans="4:4">
      <c r="D1971" s="86"/>
    </row>
    <row r="1972" spans="4:4">
      <c r="D1972" s="86"/>
    </row>
    <row r="1973" spans="4:4">
      <c r="D1973" s="86"/>
    </row>
    <row r="1974" spans="4:4">
      <c r="D1974" s="86"/>
    </row>
    <row r="1975" spans="4:4">
      <c r="D1975" s="86"/>
    </row>
    <row r="1976" spans="4:4">
      <c r="D1976" s="86"/>
    </row>
    <row r="1977" spans="4:4">
      <c r="D1977" s="86"/>
    </row>
    <row r="1978" spans="4:4">
      <c r="D1978" s="86"/>
    </row>
    <row r="1979" spans="4:4">
      <c r="D1979" s="86"/>
    </row>
    <row r="1980" spans="4:4">
      <c r="D1980" s="86"/>
    </row>
    <row r="1981" spans="4:4">
      <c r="D1981" s="86"/>
    </row>
    <row r="1982" spans="4:4">
      <c r="D1982" s="86"/>
    </row>
    <row r="1983" spans="4:4">
      <c r="D1983" s="86"/>
    </row>
    <row r="1984" spans="4:4">
      <c r="D1984" s="86"/>
    </row>
    <row r="1985" spans="4:4">
      <c r="D1985" s="86"/>
    </row>
    <row r="1986" spans="4:4">
      <c r="D1986" s="86"/>
    </row>
    <row r="1987" spans="4:4">
      <c r="D1987" s="86"/>
    </row>
    <row r="1988" spans="4:4">
      <c r="D1988" s="86"/>
    </row>
    <row r="1989" spans="4:4">
      <c r="D1989" s="86"/>
    </row>
    <row r="1990" spans="4:4">
      <c r="D1990" s="86"/>
    </row>
    <row r="1991" spans="4:4">
      <c r="D1991" s="86"/>
    </row>
    <row r="1992" spans="4:4">
      <c r="D1992" s="86"/>
    </row>
    <row r="1993" spans="4:4">
      <c r="D1993" s="86"/>
    </row>
    <row r="1994" spans="4:4">
      <c r="D1994" s="86"/>
    </row>
    <row r="1995" spans="4:4">
      <c r="D1995" s="86"/>
    </row>
    <row r="1996" spans="4:4">
      <c r="D1996" s="86"/>
    </row>
    <row r="1997" spans="4:4">
      <c r="D1997" s="86"/>
    </row>
    <row r="1998" spans="4:4">
      <c r="D1998" s="86"/>
    </row>
    <row r="1999" spans="4:4">
      <c r="D1999" s="86"/>
    </row>
    <row r="2000" spans="4:4">
      <c r="D2000" s="86"/>
    </row>
    <row r="2001" spans="4:4">
      <c r="D2001" s="86"/>
    </row>
    <row r="2002" spans="4:4">
      <c r="D2002" s="86"/>
    </row>
    <row r="2003" spans="4:4">
      <c r="D2003" s="86"/>
    </row>
    <row r="2004" spans="4:4">
      <c r="D2004" s="86"/>
    </row>
    <row r="2005" spans="4:4">
      <c r="D2005" s="86"/>
    </row>
    <row r="2006" spans="4:4">
      <c r="D2006" s="86"/>
    </row>
    <row r="2007" spans="4:4">
      <c r="D2007" s="86"/>
    </row>
    <row r="2008" spans="4:4">
      <c r="D2008" s="86"/>
    </row>
    <row r="2009" spans="4:4">
      <c r="D2009" s="86"/>
    </row>
    <row r="2010" spans="4:4">
      <c r="D2010" s="86"/>
    </row>
    <row r="2011" spans="4:4">
      <c r="D2011" s="86"/>
    </row>
    <row r="2012" spans="4:4">
      <c r="D2012" s="86"/>
    </row>
    <row r="2013" spans="4:4">
      <c r="D2013" s="86"/>
    </row>
    <row r="2014" spans="4:4">
      <c r="D2014" s="86"/>
    </row>
    <row r="2015" spans="4:4">
      <c r="D2015" s="86"/>
    </row>
    <row r="2016" spans="4:4">
      <c r="D2016" s="86"/>
    </row>
    <row r="2017" spans="4:4">
      <c r="D2017" s="86"/>
    </row>
    <row r="2018" spans="4:4">
      <c r="D2018" s="86"/>
    </row>
    <row r="2019" spans="4:4">
      <c r="D2019" s="86"/>
    </row>
    <row r="2020" spans="4:4">
      <c r="D2020" s="86"/>
    </row>
    <row r="2021" spans="4:4">
      <c r="D2021" s="86"/>
    </row>
    <row r="2022" spans="4:4">
      <c r="D2022" s="86"/>
    </row>
    <row r="2023" spans="4:4">
      <c r="D2023" s="86"/>
    </row>
    <row r="2024" spans="4:4">
      <c r="D2024" s="86"/>
    </row>
    <row r="2025" spans="4:4">
      <c r="D2025" s="86"/>
    </row>
    <row r="2026" spans="4:4">
      <c r="D2026" s="86"/>
    </row>
    <row r="2027" spans="4:4">
      <c r="D2027" s="86"/>
    </row>
    <row r="2028" spans="4:4">
      <c r="D2028" s="86"/>
    </row>
    <row r="2029" spans="4:4">
      <c r="D2029" s="86"/>
    </row>
    <row r="2030" spans="4:4">
      <c r="D2030" s="86"/>
    </row>
    <row r="2031" spans="4:4">
      <c r="D2031" s="86"/>
    </row>
    <row r="2032" spans="4:4">
      <c r="D2032" s="86"/>
    </row>
    <row r="2033" spans="4:4">
      <c r="D2033" s="86"/>
    </row>
    <row r="2034" spans="4:4">
      <c r="D2034" s="86"/>
    </row>
    <row r="2035" spans="4:4">
      <c r="D2035" s="86"/>
    </row>
    <row r="2036" spans="4:4">
      <c r="D2036" s="86"/>
    </row>
    <row r="2037" spans="4:4">
      <c r="D2037" s="86"/>
    </row>
    <row r="2038" spans="4:4">
      <c r="D2038" s="86"/>
    </row>
    <row r="2039" spans="4:4">
      <c r="D2039" s="86"/>
    </row>
    <row r="2040" spans="4:4">
      <c r="D2040" s="86"/>
    </row>
    <row r="2041" spans="4:4">
      <c r="D2041" s="86"/>
    </row>
    <row r="2042" spans="4:4">
      <c r="D2042" s="86"/>
    </row>
    <row r="2043" spans="4:4">
      <c r="D2043" s="86"/>
    </row>
    <row r="2044" spans="4:4">
      <c r="D2044" s="86"/>
    </row>
    <row r="2045" spans="4:4">
      <c r="D2045" s="86"/>
    </row>
    <row r="2046" spans="4:4">
      <c r="D2046" s="86"/>
    </row>
    <row r="2047" spans="4:4">
      <c r="D2047" s="86"/>
    </row>
    <row r="2048" spans="4:4">
      <c r="D2048" s="86"/>
    </row>
    <row r="2049" spans="4:4">
      <c r="D2049" s="86"/>
    </row>
    <row r="2050" spans="4:4">
      <c r="D2050" s="86"/>
    </row>
    <row r="2051" spans="4:4">
      <c r="D2051" s="86"/>
    </row>
    <row r="2052" spans="4:4">
      <c r="D2052" s="86"/>
    </row>
    <row r="2053" spans="4:4">
      <c r="D2053" s="86"/>
    </row>
    <row r="2054" spans="4:4">
      <c r="D2054" s="86"/>
    </row>
    <row r="2055" spans="4:4">
      <c r="D2055" s="86"/>
    </row>
    <row r="2056" spans="4:4">
      <c r="D2056" s="86"/>
    </row>
    <row r="2057" spans="4:4">
      <c r="D2057" s="86"/>
    </row>
    <row r="2058" spans="4:4">
      <c r="D2058" s="86"/>
    </row>
    <row r="2059" spans="4:4">
      <c r="D2059" s="86"/>
    </row>
    <row r="2060" spans="4:4">
      <c r="D2060" s="86"/>
    </row>
    <row r="2061" spans="4:4">
      <c r="D2061" s="86"/>
    </row>
    <row r="2062" spans="4:4">
      <c r="D2062" s="86"/>
    </row>
    <row r="2063" spans="4:4">
      <c r="D2063" s="86"/>
    </row>
    <row r="2064" spans="4:4">
      <c r="D2064" s="86"/>
    </row>
    <row r="2065" spans="4:4">
      <c r="D2065" s="86"/>
    </row>
    <row r="2066" spans="4:4">
      <c r="D2066" s="86"/>
    </row>
    <row r="2067" spans="4:4">
      <c r="D2067" s="86"/>
    </row>
    <row r="2068" spans="4:4">
      <c r="D2068" s="86"/>
    </row>
    <row r="2069" spans="4:4">
      <c r="D2069" s="86"/>
    </row>
    <row r="2070" spans="4:4">
      <c r="D2070" s="86"/>
    </row>
    <row r="2071" spans="4:4">
      <c r="D2071" s="86"/>
    </row>
    <row r="2072" spans="4:4">
      <c r="D2072" s="86"/>
    </row>
    <row r="2073" spans="4:4">
      <c r="D2073" s="86"/>
    </row>
    <row r="2074" spans="4:4">
      <c r="D2074" s="86"/>
    </row>
    <row r="2075" spans="4:4">
      <c r="D2075" s="86"/>
    </row>
    <row r="2076" spans="4:4">
      <c r="D2076" s="86"/>
    </row>
    <row r="2077" spans="4:4">
      <c r="D2077" s="86"/>
    </row>
    <row r="2078" spans="4:4">
      <c r="D2078" s="86"/>
    </row>
    <row r="2079" spans="4:4">
      <c r="D2079" s="86"/>
    </row>
    <row r="2080" spans="4:4">
      <c r="D2080" s="86"/>
    </row>
    <row r="2081" spans="4:4">
      <c r="D2081" s="86"/>
    </row>
    <row r="2082" spans="4:4">
      <c r="D2082" s="86"/>
    </row>
    <row r="2083" spans="4:4">
      <c r="D2083" s="86"/>
    </row>
    <row r="2084" spans="4:4">
      <c r="D2084" s="86"/>
    </row>
    <row r="2085" spans="4:4">
      <c r="D2085" s="86"/>
    </row>
    <row r="2086" spans="4:4">
      <c r="D2086" s="86"/>
    </row>
    <row r="2087" spans="4:4">
      <c r="D2087" s="86"/>
    </row>
    <row r="2088" spans="4:4">
      <c r="D2088" s="86"/>
    </row>
    <row r="2089" spans="4:4">
      <c r="D2089" s="86"/>
    </row>
    <row r="2090" spans="4:4">
      <c r="D2090" s="86"/>
    </row>
    <row r="2091" spans="4:4">
      <c r="D2091" s="86"/>
    </row>
    <row r="2092" spans="4:4">
      <c r="D2092" s="86"/>
    </row>
    <row r="2093" spans="4:4">
      <c r="D2093" s="86"/>
    </row>
    <row r="2094" spans="4:4">
      <c r="D2094" s="86"/>
    </row>
    <row r="2095" spans="4:4">
      <c r="D2095" s="86"/>
    </row>
    <row r="2096" spans="4:4">
      <c r="D2096" s="86"/>
    </row>
    <row r="2097" spans="4:4">
      <c r="D2097" s="86"/>
    </row>
    <row r="2098" spans="4:4">
      <c r="D2098" s="86"/>
    </row>
    <row r="2099" spans="4:4">
      <c r="D2099" s="86"/>
    </row>
    <row r="2100" spans="4:4">
      <c r="D2100" s="86"/>
    </row>
    <row r="2101" spans="4:4">
      <c r="D2101" s="86"/>
    </row>
    <row r="2102" spans="4:4">
      <c r="D2102" s="86"/>
    </row>
    <row r="2103" spans="4:4">
      <c r="D2103" s="86"/>
    </row>
    <row r="2104" spans="4:4">
      <c r="D2104" s="86"/>
    </row>
    <row r="2105" spans="4:4">
      <c r="D2105" s="86"/>
    </row>
    <row r="2106" spans="4:4">
      <c r="D2106" s="86"/>
    </row>
    <row r="2107" spans="4:4">
      <c r="D2107" s="86"/>
    </row>
    <row r="2108" spans="4:4">
      <c r="D2108" s="86"/>
    </row>
    <row r="2109" spans="4:4">
      <c r="D2109" s="86"/>
    </row>
    <row r="2110" spans="4:4">
      <c r="D2110" s="86"/>
    </row>
    <row r="2111" spans="4:4">
      <c r="D2111" s="86"/>
    </row>
    <row r="2112" spans="4:4">
      <c r="D2112" s="86"/>
    </row>
    <row r="2113" spans="4:4">
      <c r="D2113" s="86"/>
    </row>
    <row r="2114" spans="4:4">
      <c r="D2114" s="86"/>
    </row>
    <row r="2115" spans="4:4">
      <c r="D2115" s="86"/>
    </row>
    <row r="2116" spans="4:4">
      <c r="D2116" s="86"/>
    </row>
    <row r="2117" spans="4:4">
      <c r="D2117" s="86"/>
    </row>
    <row r="2118" spans="4:4">
      <c r="D2118" s="86"/>
    </row>
    <row r="2119" spans="4:4">
      <c r="D2119" s="86"/>
    </row>
    <row r="2120" spans="4:4">
      <c r="D2120" s="86"/>
    </row>
    <row r="2121" spans="4:4">
      <c r="D2121" s="86"/>
    </row>
    <row r="2122" spans="4:4">
      <c r="D2122" s="86"/>
    </row>
    <row r="2123" spans="4:4">
      <c r="D2123" s="86"/>
    </row>
    <row r="2124" spans="4:4">
      <c r="D2124" s="86"/>
    </row>
    <row r="2125" spans="4:4">
      <c r="D2125" s="86"/>
    </row>
    <row r="2126" spans="4:4">
      <c r="D2126" s="86"/>
    </row>
    <row r="2127" spans="4:4">
      <c r="D2127" s="86"/>
    </row>
    <row r="2128" spans="4:4">
      <c r="D2128" s="86"/>
    </row>
    <row r="2129" spans="4:4">
      <c r="D2129" s="86"/>
    </row>
    <row r="2130" spans="4:4">
      <c r="D2130" s="86"/>
    </row>
    <row r="2131" spans="4:4">
      <c r="D2131" s="86"/>
    </row>
    <row r="2132" spans="4:4">
      <c r="D2132" s="86"/>
    </row>
    <row r="2133" spans="4:4">
      <c r="D2133" s="86"/>
    </row>
    <row r="2134" spans="4:4">
      <c r="D2134" s="86"/>
    </row>
    <row r="2135" spans="4:4">
      <c r="D2135" s="86"/>
    </row>
    <row r="2136" spans="4:4">
      <c r="D2136" s="86"/>
    </row>
    <row r="2137" spans="4:4">
      <c r="D2137" s="86"/>
    </row>
    <row r="2138" spans="4:4">
      <c r="D2138" s="86"/>
    </row>
    <row r="2139" spans="4:4">
      <c r="D2139" s="86"/>
    </row>
    <row r="2140" spans="4:4">
      <c r="D2140" s="86"/>
    </row>
    <row r="2141" spans="4:4">
      <c r="D2141" s="86"/>
    </row>
    <row r="2142" spans="4:4">
      <c r="D2142" s="86"/>
    </row>
    <row r="2143" spans="4:4">
      <c r="D2143" s="86"/>
    </row>
    <row r="2144" spans="4:4">
      <c r="D2144" s="86"/>
    </row>
    <row r="2145" spans="4:4">
      <c r="D2145" s="86"/>
    </row>
    <row r="2146" spans="4:4">
      <c r="D2146" s="86"/>
    </row>
    <row r="2147" spans="4:4">
      <c r="D2147" s="86"/>
    </row>
    <row r="2148" spans="4:4">
      <c r="D2148" s="86"/>
    </row>
    <row r="2149" spans="4:4">
      <c r="D2149" s="86"/>
    </row>
    <row r="2150" spans="4:4">
      <c r="D2150" s="86"/>
    </row>
    <row r="2151" spans="4:4">
      <c r="D2151" s="86"/>
    </row>
    <row r="2152" spans="4:4">
      <c r="D2152" s="86"/>
    </row>
    <row r="2153" spans="4:4">
      <c r="D2153" s="86"/>
    </row>
    <row r="2154" spans="4:4">
      <c r="D2154" s="86"/>
    </row>
    <row r="2155" spans="4:4">
      <c r="D2155" s="86"/>
    </row>
    <row r="2156" spans="4:4">
      <c r="D2156" s="86"/>
    </row>
    <row r="2157" spans="4:4">
      <c r="D2157" s="86"/>
    </row>
    <row r="2158" spans="4:4">
      <c r="D2158" s="86"/>
    </row>
    <row r="2159" spans="4:4">
      <c r="D2159" s="86"/>
    </row>
    <row r="2160" spans="4:4">
      <c r="D2160" s="86"/>
    </row>
    <row r="2161" spans="4:4">
      <c r="D2161" s="86"/>
    </row>
    <row r="2162" spans="4:4">
      <c r="D2162" s="86"/>
    </row>
    <row r="2163" spans="4:4">
      <c r="D2163" s="86"/>
    </row>
    <row r="2164" spans="4:4">
      <c r="D2164" s="86"/>
    </row>
    <row r="2165" spans="4:4">
      <c r="D2165" s="86"/>
    </row>
    <row r="2166" spans="4:4">
      <c r="D2166" s="86"/>
    </row>
    <row r="2167" spans="4:4">
      <c r="D2167" s="86"/>
    </row>
    <row r="2168" spans="4:4">
      <c r="D2168" s="86"/>
    </row>
    <row r="2169" spans="4:4">
      <c r="D2169" s="86"/>
    </row>
    <row r="2170" spans="4:4">
      <c r="D2170" s="86"/>
    </row>
    <row r="2171" spans="4:4">
      <c r="D2171" s="86"/>
    </row>
    <row r="2172" spans="4:4">
      <c r="D2172" s="86"/>
    </row>
    <row r="2173" spans="4:4">
      <c r="D2173" s="86"/>
    </row>
    <row r="2174" spans="4:4">
      <c r="D2174" s="86"/>
    </row>
    <row r="2175" spans="4:4">
      <c r="D2175" s="86"/>
    </row>
    <row r="2176" spans="4:4">
      <c r="D2176" s="86"/>
    </row>
    <row r="2177" spans="4:4">
      <c r="D2177" s="86"/>
    </row>
    <row r="2178" spans="4:4">
      <c r="D2178" s="86"/>
    </row>
    <row r="2179" spans="4:4">
      <c r="D2179" s="86"/>
    </row>
    <row r="2180" spans="4:4">
      <c r="D2180" s="86"/>
    </row>
    <row r="2181" spans="4:4">
      <c r="D2181" s="86"/>
    </row>
    <row r="2182" spans="4:4">
      <c r="D2182" s="86"/>
    </row>
    <row r="2183" spans="4:4">
      <c r="D2183" s="86"/>
    </row>
    <row r="2184" spans="4:4">
      <c r="D2184" s="86"/>
    </row>
    <row r="2185" spans="4:4">
      <c r="D2185" s="86"/>
    </row>
    <row r="2186" spans="4:4">
      <c r="D2186" s="86"/>
    </row>
    <row r="2187" spans="4:4">
      <c r="D2187" s="86"/>
    </row>
    <row r="2188" spans="4:4">
      <c r="D2188" s="86"/>
    </row>
    <row r="2189" spans="4:4">
      <c r="D2189" s="86"/>
    </row>
    <row r="2190" spans="4:4">
      <c r="D2190" s="86"/>
    </row>
    <row r="2191" spans="4:4">
      <c r="D2191" s="86"/>
    </row>
    <row r="2192" spans="4:4">
      <c r="D2192" s="86"/>
    </row>
    <row r="2193" spans="4:4">
      <c r="D2193" s="86"/>
    </row>
    <row r="2194" spans="4:4">
      <c r="D2194" s="86"/>
    </row>
    <row r="2195" spans="4:4">
      <c r="D2195" s="86"/>
    </row>
    <row r="2196" spans="4:4">
      <c r="D2196" s="86"/>
    </row>
    <row r="2197" spans="4:4">
      <c r="D2197" s="86"/>
    </row>
    <row r="2198" spans="4:4">
      <c r="D2198" s="86"/>
    </row>
    <row r="2199" spans="4:4">
      <c r="D2199" s="86"/>
    </row>
    <row r="2200" spans="4:4">
      <c r="D2200" s="86"/>
    </row>
    <row r="2201" spans="4:4">
      <c r="D2201" s="86"/>
    </row>
    <row r="2202" spans="4:4">
      <c r="D2202" s="86"/>
    </row>
    <row r="2203" spans="4:4">
      <c r="D2203" s="86"/>
    </row>
    <row r="2204" spans="4:4">
      <c r="D2204" s="86"/>
    </row>
    <row r="2205" spans="4:4">
      <c r="D2205" s="86"/>
    </row>
    <row r="2206" spans="4:4">
      <c r="D2206" s="86"/>
    </row>
    <row r="2207" spans="4:4">
      <c r="D2207" s="86"/>
    </row>
    <row r="2208" spans="4:4">
      <c r="D2208" s="86"/>
    </row>
    <row r="2209" spans="4:4">
      <c r="D2209" s="86"/>
    </row>
    <row r="2210" spans="4:4">
      <c r="D2210" s="86"/>
    </row>
    <row r="2211" spans="4:4">
      <c r="D2211" s="86"/>
    </row>
    <row r="2212" spans="4:4">
      <c r="D2212" s="86"/>
    </row>
    <row r="2213" spans="4:4">
      <c r="D2213" s="86"/>
    </row>
    <row r="2214" spans="4:4">
      <c r="D2214" s="86"/>
    </row>
    <row r="2215" spans="4:4">
      <c r="D2215" s="86"/>
    </row>
    <row r="2216" spans="4:4">
      <c r="D2216" s="86"/>
    </row>
    <row r="2217" spans="4:4">
      <c r="D2217" s="86"/>
    </row>
    <row r="2218" spans="4:4">
      <c r="D2218" s="86"/>
    </row>
    <row r="2219" spans="4:4">
      <c r="D2219" s="86"/>
    </row>
    <row r="2220" spans="4:4">
      <c r="D2220" s="86"/>
    </row>
    <row r="2221" spans="4:4">
      <c r="D2221" s="86"/>
    </row>
    <row r="2222" spans="4:4">
      <c r="D2222" s="86"/>
    </row>
    <row r="2223" spans="4:4">
      <c r="D2223" s="86"/>
    </row>
    <row r="2224" spans="4:4">
      <c r="D2224" s="86"/>
    </row>
    <row r="2225" spans="4:4">
      <c r="D2225" s="86"/>
    </row>
    <row r="2226" spans="4:4">
      <c r="D2226" s="86"/>
    </row>
    <row r="2227" spans="4:4">
      <c r="D2227" s="86"/>
    </row>
    <row r="2228" spans="4:4">
      <c r="D2228" s="86"/>
    </row>
    <row r="2229" spans="4:4">
      <c r="D2229" s="86"/>
    </row>
    <row r="2230" spans="4:4">
      <c r="D2230" s="86"/>
    </row>
    <row r="2231" spans="4:4">
      <c r="D2231" s="86"/>
    </row>
    <row r="2232" spans="4:4">
      <c r="D2232" s="86"/>
    </row>
    <row r="2233" spans="4:4">
      <c r="D2233" s="86"/>
    </row>
    <row r="2234" spans="4:4">
      <c r="D2234" s="86"/>
    </row>
    <row r="2235" spans="4:4">
      <c r="D2235" s="86"/>
    </row>
    <row r="2236" spans="4:4">
      <c r="D2236" s="86"/>
    </row>
    <row r="2237" spans="4:4">
      <c r="D2237" s="86"/>
    </row>
    <row r="2238" spans="4:4">
      <c r="D2238" s="86"/>
    </row>
    <row r="2239" spans="4:4">
      <c r="D2239" s="86"/>
    </row>
    <row r="2240" spans="4:4">
      <c r="D2240" s="86"/>
    </row>
    <row r="2241" spans="4:4">
      <c r="D2241" s="86"/>
    </row>
    <row r="2242" spans="4:4">
      <c r="D2242" s="86"/>
    </row>
    <row r="2243" spans="4:4">
      <c r="D2243" s="86"/>
    </row>
    <row r="2244" spans="4:4">
      <c r="D2244" s="86"/>
    </row>
    <row r="2245" spans="4:4">
      <c r="D2245" s="86"/>
    </row>
    <row r="2246" spans="4:4">
      <c r="D2246" s="86"/>
    </row>
    <row r="2247" spans="4:4">
      <c r="D2247" s="86"/>
    </row>
    <row r="2248" spans="4:4">
      <c r="D2248" s="86"/>
    </row>
    <row r="2249" spans="4:4">
      <c r="D2249" s="86"/>
    </row>
    <row r="2250" spans="4:4">
      <c r="D2250" s="86"/>
    </row>
    <row r="2251" spans="4:4">
      <c r="D2251" s="86"/>
    </row>
    <row r="2252" spans="4:4">
      <c r="D2252" s="86"/>
    </row>
    <row r="2253" spans="4:4">
      <c r="D2253" s="86"/>
    </row>
    <row r="2254" spans="4:4">
      <c r="D2254" s="86"/>
    </row>
    <row r="2255" spans="4:4">
      <c r="D2255" s="86"/>
    </row>
    <row r="2256" spans="4:4">
      <c r="D2256" s="86"/>
    </row>
    <row r="2257" spans="4:4">
      <c r="D2257" s="86"/>
    </row>
    <row r="2258" spans="4:4">
      <c r="D2258" s="86"/>
    </row>
    <row r="2259" spans="4:4">
      <c r="D2259" s="86"/>
    </row>
    <row r="2260" spans="4:4">
      <c r="D2260" s="86"/>
    </row>
    <row r="2261" spans="4:4">
      <c r="D2261" s="86"/>
    </row>
    <row r="2262" spans="4:4">
      <c r="D2262" s="86"/>
    </row>
    <row r="2263" spans="4:4">
      <c r="D2263" s="86"/>
    </row>
    <row r="2264" spans="4:4">
      <c r="D2264" s="86"/>
    </row>
    <row r="2265" spans="4:4">
      <c r="D2265" s="86"/>
    </row>
    <row r="2266" spans="4:4">
      <c r="D2266" s="86"/>
    </row>
    <row r="2267" spans="4:4">
      <c r="D2267" s="86"/>
    </row>
    <row r="2268" spans="4:4">
      <c r="D2268" s="86"/>
    </row>
    <row r="2269" spans="4:4">
      <c r="D2269" s="86"/>
    </row>
    <row r="2270" spans="4:4">
      <c r="D2270" s="86"/>
    </row>
    <row r="2271" spans="4:4">
      <c r="D2271" s="86"/>
    </row>
    <row r="2272" spans="4:4">
      <c r="D2272" s="86"/>
    </row>
    <row r="2273" spans="4:4">
      <c r="D2273" s="86"/>
    </row>
    <row r="2274" spans="4:4">
      <c r="D2274" s="86"/>
    </row>
    <row r="2275" spans="4:4">
      <c r="D2275" s="86"/>
    </row>
    <row r="2276" spans="4:4">
      <c r="D2276" s="86"/>
    </row>
    <row r="2277" spans="4:4">
      <c r="D2277" s="86"/>
    </row>
    <row r="2278" spans="4:4">
      <c r="D2278" s="86"/>
    </row>
    <row r="2279" spans="4:4">
      <c r="D2279" s="86"/>
    </row>
    <row r="2280" spans="4:4">
      <c r="D2280" s="86"/>
    </row>
    <row r="2281" spans="4:4">
      <c r="D2281" s="86"/>
    </row>
    <row r="2282" spans="4:4">
      <c r="D2282" s="86"/>
    </row>
    <row r="2283" spans="4:4">
      <c r="D2283" s="86"/>
    </row>
    <row r="2284" spans="4:4">
      <c r="D2284" s="86"/>
    </row>
    <row r="2285" spans="4:4">
      <c r="D2285" s="86"/>
    </row>
    <row r="2286" spans="4:4">
      <c r="D2286" s="86"/>
    </row>
    <row r="2287" spans="4:4">
      <c r="D2287" s="86"/>
    </row>
    <row r="2288" spans="4:4">
      <c r="D2288" s="86"/>
    </row>
    <row r="2289" spans="4:4">
      <c r="D2289" s="86"/>
    </row>
    <row r="2290" spans="4:4">
      <c r="D2290" s="86"/>
    </row>
    <row r="2291" spans="4:4">
      <c r="D2291" s="86"/>
    </row>
    <row r="2292" spans="4:4">
      <c r="D2292" s="86"/>
    </row>
    <row r="2293" spans="4:4">
      <c r="D2293" s="86"/>
    </row>
    <row r="2294" spans="4:4">
      <c r="D2294" s="86"/>
    </row>
    <row r="2295" spans="4:4">
      <c r="D2295" s="86"/>
    </row>
    <row r="2296" spans="4:4">
      <c r="D2296" s="86"/>
    </row>
    <row r="2297" spans="4:4">
      <c r="D2297" s="86"/>
    </row>
    <row r="2298" spans="4:4">
      <c r="D2298" s="86"/>
    </row>
    <row r="2299" spans="4:4">
      <c r="D2299" s="86"/>
    </row>
    <row r="2300" spans="4:4">
      <c r="D2300" s="86"/>
    </row>
    <row r="2301" spans="4:4">
      <c r="D2301" s="86"/>
    </row>
    <row r="2302" spans="4:4">
      <c r="D2302" s="86"/>
    </row>
    <row r="2303" spans="4:4">
      <c r="D2303" s="86"/>
    </row>
    <row r="2304" spans="4:4">
      <c r="D2304" s="86"/>
    </row>
    <row r="2305" spans="4:4">
      <c r="D2305" s="86"/>
    </row>
    <row r="2306" spans="4:4">
      <c r="D2306" s="86"/>
    </row>
    <row r="2307" spans="4:4">
      <c r="D2307" s="86"/>
    </row>
    <row r="2308" spans="4:4">
      <c r="D2308" s="86"/>
    </row>
    <row r="2309" spans="4:4">
      <c r="D2309" s="86"/>
    </row>
    <row r="2310" spans="4:4">
      <c r="D2310" s="86"/>
    </row>
    <row r="2311" spans="4:4">
      <c r="D2311" s="86"/>
    </row>
    <row r="2312" spans="4:4">
      <c r="D2312" s="86"/>
    </row>
    <row r="2313" spans="4:4">
      <c r="D2313" s="86"/>
    </row>
    <row r="2314" spans="4:4">
      <c r="D2314" s="86"/>
    </row>
    <row r="2315" spans="4:4">
      <c r="D2315" s="86"/>
    </row>
    <row r="2316" spans="4:4">
      <c r="D2316" s="86"/>
    </row>
    <row r="2317" spans="4:4">
      <c r="D2317" s="86"/>
    </row>
    <row r="2318" spans="4:4">
      <c r="D2318" s="86"/>
    </row>
    <row r="2319" spans="4:4">
      <c r="D2319" s="86"/>
    </row>
    <row r="2320" spans="4:4">
      <c r="D2320" s="86"/>
    </row>
    <row r="2321" spans="4:4">
      <c r="D2321" s="86"/>
    </row>
    <row r="2322" spans="4:4">
      <c r="D2322" s="86"/>
    </row>
    <row r="2323" spans="4:4">
      <c r="D2323" s="86"/>
    </row>
    <row r="2324" spans="4:4">
      <c r="D2324" s="86"/>
    </row>
    <row r="2325" spans="4:4">
      <c r="D2325" s="86"/>
    </row>
    <row r="2326" spans="4:4">
      <c r="D2326" s="86"/>
    </row>
    <row r="2327" spans="4:4">
      <c r="D2327" s="86"/>
    </row>
    <row r="2328" spans="4:4">
      <c r="D2328" s="86"/>
    </row>
    <row r="2329" spans="4:4">
      <c r="D2329" s="86"/>
    </row>
    <row r="2330" spans="4:4">
      <c r="D2330" s="86"/>
    </row>
    <row r="2331" spans="4:4">
      <c r="D2331" s="86"/>
    </row>
    <row r="2332" spans="4:4">
      <c r="D2332" s="86"/>
    </row>
    <row r="2333" spans="4:4">
      <c r="D2333" s="86"/>
    </row>
    <row r="2334" spans="4:4">
      <c r="D2334" s="86"/>
    </row>
    <row r="2335" spans="4:4">
      <c r="D2335" s="86"/>
    </row>
    <row r="2336" spans="4:4">
      <c r="D2336" s="86"/>
    </row>
    <row r="2337" spans="4:4">
      <c r="D2337" s="86"/>
    </row>
    <row r="2338" spans="4:4">
      <c r="D2338" s="86"/>
    </row>
    <row r="2339" spans="4:4">
      <c r="D2339" s="86"/>
    </row>
    <row r="2340" spans="4:4">
      <c r="D2340" s="86"/>
    </row>
    <row r="2341" spans="4:4">
      <c r="D2341" s="86"/>
    </row>
    <row r="2342" spans="4:4">
      <c r="D2342" s="86"/>
    </row>
    <row r="2343" spans="4:4">
      <c r="D2343" s="86"/>
    </row>
    <row r="2344" spans="4:4">
      <c r="D2344" s="86"/>
    </row>
    <row r="2345" spans="4:4">
      <c r="D2345" s="86"/>
    </row>
    <row r="2346" spans="4:4">
      <c r="D2346" s="86"/>
    </row>
    <row r="2347" spans="4:4">
      <c r="D2347" s="86"/>
    </row>
    <row r="2348" spans="4:4">
      <c r="D2348" s="86"/>
    </row>
    <row r="2349" spans="4:4">
      <c r="D2349" s="86"/>
    </row>
    <row r="2350" spans="4:4">
      <c r="D2350" s="86"/>
    </row>
    <row r="2351" spans="4:4">
      <c r="D2351" s="86"/>
    </row>
    <row r="2352" spans="4:4">
      <c r="D2352" s="86"/>
    </row>
    <row r="2353" spans="4:4">
      <c r="D2353" s="86"/>
    </row>
    <row r="2354" spans="4:4">
      <c r="D2354" s="86"/>
    </row>
    <row r="2355" spans="4:4">
      <c r="D2355" s="86"/>
    </row>
    <row r="2356" spans="4:4">
      <c r="D2356" s="86"/>
    </row>
    <row r="2357" spans="4:4">
      <c r="D2357" s="86"/>
    </row>
    <row r="2358" spans="4:4">
      <c r="D2358" s="86"/>
    </row>
    <row r="2359" spans="4:4">
      <c r="D2359" s="86"/>
    </row>
    <row r="2360" spans="4:4">
      <c r="D2360" s="86"/>
    </row>
    <row r="2361" spans="4:4">
      <c r="D2361" s="86"/>
    </row>
    <row r="2362" spans="4:4">
      <c r="D2362" s="86"/>
    </row>
    <row r="2363" spans="4:4">
      <c r="D2363" s="86"/>
    </row>
    <row r="2364" spans="4:4">
      <c r="D2364" s="86"/>
    </row>
    <row r="2365" spans="4:4">
      <c r="D2365" s="86"/>
    </row>
    <row r="2366" spans="4:4">
      <c r="D2366" s="86"/>
    </row>
    <row r="2367" spans="4:4">
      <c r="D2367" s="86"/>
    </row>
    <row r="2368" spans="4:4">
      <c r="D2368" s="86"/>
    </row>
    <row r="2369" spans="4:4">
      <c r="D2369" s="86"/>
    </row>
    <row r="2370" spans="4:4">
      <c r="D2370" s="86"/>
    </row>
    <row r="2371" spans="4:4">
      <c r="D2371" s="86"/>
    </row>
    <row r="2372" spans="4:4">
      <c r="D2372" s="86"/>
    </row>
    <row r="2373" spans="4:4">
      <c r="D2373" s="86"/>
    </row>
    <row r="2374" spans="4:4">
      <c r="D2374" s="86"/>
    </row>
    <row r="2375" spans="4:4">
      <c r="D2375" s="86"/>
    </row>
    <row r="2376" spans="4:4">
      <c r="D2376" s="86"/>
    </row>
    <row r="2377" spans="4:4">
      <c r="D2377" s="86"/>
    </row>
    <row r="2378" spans="4:4">
      <c r="D2378" s="86"/>
    </row>
    <row r="2379" spans="4:4">
      <c r="D2379" s="86"/>
    </row>
    <row r="2380" spans="4:4">
      <c r="D2380" s="86"/>
    </row>
    <row r="2381" spans="4:4">
      <c r="D2381" s="86"/>
    </row>
    <row r="2382" spans="4:4">
      <c r="D2382" s="86"/>
    </row>
    <row r="2383" spans="4:4">
      <c r="D2383" s="86"/>
    </row>
    <row r="2384" spans="4:4">
      <c r="D2384" s="86"/>
    </row>
    <row r="2385" spans="4:4">
      <c r="D2385" s="86"/>
    </row>
    <row r="2386" spans="4:4">
      <c r="D2386" s="86"/>
    </row>
    <row r="2387" spans="4:4">
      <c r="D2387" s="86"/>
    </row>
    <row r="2388" spans="4:4">
      <c r="D2388" s="86"/>
    </row>
    <row r="2389" spans="4:4">
      <c r="D2389" s="86"/>
    </row>
    <row r="2390" spans="4:4">
      <c r="D2390" s="86"/>
    </row>
    <row r="2391" spans="4:4">
      <c r="D2391" s="86"/>
    </row>
    <row r="2392" spans="4:4">
      <c r="D2392" s="86"/>
    </row>
    <row r="2393" spans="4:4">
      <c r="D2393" s="86"/>
    </row>
    <row r="2394" spans="4:4">
      <c r="D2394" s="86"/>
    </row>
    <row r="2395" spans="4:4">
      <c r="D2395" s="86"/>
    </row>
    <row r="2396" spans="4:4">
      <c r="D2396" s="86"/>
    </row>
    <row r="2397" spans="4:4">
      <c r="D2397" s="86"/>
    </row>
    <row r="2398" spans="4:4">
      <c r="D2398" s="86"/>
    </row>
    <row r="2399" spans="4:4">
      <c r="D2399" s="86"/>
    </row>
    <row r="2400" spans="4:4">
      <c r="D2400" s="86"/>
    </row>
    <row r="2401" spans="4:4">
      <c r="D2401" s="86"/>
    </row>
    <row r="2402" spans="4:4">
      <c r="D2402" s="86"/>
    </row>
    <row r="2403" spans="4:4">
      <c r="D2403" s="86"/>
    </row>
    <row r="2404" spans="4:4">
      <c r="D2404" s="86"/>
    </row>
    <row r="2405" spans="4:4">
      <c r="D2405" s="86"/>
    </row>
    <row r="2406" spans="4:4">
      <c r="D2406" s="86"/>
    </row>
    <row r="2407" spans="4:4">
      <c r="D2407" s="86"/>
    </row>
    <row r="2408" spans="4:4">
      <c r="D2408" s="86"/>
    </row>
    <row r="2409" spans="4:4">
      <c r="D2409" s="86"/>
    </row>
    <row r="2410" spans="4:4">
      <c r="D2410" s="86"/>
    </row>
    <row r="2411" spans="4:4">
      <c r="D2411" s="86"/>
    </row>
    <row r="2412" spans="4:4">
      <c r="D2412" s="86"/>
    </row>
    <row r="2413" spans="4:4">
      <c r="D2413" s="86"/>
    </row>
    <row r="2414" spans="4:4">
      <c r="D2414" s="86"/>
    </row>
    <row r="2415" spans="4:4">
      <c r="D2415" s="86"/>
    </row>
    <row r="2416" spans="4:4">
      <c r="D2416" s="86"/>
    </row>
    <row r="2417" spans="4:4">
      <c r="D2417" s="86"/>
    </row>
    <row r="2418" spans="4:4">
      <c r="D2418" s="86"/>
    </row>
    <row r="2419" spans="4:4">
      <c r="D2419" s="86"/>
    </row>
    <row r="2420" spans="4:4">
      <c r="D2420" s="86"/>
    </row>
    <row r="2421" spans="4:4">
      <c r="D2421" s="86"/>
    </row>
    <row r="2422" spans="4:4">
      <c r="D2422" s="86"/>
    </row>
    <row r="2423" spans="4:4">
      <c r="D2423" s="86"/>
    </row>
    <row r="2424" spans="4:4">
      <c r="D2424" s="86"/>
    </row>
    <row r="2425" spans="4:4">
      <c r="D2425" s="86"/>
    </row>
    <row r="2426" spans="4:4">
      <c r="D2426" s="86"/>
    </row>
    <row r="2427" spans="4:4">
      <c r="D2427" s="86"/>
    </row>
    <row r="2428" spans="4:4">
      <c r="D2428" s="86"/>
    </row>
    <row r="2429" spans="4:4">
      <c r="D2429" s="86"/>
    </row>
    <row r="2430" spans="4:4">
      <c r="D2430" s="86"/>
    </row>
    <row r="2431" spans="4:4">
      <c r="D2431" s="86"/>
    </row>
    <row r="2432" spans="4:4">
      <c r="D2432" s="86"/>
    </row>
    <row r="2433" spans="4:4">
      <c r="D2433" s="86"/>
    </row>
    <row r="2434" spans="4:4">
      <c r="D2434" s="86"/>
    </row>
    <row r="2435" spans="4:4">
      <c r="D2435" s="86"/>
    </row>
    <row r="2436" spans="4:4">
      <c r="D2436" s="86"/>
    </row>
    <row r="2437" spans="4:4">
      <c r="D2437" s="86"/>
    </row>
    <row r="2438" spans="4:4">
      <c r="D2438" s="86"/>
    </row>
    <row r="2439" spans="4:4">
      <c r="D2439" s="86"/>
    </row>
    <row r="2440" spans="4:4">
      <c r="D2440" s="86"/>
    </row>
    <row r="2441" spans="4:4">
      <c r="D2441" s="86"/>
    </row>
    <row r="2442" spans="4:4">
      <c r="D2442" s="86"/>
    </row>
    <row r="2443" spans="4:4">
      <c r="D2443" s="86"/>
    </row>
    <row r="2444" spans="4:4">
      <c r="D2444" s="86"/>
    </row>
    <row r="2445" spans="4:4">
      <c r="D2445" s="86"/>
    </row>
    <row r="2446" spans="4:4">
      <c r="D2446" s="86"/>
    </row>
    <row r="2447" spans="4:4">
      <c r="D2447" s="86"/>
    </row>
    <row r="2448" spans="4:4">
      <c r="D2448" s="86"/>
    </row>
    <row r="2449" spans="4:4">
      <c r="D2449" s="86"/>
    </row>
    <row r="2450" spans="4:4">
      <c r="D2450" s="86"/>
    </row>
    <row r="2451" spans="4:4">
      <c r="D2451" s="86"/>
    </row>
    <row r="2452" spans="4:4">
      <c r="D2452" s="86"/>
    </row>
    <row r="2453" spans="4:4">
      <c r="D2453" s="86"/>
    </row>
    <row r="2454" spans="4:4">
      <c r="D2454" s="86"/>
    </row>
    <row r="2455" spans="4:4">
      <c r="D2455" s="86"/>
    </row>
    <row r="2456" spans="4:4">
      <c r="D2456" s="86"/>
    </row>
    <row r="2457" spans="4:4">
      <c r="D2457" s="86"/>
    </row>
    <row r="2458" spans="4:4">
      <c r="D2458" s="86"/>
    </row>
    <row r="2459" spans="4:4">
      <c r="D2459" s="86"/>
    </row>
    <row r="2460" spans="4:4">
      <c r="D2460" s="86"/>
    </row>
    <row r="2461" spans="4:4">
      <c r="D2461" s="86"/>
    </row>
    <row r="2462" spans="4:4">
      <c r="D2462" s="86"/>
    </row>
    <row r="2463" spans="4:4">
      <c r="D2463" s="86"/>
    </row>
    <row r="2464" spans="4:4">
      <c r="D2464" s="86"/>
    </row>
    <row r="2465" spans="4:4">
      <c r="D2465" s="86"/>
    </row>
    <row r="2466" spans="4:4">
      <c r="D2466" s="86"/>
    </row>
    <row r="2467" spans="4:4">
      <c r="D2467" s="86"/>
    </row>
    <row r="2468" spans="4:4">
      <c r="D2468" s="86"/>
    </row>
    <row r="2469" spans="4:4">
      <c r="D2469" s="86"/>
    </row>
    <row r="2470" spans="4:4">
      <c r="D2470" s="86"/>
    </row>
    <row r="2471" spans="4:4">
      <c r="D2471" s="86"/>
    </row>
    <row r="2472" spans="4:4">
      <c r="D2472" s="86"/>
    </row>
    <row r="2473" spans="4:4">
      <c r="D2473" s="86"/>
    </row>
    <row r="2474" spans="4:4">
      <c r="D2474" s="86"/>
    </row>
    <row r="2475" spans="4:4">
      <c r="D2475" s="86"/>
    </row>
    <row r="2476" spans="4:4">
      <c r="D2476" s="86"/>
    </row>
    <row r="2477" spans="4:4">
      <c r="D2477" s="86"/>
    </row>
    <row r="2478" spans="4:4">
      <c r="D2478" s="86"/>
    </row>
    <row r="2479" spans="4:4">
      <c r="D2479" s="86"/>
    </row>
    <row r="2480" spans="4:4">
      <c r="D2480" s="86"/>
    </row>
    <row r="2481" spans="4:4">
      <c r="D2481" s="86"/>
    </row>
    <row r="2482" spans="4:4">
      <c r="D2482" s="86"/>
    </row>
    <row r="2483" spans="4:4">
      <c r="D2483" s="86"/>
    </row>
    <row r="2484" spans="4:4">
      <c r="D2484" s="86"/>
    </row>
    <row r="2485" spans="4:4">
      <c r="D2485" s="86"/>
    </row>
    <row r="2486" spans="4:4">
      <c r="D2486" s="86"/>
    </row>
    <row r="2487" spans="4:4">
      <c r="D2487" s="86"/>
    </row>
    <row r="2488" spans="4:4">
      <c r="D2488" s="86"/>
    </row>
    <row r="2489" spans="4:4">
      <c r="D2489" s="86"/>
    </row>
    <row r="2490" spans="4:4">
      <c r="D2490" s="86"/>
    </row>
    <row r="2491" spans="4:4">
      <c r="D2491" s="86"/>
    </row>
    <row r="2492" spans="4:4">
      <c r="D2492" s="86"/>
    </row>
    <row r="2493" spans="4:4">
      <c r="D2493" s="86"/>
    </row>
    <row r="2494" spans="4:4">
      <c r="D2494" s="86"/>
    </row>
    <row r="2495" spans="4:4">
      <c r="D2495" s="86"/>
    </row>
    <row r="2496" spans="4:4">
      <c r="D2496" s="86"/>
    </row>
    <row r="2497" spans="4:4">
      <c r="D2497" s="86"/>
    </row>
    <row r="2498" spans="4:4">
      <c r="D2498" s="86"/>
    </row>
    <row r="2499" spans="4:4">
      <c r="D2499" s="86"/>
    </row>
    <row r="2500" spans="4:4">
      <c r="D2500" s="86"/>
    </row>
    <row r="2501" spans="4:4">
      <c r="D2501" s="86"/>
    </row>
    <row r="2502" spans="4:4">
      <c r="D2502" s="86"/>
    </row>
    <row r="2503" spans="4:4">
      <c r="D2503" s="86"/>
    </row>
    <row r="2504" spans="4:4">
      <c r="D2504" s="86"/>
    </row>
    <row r="2505" spans="4:4">
      <c r="D2505" s="86"/>
    </row>
    <row r="2506" spans="4:4">
      <c r="D2506" s="86"/>
    </row>
    <row r="2507" spans="4:4">
      <c r="D2507" s="86"/>
    </row>
    <row r="2508" spans="4:4">
      <c r="D2508" s="86"/>
    </row>
    <row r="2509" spans="4:4">
      <c r="D2509" s="86"/>
    </row>
    <row r="2510" spans="4:4">
      <c r="D2510" s="86"/>
    </row>
    <row r="2511" spans="4:4">
      <c r="D2511" s="86"/>
    </row>
    <row r="2512" spans="4:4">
      <c r="D2512" s="86"/>
    </row>
    <row r="2513" spans="4:4">
      <c r="D2513" s="86"/>
    </row>
    <row r="2514" spans="4:4">
      <c r="D2514" s="86"/>
    </row>
    <row r="2515" spans="4:4">
      <c r="D2515" s="86"/>
    </row>
    <row r="2516" spans="4:4">
      <c r="D2516" s="86"/>
    </row>
    <row r="2517" spans="4:4">
      <c r="D2517" s="86"/>
    </row>
    <row r="2518" spans="4:4">
      <c r="D2518" s="86"/>
    </row>
    <row r="2519" spans="4:4">
      <c r="D2519" s="86"/>
    </row>
    <row r="2520" spans="4:4">
      <c r="D2520" s="86"/>
    </row>
    <row r="2521" spans="4:4">
      <c r="D2521" s="86"/>
    </row>
    <row r="2522" spans="4:4">
      <c r="D2522" s="86"/>
    </row>
    <row r="2523" spans="4:4">
      <c r="D2523" s="86"/>
    </row>
    <row r="2524" spans="4:4">
      <c r="D2524" s="86"/>
    </row>
    <row r="2525" spans="4:4">
      <c r="D2525" s="86"/>
    </row>
    <row r="2526" spans="4:4">
      <c r="D2526" s="86"/>
    </row>
    <row r="2527" spans="4:4">
      <c r="D2527" s="86"/>
    </row>
    <row r="2528" spans="4:4">
      <c r="D2528" s="86"/>
    </row>
    <row r="2529" spans="4:4">
      <c r="D2529" s="86"/>
    </row>
    <row r="2530" spans="4:4">
      <c r="D2530" s="86"/>
    </row>
    <row r="2531" spans="4:4">
      <c r="D2531" s="86"/>
    </row>
    <row r="2532" spans="4:4">
      <c r="D2532" s="86"/>
    </row>
    <row r="2533" spans="4:4">
      <c r="D2533" s="86"/>
    </row>
    <row r="2534" spans="4:4">
      <c r="D2534" s="86"/>
    </row>
    <row r="2535" spans="4:4">
      <c r="D2535" s="86"/>
    </row>
    <row r="2536" spans="4:4">
      <c r="D2536" s="86"/>
    </row>
    <row r="2537" spans="4:4">
      <c r="D2537" s="86"/>
    </row>
    <row r="2538" spans="4:4">
      <c r="D2538" s="86"/>
    </row>
    <row r="2539" spans="4:4">
      <c r="D2539" s="86"/>
    </row>
    <row r="2540" spans="4:4">
      <c r="D2540" s="86"/>
    </row>
    <row r="2541" spans="4:4">
      <c r="D2541" s="86"/>
    </row>
    <row r="2542" spans="4:4">
      <c r="D2542" s="86"/>
    </row>
    <row r="2543" spans="4:4">
      <c r="D2543" s="86"/>
    </row>
    <row r="2544" spans="4:4">
      <c r="D2544" s="86"/>
    </row>
    <row r="2545" spans="4:4">
      <c r="D2545" s="86"/>
    </row>
    <row r="2546" spans="4:4">
      <c r="D2546" s="86"/>
    </row>
    <row r="2547" spans="4:4">
      <c r="D2547" s="86"/>
    </row>
    <row r="2548" spans="4:4">
      <c r="D2548" s="86"/>
    </row>
    <row r="2549" spans="4:4">
      <c r="D2549" s="86"/>
    </row>
    <row r="2550" spans="4:4">
      <c r="D2550" s="86"/>
    </row>
    <row r="2551" spans="4:4">
      <c r="D2551" s="86"/>
    </row>
    <row r="2552" spans="4:4">
      <c r="D2552" s="86"/>
    </row>
    <row r="2553" spans="4:4">
      <c r="D2553" s="86"/>
    </row>
    <row r="2554" spans="4:4">
      <c r="D2554" s="86"/>
    </row>
    <row r="2555" spans="4:4">
      <c r="D2555" s="86"/>
    </row>
    <row r="2556" spans="4:4">
      <c r="D2556" s="86"/>
    </row>
    <row r="2557" spans="4:4">
      <c r="D2557" s="86"/>
    </row>
    <row r="2558" spans="4:4">
      <c r="D2558" s="86"/>
    </row>
    <row r="2559" spans="4:4">
      <c r="D2559" s="86"/>
    </row>
    <row r="2560" spans="4:4">
      <c r="D2560" s="86"/>
    </row>
    <row r="2561" spans="4:4">
      <c r="D2561" s="86"/>
    </row>
    <row r="2562" spans="4:4">
      <c r="D2562" s="86"/>
    </row>
    <row r="2563" spans="4:4">
      <c r="D2563" s="86"/>
    </row>
    <row r="2564" spans="4:4">
      <c r="D2564" s="86"/>
    </row>
    <row r="2565" spans="4:4">
      <c r="D2565" s="86"/>
    </row>
    <row r="2566" spans="4:4">
      <c r="D2566" s="86"/>
    </row>
    <row r="2567" spans="4:4">
      <c r="D2567" s="86"/>
    </row>
    <row r="2568" spans="4:4">
      <c r="D2568" s="86"/>
    </row>
    <row r="2569" spans="4:4">
      <c r="D2569" s="86"/>
    </row>
    <row r="2570" spans="4:4">
      <c r="D2570" s="86"/>
    </row>
    <row r="2571" spans="4:4">
      <c r="D2571" s="86"/>
    </row>
    <row r="2572" spans="4:4">
      <c r="D2572" s="86"/>
    </row>
    <row r="2573" spans="4:4">
      <c r="D2573" s="86"/>
    </row>
    <row r="2574" spans="4:4">
      <c r="D2574" s="86"/>
    </row>
    <row r="2575" spans="4:4">
      <c r="D2575" s="86"/>
    </row>
    <row r="2576" spans="4:4">
      <c r="D2576" s="86"/>
    </row>
    <row r="2577" spans="4:4">
      <c r="D2577" s="86"/>
    </row>
    <row r="2578" spans="4:4">
      <c r="D2578" s="86"/>
    </row>
    <row r="2579" spans="4:4">
      <c r="D2579" s="86"/>
    </row>
    <row r="2580" spans="4:4">
      <c r="D2580" s="86"/>
    </row>
    <row r="2581" spans="4:4">
      <c r="D2581" s="86"/>
    </row>
    <row r="2582" spans="4:4">
      <c r="D2582" s="86"/>
    </row>
    <row r="2583" spans="4:4">
      <c r="D2583" s="86"/>
    </row>
    <row r="2584" spans="4:4">
      <c r="D2584" s="86"/>
    </row>
    <row r="2585" spans="4:4">
      <c r="D2585" s="86"/>
    </row>
    <row r="2586" spans="4:4">
      <c r="D2586" s="86"/>
    </row>
    <row r="2587" spans="4:4">
      <c r="D2587" s="86"/>
    </row>
    <row r="2588" spans="4:4">
      <c r="D2588" s="86"/>
    </row>
    <row r="2589" spans="4:4">
      <c r="D2589" s="86"/>
    </row>
    <row r="2590" spans="4:4">
      <c r="D2590" s="86"/>
    </row>
    <row r="2591" spans="4:4">
      <c r="D2591" s="86"/>
    </row>
    <row r="2592" spans="4:4">
      <c r="D2592" s="86"/>
    </row>
    <row r="2593" spans="4:4">
      <c r="D2593" s="86"/>
    </row>
    <row r="2594" spans="4:4">
      <c r="D2594" s="86"/>
    </row>
    <row r="2595" spans="4:4">
      <c r="D2595" s="86"/>
    </row>
    <row r="2596" spans="4:4">
      <c r="D2596" s="86"/>
    </row>
    <row r="2597" spans="4:4">
      <c r="D2597" s="86"/>
    </row>
    <row r="2598" spans="4:4">
      <c r="D2598" s="86"/>
    </row>
    <row r="2599" spans="4:4">
      <c r="D2599" s="86"/>
    </row>
    <row r="2600" spans="4:4">
      <c r="D2600" s="86"/>
    </row>
    <row r="2601" spans="4:4">
      <c r="D2601" s="86"/>
    </row>
    <row r="2602" spans="4:4">
      <c r="D2602" s="86"/>
    </row>
    <row r="2603" spans="4:4">
      <c r="D2603" s="86"/>
    </row>
    <row r="2604" spans="4:4">
      <c r="D2604" s="86"/>
    </row>
    <row r="2605" spans="4:4">
      <c r="D2605" s="86"/>
    </row>
    <row r="2606" spans="4:4">
      <c r="D2606" s="86"/>
    </row>
    <row r="2607" spans="4:4">
      <c r="D2607" s="86"/>
    </row>
    <row r="2608" spans="4:4">
      <c r="D2608" s="86"/>
    </row>
    <row r="2609" spans="4:4">
      <c r="D2609" s="86"/>
    </row>
    <row r="2610" spans="4:4">
      <c r="D2610" s="86"/>
    </row>
    <row r="2611" spans="4:4">
      <c r="D2611" s="86"/>
    </row>
    <row r="2612" spans="4:4">
      <c r="D2612" s="86"/>
    </row>
    <row r="2613" spans="4:4">
      <c r="D2613" s="86"/>
    </row>
    <row r="2614" spans="4:4">
      <c r="D2614" s="86"/>
    </row>
    <row r="2615" spans="4:4">
      <c r="D2615" s="86"/>
    </row>
    <row r="2616" spans="4:4">
      <c r="D2616" s="86"/>
    </row>
    <row r="2617" spans="4:4">
      <c r="D2617" s="86"/>
    </row>
    <row r="2618" spans="4:4">
      <c r="D2618" s="86"/>
    </row>
    <row r="2619" spans="4:4">
      <c r="D2619" s="86"/>
    </row>
    <row r="2620" spans="4:4">
      <c r="D2620" s="86"/>
    </row>
    <row r="2621" spans="4:4">
      <c r="D2621" s="86"/>
    </row>
    <row r="2622" spans="4:4">
      <c r="D2622" s="86"/>
    </row>
    <row r="2623" spans="4:4">
      <c r="D2623" s="86"/>
    </row>
    <row r="2624" spans="4:4">
      <c r="D2624" s="86"/>
    </row>
    <row r="2625" spans="4:4">
      <c r="D2625" s="86"/>
    </row>
    <row r="2626" spans="4:4">
      <c r="D2626" s="86"/>
    </row>
    <row r="2627" spans="4:4">
      <c r="D2627" s="86"/>
    </row>
    <row r="2628" spans="4:4">
      <c r="D2628" s="86"/>
    </row>
    <row r="2629" spans="4:4">
      <c r="D2629" s="86"/>
    </row>
    <row r="2630" spans="4:4">
      <c r="D2630" s="86"/>
    </row>
    <row r="2631" spans="4:4">
      <c r="D2631" s="86"/>
    </row>
    <row r="2632" spans="4:4">
      <c r="D2632" s="86"/>
    </row>
    <row r="2633" spans="4:4">
      <c r="D2633" s="86"/>
    </row>
    <row r="2634" spans="4:4">
      <c r="D2634" s="86"/>
    </row>
    <row r="2635" spans="4:4">
      <c r="D2635" s="86"/>
    </row>
    <row r="2636" spans="4:4">
      <c r="D2636" s="86"/>
    </row>
    <row r="2637" spans="4:4">
      <c r="D2637" s="86"/>
    </row>
    <row r="2638" spans="4:4">
      <c r="D2638" s="86"/>
    </row>
    <row r="2639" spans="4:4">
      <c r="D2639" s="86"/>
    </row>
    <row r="2640" spans="4:4">
      <c r="D2640" s="86"/>
    </row>
    <row r="2641" spans="4:4">
      <c r="D2641" s="86"/>
    </row>
    <row r="2642" spans="4:4">
      <c r="D2642" s="86"/>
    </row>
    <row r="2643" spans="4:4">
      <c r="D2643" s="86"/>
    </row>
    <row r="2644" spans="4:4">
      <c r="D2644" s="86"/>
    </row>
    <row r="2645" spans="4:4">
      <c r="D2645" s="86"/>
    </row>
    <row r="2646" spans="4:4">
      <c r="D2646" s="86"/>
    </row>
    <row r="2647" spans="4:4">
      <c r="D2647" s="86"/>
    </row>
    <row r="2648" spans="4:4">
      <c r="D2648" s="86"/>
    </row>
    <row r="2649" spans="4:4">
      <c r="D2649" s="86"/>
    </row>
    <row r="2650" spans="4:4">
      <c r="D2650" s="86"/>
    </row>
    <row r="2651" spans="4:4">
      <c r="D2651" s="86"/>
    </row>
    <row r="2652" spans="4:4">
      <c r="D2652" s="86"/>
    </row>
    <row r="2653" spans="4:4">
      <c r="D2653" s="86"/>
    </row>
    <row r="2654" spans="4:4">
      <c r="D2654" s="86"/>
    </row>
    <row r="2655" spans="4:4">
      <c r="D2655" s="86"/>
    </row>
    <row r="2656" spans="4:4">
      <c r="D2656" s="86"/>
    </row>
    <row r="2657" spans="4:4">
      <c r="D2657" s="86"/>
    </row>
    <row r="2658" spans="4:4">
      <c r="D2658" s="86"/>
    </row>
    <row r="2659" spans="4:4">
      <c r="D2659" s="86"/>
    </row>
    <row r="2660" spans="4:4">
      <c r="D2660" s="86"/>
    </row>
    <row r="2661" spans="4:4">
      <c r="D2661" s="86"/>
    </row>
    <row r="2662" spans="4:4">
      <c r="D2662" s="86"/>
    </row>
    <row r="2663" spans="4:4">
      <c r="D2663" s="86"/>
    </row>
    <row r="2664" spans="4:4">
      <c r="D2664" s="86"/>
    </row>
    <row r="2665" spans="4:4">
      <c r="D2665" s="86"/>
    </row>
    <row r="2666" spans="4:4">
      <c r="D2666" s="86"/>
    </row>
    <row r="2667" spans="4:4">
      <c r="D2667" s="86"/>
    </row>
    <row r="2668" spans="4:4">
      <c r="D2668" s="86"/>
    </row>
    <row r="2669" spans="4:4">
      <c r="D2669" s="86"/>
    </row>
    <row r="2670" spans="4:4">
      <c r="D2670" s="86"/>
    </row>
    <row r="2671" spans="4:4">
      <c r="D2671" s="86"/>
    </row>
    <row r="2672" spans="4:4">
      <c r="D2672" s="86"/>
    </row>
    <row r="2673" spans="4:4">
      <c r="D2673" s="86"/>
    </row>
    <row r="2674" spans="4:4">
      <c r="D2674" s="86"/>
    </row>
    <row r="2675" spans="4:4">
      <c r="D2675" s="86"/>
    </row>
    <row r="2676" spans="4:4">
      <c r="D2676" s="86"/>
    </row>
    <row r="2677" spans="4:4">
      <c r="D2677" s="86"/>
    </row>
    <row r="2678" spans="4:4">
      <c r="D2678" s="86"/>
    </row>
    <row r="2679" spans="4:4">
      <c r="D2679" s="86"/>
    </row>
    <row r="2680" spans="4:4">
      <c r="D2680" s="86"/>
    </row>
    <row r="2681" spans="4:4">
      <c r="D2681" s="86"/>
    </row>
    <row r="2682" spans="4:4">
      <c r="D2682" s="86"/>
    </row>
    <row r="2683" spans="4:4">
      <c r="D2683" s="86"/>
    </row>
    <row r="2684" spans="4:4">
      <c r="D2684" s="86"/>
    </row>
    <row r="2685" spans="4:4">
      <c r="D2685" s="86"/>
    </row>
    <row r="2686" spans="4:4">
      <c r="D2686" s="86"/>
    </row>
    <row r="2687" spans="4:4">
      <c r="D2687" s="86"/>
    </row>
    <row r="2688" spans="4:4">
      <c r="D2688" s="86"/>
    </row>
    <row r="2689" spans="4:4">
      <c r="D2689" s="86"/>
    </row>
    <row r="2690" spans="4:4">
      <c r="D2690" s="86"/>
    </row>
    <row r="2691" spans="4:4">
      <c r="D2691" s="86"/>
    </row>
    <row r="2692" spans="4:4">
      <c r="D2692" s="86"/>
    </row>
    <row r="2693" spans="4:4">
      <c r="D2693" s="86"/>
    </row>
    <row r="2694" spans="4:4">
      <c r="D2694" s="86"/>
    </row>
    <row r="2695" spans="4:4">
      <c r="D2695" s="86"/>
    </row>
    <row r="2696" spans="4:4">
      <c r="D2696" s="86"/>
    </row>
    <row r="2697" spans="4:4">
      <c r="D2697" s="86"/>
    </row>
    <row r="2698" spans="4:4">
      <c r="D2698" s="86"/>
    </row>
    <row r="2699" spans="4:4">
      <c r="D2699" s="86"/>
    </row>
    <row r="2700" spans="4:4">
      <c r="D2700" s="86"/>
    </row>
    <row r="2701" spans="4:4">
      <c r="D2701" s="86"/>
    </row>
    <row r="2702" spans="4:4">
      <c r="D2702" s="86"/>
    </row>
    <row r="2703" spans="4:4">
      <c r="D2703" s="86"/>
    </row>
    <row r="2704" spans="4:4">
      <c r="D2704" s="86"/>
    </row>
    <row r="2705" spans="4:4">
      <c r="D2705" s="86"/>
    </row>
    <row r="2706" spans="4:4">
      <c r="D2706" s="86"/>
    </row>
    <row r="2707" spans="4:4">
      <c r="D2707" s="86"/>
    </row>
    <row r="2708" spans="4:4">
      <c r="D2708" s="86"/>
    </row>
    <row r="2709" spans="4:4">
      <c r="D2709" s="86"/>
    </row>
    <row r="2710" spans="4:4">
      <c r="D2710" s="86"/>
    </row>
    <row r="2711" spans="4:4">
      <c r="D2711" s="86"/>
    </row>
    <row r="2712" spans="4:4">
      <c r="D2712" s="86"/>
    </row>
    <row r="2713" spans="4:4">
      <c r="D2713" s="86"/>
    </row>
    <row r="2714" spans="4:4">
      <c r="D2714" s="86"/>
    </row>
    <row r="2715" spans="4:4">
      <c r="D2715" s="86"/>
    </row>
    <row r="2716" spans="4:4">
      <c r="D2716" s="86"/>
    </row>
    <row r="2717" spans="4:4">
      <c r="D2717" s="86"/>
    </row>
    <row r="2718" spans="4:4">
      <c r="D2718" s="86"/>
    </row>
    <row r="2719" spans="4:4">
      <c r="D2719" s="86"/>
    </row>
    <row r="2720" spans="4:4">
      <c r="D2720" s="86"/>
    </row>
    <row r="2721" spans="4:4">
      <c r="D2721" s="86"/>
    </row>
    <row r="2722" spans="4:4">
      <c r="D2722" s="86"/>
    </row>
    <row r="2723" spans="4:4">
      <c r="D2723" s="86"/>
    </row>
    <row r="2724" spans="4:4">
      <c r="D2724" s="86"/>
    </row>
    <row r="2725" spans="4:4">
      <c r="D2725" s="86"/>
    </row>
    <row r="2726" spans="4:4">
      <c r="D2726" s="86"/>
    </row>
    <row r="2727" spans="4:4">
      <c r="D2727" s="86"/>
    </row>
    <row r="2728" spans="4:4">
      <c r="D2728" s="86"/>
    </row>
    <row r="2729" spans="4:4">
      <c r="D2729" s="86"/>
    </row>
    <row r="2730" spans="4:4">
      <c r="D2730" s="86"/>
    </row>
    <row r="2731" spans="4:4">
      <c r="D2731" s="86"/>
    </row>
    <row r="2732" spans="4:4">
      <c r="D2732" s="86"/>
    </row>
    <row r="2733" spans="4:4">
      <c r="D2733" s="86"/>
    </row>
    <row r="2734" spans="4:4">
      <c r="D2734" s="86"/>
    </row>
    <row r="2735" spans="4:4">
      <c r="D2735" s="86"/>
    </row>
    <row r="2736" spans="4:4">
      <c r="D2736" s="86"/>
    </row>
    <row r="2737" spans="4:4">
      <c r="D2737" s="86"/>
    </row>
    <row r="2738" spans="4:4">
      <c r="D2738" s="86"/>
    </row>
    <row r="2739" spans="4:4">
      <c r="D2739" s="86"/>
    </row>
    <row r="2740" spans="4:4">
      <c r="D2740" s="86"/>
    </row>
    <row r="2741" spans="4:4">
      <c r="D2741" s="86"/>
    </row>
    <row r="2742" spans="4:4">
      <c r="D2742" s="86"/>
    </row>
    <row r="2743" spans="4:4">
      <c r="D2743" s="86"/>
    </row>
    <row r="2744" spans="4:4">
      <c r="D2744" s="86"/>
    </row>
    <row r="2745" spans="4:4">
      <c r="D2745" s="86"/>
    </row>
    <row r="2746" spans="4:4">
      <c r="D2746" s="86"/>
    </row>
    <row r="2747" spans="4:4">
      <c r="D2747" s="86"/>
    </row>
    <row r="2748" spans="4:4">
      <c r="D2748" s="86"/>
    </row>
    <row r="2749" spans="4:4">
      <c r="D2749" s="86"/>
    </row>
    <row r="2750" spans="4:4">
      <c r="D2750" s="86"/>
    </row>
    <row r="2751" spans="4:4">
      <c r="D2751" s="86"/>
    </row>
    <row r="2752" spans="4:4">
      <c r="D2752" s="86"/>
    </row>
    <row r="2753" spans="4:4">
      <c r="D2753" s="86"/>
    </row>
    <row r="2754" spans="4:4">
      <c r="D2754" s="86"/>
    </row>
    <row r="2755" spans="4:4">
      <c r="D2755" s="86"/>
    </row>
    <row r="2756" spans="4:4">
      <c r="D2756" s="86"/>
    </row>
    <row r="2757" spans="4:4">
      <c r="D2757" s="86"/>
    </row>
    <row r="2758" spans="4:4">
      <c r="D2758" s="86"/>
    </row>
    <row r="2759" spans="4:4">
      <c r="D2759" s="86"/>
    </row>
    <row r="2760" spans="4:4">
      <c r="D2760" s="86"/>
    </row>
    <row r="2761" spans="4:4">
      <c r="D2761" s="86"/>
    </row>
    <row r="2762" spans="4:4">
      <c r="D2762" s="86"/>
    </row>
    <row r="2763" spans="4:4">
      <c r="D2763" s="86"/>
    </row>
    <row r="2764" spans="4:4">
      <c r="D2764" s="86"/>
    </row>
    <row r="2765" spans="4:4">
      <c r="D2765" s="86"/>
    </row>
    <row r="2766" spans="4:4">
      <c r="D2766" s="86"/>
    </row>
    <row r="2767" spans="4:4">
      <c r="D2767" s="86"/>
    </row>
    <row r="2768" spans="4:4">
      <c r="D2768" s="86"/>
    </row>
    <row r="2769" spans="4:4">
      <c r="D2769" s="86"/>
    </row>
    <row r="2770" spans="4:4">
      <c r="D2770" s="86"/>
    </row>
    <row r="2771" spans="4:4">
      <c r="D2771" s="86"/>
    </row>
    <row r="2772" spans="4:4">
      <c r="D2772" s="86"/>
    </row>
    <row r="2773" spans="4:4">
      <c r="D2773" s="86"/>
    </row>
    <row r="2774" spans="4:4">
      <c r="D2774" s="86"/>
    </row>
    <row r="2775" spans="4:4">
      <c r="D2775" s="86"/>
    </row>
    <row r="2776" spans="4:4">
      <c r="D2776" s="86"/>
    </row>
    <row r="2777" spans="4:4">
      <c r="D2777" s="86"/>
    </row>
    <row r="2778" spans="4:4">
      <c r="D2778" s="86"/>
    </row>
    <row r="2779" spans="4:4">
      <c r="D2779" s="86"/>
    </row>
    <row r="2780" spans="4:4">
      <c r="D2780" s="86"/>
    </row>
    <row r="2781" spans="4:4">
      <c r="D2781" s="86"/>
    </row>
    <row r="2782" spans="4:4">
      <c r="D2782" s="86"/>
    </row>
    <row r="2783" spans="4:4">
      <c r="D2783" s="86"/>
    </row>
    <row r="2784" spans="4:4">
      <c r="D2784" s="86"/>
    </row>
    <row r="2785" spans="4:4">
      <c r="D2785" s="86"/>
    </row>
    <row r="2786" spans="4:4">
      <c r="D2786" s="86"/>
    </row>
    <row r="2787" spans="4:4">
      <c r="D2787" s="86"/>
    </row>
    <row r="2788" spans="4:4">
      <c r="D2788" s="86"/>
    </row>
    <row r="2789" spans="4:4">
      <c r="D2789" s="86"/>
    </row>
    <row r="2790" spans="4:4">
      <c r="D2790" s="86"/>
    </row>
    <row r="2791" spans="4:4">
      <c r="D2791" s="86"/>
    </row>
    <row r="2792" spans="4:4">
      <c r="D2792" s="86"/>
    </row>
    <row r="2793" spans="4:4">
      <c r="D2793" s="86"/>
    </row>
    <row r="2794" spans="4:4">
      <c r="D2794" s="86"/>
    </row>
    <row r="2795" spans="4:4">
      <c r="D2795" s="86"/>
    </row>
    <row r="2796" spans="4:4">
      <c r="D2796" s="86"/>
    </row>
    <row r="2797" spans="4:4">
      <c r="D2797" s="86"/>
    </row>
    <row r="2798" spans="4:4">
      <c r="D2798" s="86"/>
    </row>
    <row r="2799" spans="4:4">
      <c r="D2799" s="86"/>
    </row>
    <row r="2800" spans="4:4">
      <c r="D2800" s="86"/>
    </row>
    <row r="2801" spans="4:4">
      <c r="D2801" s="86"/>
    </row>
    <row r="2802" spans="4:4">
      <c r="D2802" s="86"/>
    </row>
    <row r="2803" spans="4:4">
      <c r="D2803" s="86"/>
    </row>
    <row r="2804" spans="4:4">
      <c r="D2804" s="86"/>
    </row>
    <row r="2805" spans="4:4">
      <c r="D2805" s="86"/>
    </row>
    <row r="2806" spans="4:4">
      <c r="D2806" s="86"/>
    </row>
    <row r="2807" spans="4:4">
      <c r="D2807" s="86"/>
    </row>
    <row r="2808" spans="4:4">
      <c r="D2808" s="86"/>
    </row>
    <row r="2809" spans="4:4">
      <c r="D2809" s="86"/>
    </row>
    <row r="2810" spans="4:4">
      <c r="D2810" s="86"/>
    </row>
    <row r="2811" spans="4:4">
      <c r="D2811" s="86"/>
    </row>
    <row r="2812" spans="4:4">
      <c r="D2812" s="86"/>
    </row>
    <row r="2813" spans="4:4">
      <c r="D2813" s="86"/>
    </row>
    <row r="2814" spans="4:4">
      <c r="D2814" s="86"/>
    </row>
    <row r="2815" spans="4:4">
      <c r="D2815" s="86"/>
    </row>
    <row r="2816" spans="4:4">
      <c r="D2816" s="86"/>
    </row>
    <row r="2817" spans="4:4">
      <c r="D2817" s="86"/>
    </row>
    <row r="2818" spans="4:4">
      <c r="D2818" s="86"/>
    </row>
    <row r="2819" spans="4:4">
      <c r="D2819" s="86"/>
    </row>
    <row r="2820" spans="4:4">
      <c r="D2820" s="86"/>
    </row>
    <row r="2821" spans="4:4">
      <c r="D2821" s="86"/>
    </row>
    <row r="2822" spans="4:4">
      <c r="D2822" s="86"/>
    </row>
    <row r="2823" spans="4:4">
      <c r="D2823" s="86"/>
    </row>
    <row r="2824" spans="4:4">
      <c r="D2824" s="86"/>
    </row>
    <row r="2825" spans="4:4">
      <c r="D2825" s="86"/>
    </row>
    <row r="2826" spans="4:4">
      <c r="D2826" s="86"/>
    </row>
    <row r="2827" spans="4:4">
      <c r="D2827" s="86"/>
    </row>
    <row r="2828" spans="4:4">
      <c r="D2828" s="86"/>
    </row>
    <row r="2829" spans="4:4">
      <c r="D2829" s="86"/>
    </row>
    <row r="2830" spans="4:4">
      <c r="D2830" s="86"/>
    </row>
    <row r="2831" spans="4:4">
      <c r="D2831" s="86"/>
    </row>
    <row r="2832" spans="4:4">
      <c r="D2832" s="86"/>
    </row>
    <row r="2833" spans="4:4">
      <c r="D2833" s="86"/>
    </row>
    <row r="2834" spans="4:4">
      <c r="D2834" s="86"/>
    </row>
    <row r="2835" spans="4:4">
      <c r="D2835" s="86"/>
    </row>
    <row r="2836" spans="4:4">
      <c r="D2836" s="86"/>
    </row>
    <row r="2837" spans="4:4">
      <c r="D2837" s="86"/>
    </row>
    <row r="2838" spans="4:4">
      <c r="D2838" s="86"/>
    </row>
    <row r="2839" spans="4:4">
      <c r="D2839" s="86"/>
    </row>
    <row r="2840" spans="4:4">
      <c r="D2840" s="86"/>
    </row>
    <row r="2841" spans="4:4">
      <c r="D2841" s="86"/>
    </row>
    <row r="2842" spans="4:4">
      <c r="D2842" s="86"/>
    </row>
    <row r="2843" spans="4:4">
      <c r="D2843" s="86"/>
    </row>
    <row r="2844" spans="4:4">
      <c r="D2844" s="86"/>
    </row>
    <row r="2845" spans="4:4">
      <c r="D2845" s="86"/>
    </row>
    <row r="2846" spans="4:4">
      <c r="D2846" s="86"/>
    </row>
    <row r="2847" spans="4:4">
      <c r="D2847" s="86"/>
    </row>
    <row r="2848" spans="4:4">
      <c r="D2848" s="86"/>
    </row>
    <row r="2849" spans="4:4">
      <c r="D2849" s="86"/>
    </row>
    <row r="2850" spans="4:4">
      <c r="D2850" s="86"/>
    </row>
    <row r="2851" spans="4:4">
      <c r="D2851" s="86"/>
    </row>
    <row r="2852" spans="4:4">
      <c r="D2852" s="86"/>
    </row>
    <row r="2853" spans="4:4">
      <c r="D2853" s="86"/>
    </row>
    <row r="2854" spans="4:4">
      <c r="D2854" s="86"/>
    </row>
    <row r="2855" spans="4:4">
      <c r="D2855" s="86"/>
    </row>
    <row r="2856" spans="4:4">
      <c r="D2856" s="86"/>
    </row>
    <row r="2857" spans="4:4">
      <c r="D2857" s="86"/>
    </row>
    <row r="2858" spans="4:4">
      <c r="D2858" s="86"/>
    </row>
    <row r="2859" spans="4:4">
      <c r="D2859" s="86"/>
    </row>
    <row r="2860" spans="4:4">
      <c r="D2860" s="86"/>
    </row>
    <row r="2861" spans="4:4">
      <c r="D2861" s="86"/>
    </row>
    <row r="2862" spans="4:4">
      <c r="D2862" s="86"/>
    </row>
    <row r="2863" spans="4:4">
      <c r="D2863" s="86"/>
    </row>
    <row r="2864" spans="4:4">
      <c r="D2864" s="86"/>
    </row>
    <row r="2865" spans="4:4">
      <c r="D2865" s="86"/>
    </row>
    <row r="2866" spans="4:4">
      <c r="D2866" s="86"/>
    </row>
    <row r="2867" spans="4:4">
      <c r="D2867" s="86"/>
    </row>
    <row r="2868" spans="4:4">
      <c r="D2868" s="86"/>
    </row>
    <row r="2869" spans="4:4">
      <c r="D2869" s="86"/>
    </row>
    <row r="2870" spans="4:4">
      <c r="D2870" s="86"/>
    </row>
    <row r="2871" spans="4:4">
      <c r="D2871" s="86"/>
    </row>
    <row r="2872" spans="4:4">
      <c r="D2872" s="86"/>
    </row>
    <row r="2873" spans="4:4">
      <c r="D2873" s="86"/>
    </row>
    <row r="2874" spans="4:4">
      <c r="D2874" s="86"/>
    </row>
    <row r="2875" spans="4:4">
      <c r="D2875" s="86"/>
    </row>
    <row r="2876" spans="4:4">
      <c r="D2876" s="86"/>
    </row>
    <row r="2877" spans="4:4">
      <c r="D2877" s="86"/>
    </row>
    <row r="2878" spans="4:4">
      <c r="D2878" s="86"/>
    </row>
    <row r="2879" spans="4:4">
      <c r="D2879" s="86"/>
    </row>
    <row r="2880" spans="4:4">
      <c r="D2880" s="86"/>
    </row>
    <row r="2881" spans="4:4">
      <c r="D2881" s="86"/>
    </row>
    <row r="2882" spans="4:4">
      <c r="D2882" s="86"/>
    </row>
    <row r="2883" spans="4:4">
      <c r="D2883" s="86"/>
    </row>
    <row r="2884" spans="4:4">
      <c r="D2884" s="86"/>
    </row>
    <row r="2885" spans="4:4">
      <c r="D2885" s="86"/>
    </row>
    <row r="2886" spans="4:4">
      <c r="D2886" s="86"/>
    </row>
    <row r="2887" spans="4:4">
      <c r="D2887" s="86"/>
    </row>
    <row r="2888" spans="4:4">
      <c r="D2888" s="86"/>
    </row>
    <row r="2889" spans="4:4">
      <c r="D2889" s="86"/>
    </row>
    <row r="2890" spans="4:4">
      <c r="D2890" s="86"/>
    </row>
    <row r="2891" spans="4:4">
      <c r="D2891" s="86"/>
    </row>
    <row r="2892" spans="4:4">
      <c r="D2892" s="86"/>
    </row>
    <row r="2893" spans="4:4">
      <c r="D2893" s="86"/>
    </row>
    <row r="2894" spans="4:4">
      <c r="D2894" s="86"/>
    </row>
    <row r="2895" spans="4:4">
      <c r="D2895" s="86"/>
    </row>
    <row r="2896" spans="4:4">
      <c r="D2896" s="86"/>
    </row>
    <row r="2897" spans="4:4">
      <c r="D2897" s="86"/>
    </row>
    <row r="2898" spans="4:4">
      <c r="D2898" s="86"/>
    </row>
    <row r="2899" spans="4:4">
      <c r="D2899" s="86"/>
    </row>
    <row r="2900" spans="4:4">
      <c r="D2900" s="86"/>
    </row>
    <row r="2901" spans="4:4">
      <c r="D2901" s="86"/>
    </row>
    <row r="2902" spans="4:4">
      <c r="D2902" s="86"/>
    </row>
    <row r="2903" spans="4:4">
      <c r="D2903" s="86"/>
    </row>
    <row r="2904" spans="4:4">
      <c r="D2904" s="86"/>
    </row>
    <row r="2905" spans="4:4">
      <c r="D2905" s="86"/>
    </row>
    <row r="2906" spans="4:4">
      <c r="D2906" s="86"/>
    </row>
    <row r="2907" spans="4:4">
      <c r="D2907" s="86"/>
    </row>
    <row r="2908" spans="4:4">
      <c r="D2908" s="86"/>
    </row>
    <row r="2909" spans="4:4">
      <c r="D2909" s="86"/>
    </row>
    <row r="2910" spans="4:4">
      <c r="D2910" s="86"/>
    </row>
    <row r="2911" spans="4:4">
      <c r="D2911" s="86"/>
    </row>
    <row r="2912" spans="4:4">
      <c r="D2912" s="86"/>
    </row>
    <row r="2913" spans="4:4">
      <c r="D2913" s="86"/>
    </row>
    <row r="2914" spans="4:4">
      <c r="D2914" s="86"/>
    </row>
    <row r="2915" spans="4:4">
      <c r="D2915" s="86"/>
    </row>
    <row r="2916" spans="4:4">
      <c r="D2916" s="86"/>
    </row>
    <row r="2917" spans="4:4">
      <c r="D2917" s="86"/>
    </row>
    <row r="2918" spans="4:4">
      <c r="D2918" s="86"/>
    </row>
    <row r="2919" spans="4:4">
      <c r="D2919" s="86"/>
    </row>
    <row r="2920" spans="4:4">
      <c r="D2920" s="86"/>
    </row>
    <row r="2921" spans="4:4">
      <c r="D2921" s="86"/>
    </row>
    <row r="2922" spans="4:4">
      <c r="D2922" s="86"/>
    </row>
    <row r="2923" spans="4:4">
      <c r="D2923" s="86"/>
    </row>
    <row r="2924" spans="4:4">
      <c r="D2924" s="86"/>
    </row>
    <row r="2925" spans="4:4">
      <c r="D2925" s="86"/>
    </row>
    <row r="2926" spans="4:4">
      <c r="D2926" s="86"/>
    </row>
    <row r="2927" spans="4:4">
      <c r="D2927" s="86"/>
    </row>
    <row r="2928" spans="4:4">
      <c r="D2928" s="86"/>
    </row>
    <row r="2929" spans="4:4">
      <c r="D2929" s="86"/>
    </row>
    <row r="2930" spans="4:4">
      <c r="D2930" s="86"/>
    </row>
    <row r="2931" spans="4:4">
      <c r="D2931" s="86"/>
    </row>
    <row r="2932" spans="4:4">
      <c r="D2932" s="86"/>
    </row>
    <row r="2933" spans="4:4">
      <c r="D2933" s="86"/>
    </row>
    <row r="2934" spans="4:4">
      <c r="D2934" s="86"/>
    </row>
    <row r="2935" spans="4:4">
      <c r="D2935" s="86"/>
    </row>
    <row r="2936" spans="4:4">
      <c r="D2936" s="86"/>
    </row>
    <row r="2937" spans="4:4">
      <c r="D2937" s="86"/>
    </row>
    <row r="2938" spans="4:4">
      <c r="D2938" s="86"/>
    </row>
    <row r="2939" spans="4:4">
      <c r="D2939" s="86"/>
    </row>
    <row r="2940" spans="4:4">
      <c r="D2940" s="86"/>
    </row>
    <row r="2941" spans="4:4">
      <c r="D2941" s="86"/>
    </row>
    <row r="2942" spans="4:4">
      <c r="D2942" s="86"/>
    </row>
    <row r="2943" spans="4:4">
      <c r="D2943" s="86"/>
    </row>
    <row r="2944" spans="4:4">
      <c r="D2944" s="86"/>
    </row>
    <row r="2945" spans="4:4">
      <c r="D2945" s="86"/>
    </row>
    <row r="2946" spans="4:4">
      <c r="D2946" s="86"/>
    </row>
    <row r="2947" spans="4:4">
      <c r="D2947" s="86"/>
    </row>
    <row r="2948" spans="4:4">
      <c r="D2948" s="86"/>
    </row>
    <row r="2949" spans="4:4">
      <c r="D2949" s="86"/>
    </row>
    <row r="2950" spans="4:4">
      <c r="D2950" s="86"/>
    </row>
    <row r="2951" spans="4:4">
      <c r="D2951" s="86"/>
    </row>
    <row r="2952" spans="4:4">
      <c r="D2952" s="86"/>
    </row>
    <row r="2953" spans="4:4">
      <c r="D2953" s="86"/>
    </row>
    <row r="2954" spans="4:4">
      <c r="D2954" s="86"/>
    </row>
    <row r="2955" spans="4:4">
      <c r="D2955" s="86"/>
    </row>
    <row r="2956" spans="4:4">
      <c r="D2956" s="86"/>
    </row>
    <row r="2957" spans="4:4">
      <c r="D2957" s="86"/>
    </row>
    <row r="2958" spans="4:4">
      <c r="D2958" s="86"/>
    </row>
    <row r="2959" spans="4:4">
      <c r="D2959" s="86"/>
    </row>
    <row r="2960" spans="4:4">
      <c r="D2960" s="86"/>
    </row>
    <row r="2961" spans="4:4">
      <c r="D2961" s="86"/>
    </row>
    <row r="2962" spans="4:4">
      <c r="D2962" s="86"/>
    </row>
    <row r="2963" spans="4:4">
      <c r="D2963" s="86"/>
    </row>
    <row r="2964" spans="4:4">
      <c r="D2964" s="86"/>
    </row>
    <row r="2965" spans="4:4">
      <c r="D2965" s="86"/>
    </row>
    <row r="2966" spans="4:4">
      <c r="D2966" s="86"/>
    </row>
    <row r="2967" spans="4:4">
      <c r="D2967" s="86"/>
    </row>
    <row r="2968" spans="4:4">
      <c r="D2968" s="86"/>
    </row>
    <row r="2969" spans="4:4">
      <c r="D2969" s="86"/>
    </row>
    <row r="2970" spans="4:4">
      <c r="D2970" s="86"/>
    </row>
    <row r="2971" spans="4:4">
      <c r="D2971" s="86"/>
    </row>
    <row r="2972" spans="4:4">
      <c r="D2972" s="86"/>
    </row>
    <row r="2973" spans="4:4">
      <c r="D2973" s="86"/>
    </row>
    <row r="2974" spans="4:4">
      <c r="D2974" s="86"/>
    </row>
    <row r="2975" spans="4:4">
      <c r="D2975" s="86"/>
    </row>
    <row r="2976" spans="4:4">
      <c r="D2976" s="86"/>
    </row>
    <row r="2977" spans="4:4">
      <c r="D2977" s="86"/>
    </row>
    <row r="2978" spans="4:4">
      <c r="D2978" s="86"/>
    </row>
    <row r="2979" spans="4:4">
      <c r="D2979" s="86"/>
    </row>
    <row r="2980" spans="4:4">
      <c r="D2980" s="86"/>
    </row>
    <row r="2981" spans="4:4">
      <c r="D2981" s="86"/>
    </row>
    <row r="2982" spans="4:4">
      <c r="D2982" s="86"/>
    </row>
    <row r="2983" spans="4:4">
      <c r="D2983" s="86"/>
    </row>
    <row r="2984" spans="4:4">
      <c r="D2984" s="86"/>
    </row>
    <row r="2985" spans="4:4">
      <c r="D2985" s="86"/>
    </row>
    <row r="2986" spans="4:4">
      <c r="D2986" s="86"/>
    </row>
    <row r="2987" spans="4:4">
      <c r="D2987" s="86"/>
    </row>
    <row r="2988" spans="4:4">
      <c r="D2988" s="86"/>
    </row>
    <row r="2989" spans="4:4">
      <c r="D2989" s="86"/>
    </row>
    <row r="2990" spans="4:4">
      <c r="D2990" s="86"/>
    </row>
    <row r="2991" spans="4:4">
      <c r="D2991" s="86"/>
    </row>
    <row r="2992" spans="4:4">
      <c r="D2992" s="86"/>
    </row>
    <row r="2993" spans="4:4">
      <c r="D2993" s="86"/>
    </row>
    <row r="2994" spans="4:4">
      <c r="D2994" s="86"/>
    </row>
    <row r="2995" spans="4:4">
      <c r="D2995" s="86"/>
    </row>
    <row r="2996" spans="4:4">
      <c r="D2996" s="86"/>
    </row>
    <row r="2997" spans="4:4">
      <c r="D2997" s="86"/>
    </row>
    <row r="2998" spans="4:4">
      <c r="D2998" s="86"/>
    </row>
    <row r="2999" spans="4:4">
      <c r="D2999" s="86"/>
    </row>
    <row r="3000" spans="4:4">
      <c r="D3000" s="86"/>
    </row>
    <row r="3001" spans="4:4">
      <c r="D3001" s="86"/>
    </row>
    <row r="3002" spans="4:4">
      <c r="D3002" s="86"/>
    </row>
    <row r="3003" spans="4:4">
      <c r="D3003" s="86"/>
    </row>
    <row r="3004" spans="4:4">
      <c r="D3004" s="86"/>
    </row>
    <row r="3005" spans="4:4">
      <c r="D3005" s="86"/>
    </row>
    <row r="3006" spans="4:4">
      <c r="D3006" s="86"/>
    </row>
    <row r="3007" spans="4:4">
      <c r="D3007" s="86"/>
    </row>
    <row r="3008" spans="4:4">
      <c r="D3008" s="86"/>
    </row>
    <row r="3009" spans="4:4">
      <c r="D3009" s="86"/>
    </row>
    <row r="3010" spans="4:4">
      <c r="D3010" s="86"/>
    </row>
    <row r="3011" spans="4:4">
      <c r="D3011" s="86"/>
    </row>
    <row r="3012" spans="4:4">
      <c r="D3012" s="86"/>
    </row>
    <row r="3013" spans="4:4">
      <c r="D3013" s="86"/>
    </row>
    <row r="3014" spans="4:4">
      <c r="D3014" s="86"/>
    </row>
    <row r="3015" spans="4:4">
      <c r="D3015" s="86"/>
    </row>
    <row r="3016" spans="4:4">
      <c r="D3016" s="86"/>
    </row>
    <row r="3017" spans="4:4">
      <c r="D3017" s="86"/>
    </row>
    <row r="3018" spans="4:4">
      <c r="D3018" s="86"/>
    </row>
    <row r="3019" spans="4:4">
      <c r="D3019" s="86"/>
    </row>
    <row r="3020" spans="4:4">
      <c r="D3020" s="86"/>
    </row>
    <row r="3021" spans="4:4">
      <c r="D3021" s="86"/>
    </row>
    <row r="3022" spans="4:4">
      <c r="D3022" s="86"/>
    </row>
    <row r="3023" spans="4:4">
      <c r="D3023" s="86"/>
    </row>
    <row r="3024" spans="4:4">
      <c r="D3024" s="86"/>
    </row>
    <row r="3025" spans="4:4">
      <c r="D3025" s="86"/>
    </row>
    <row r="3026" spans="4:4">
      <c r="D3026" s="86"/>
    </row>
    <row r="3027" spans="4:4">
      <c r="D3027" s="86"/>
    </row>
    <row r="3028" spans="4:4">
      <c r="D3028" s="86"/>
    </row>
    <row r="3029" spans="4:4">
      <c r="D3029" s="86"/>
    </row>
    <row r="3030" spans="4:4">
      <c r="D3030" s="86"/>
    </row>
    <row r="3031" spans="4:4">
      <c r="D3031" s="86"/>
    </row>
    <row r="3032" spans="4:4">
      <c r="D3032" s="86"/>
    </row>
    <row r="3033" spans="4:4">
      <c r="D3033" s="86"/>
    </row>
    <row r="3034" spans="4:4">
      <c r="D3034" s="86"/>
    </row>
    <row r="3035" spans="4:4">
      <c r="D3035" s="86"/>
    </row>
    <row r="3036" spans="4:4">
      <c r="D3036" s="86"/>
    </row>
    <row r="3037" spans="4:4">
      <c r="D3037" s="86"/>
    </row>
    <row r="3038" spans="4:4">
      <c r="D3038" s="86"/>
    </row>
    <row r="3039" spans="4:4">
      <c r="D3039" s="86"/>
    </row>
    <row r="3040" spans="4:4">
      <c r="D3040" s="86"/>
    </row>
    <row r="3041" spans="4:4">
      <c r="D3041" s="86"/>
    </row>
    <row r="3042" spans="4:4">
      <c r="D3042" s="86"/>
    </row>
    <row r="3043" spans="4:4">
      <c r="D3043" s="86"/>
    </row>
    <row r="3044" spans="4:4">
      <c r="D3044" s="86"/>
    </row>
    <row r="3045" spans="4:4">
      <c r="D3045" s="86"/>
    </row>
    <row r="3046" spans="4:4">
      <c r="D3046" s="86"/>
    </row>
    <row r="3047" spans="4:4">
      <c r="D3047" s="86"/>
    </row>
    <row r="3048" spans="4:4">
      <c r="D3048" s="86"/>
    </row>
    <row r="3049" spans="4:4">
      <c r="D3049" s="86"/>
    </row>
    <row r="3050" spans="4:4">
      <c r="D3050" s="86"/>
    </row>
    <row r="3051" spans="4:4">
      <c r="D3051" s="86"/>
    </row>
    <row r="3052" spans="4:4">
      <c r="D3052" s="86"/>
    </row>
    <row r="3053" spans="4:4">
      <c r="D3053" s="86"/>
    </row>
    <row r="3054" spans="4:4">
      <c r="D3054" s="86"/>
    </row>
    <row r="3055" spans="4:4">
      <c r="D3055" s="86"/>
    </row>
    <row r="3056" spans="4:4">
      <c r="D3056" s="86"/>
    </row>
    <row r="3057" spans="4:4">
      <c r="D3057" s="86"/>
    </row>
    <row r="3058" spans="4:4">
      <c r="D3058" s="86"/>
    </row>
    <row r="3059" spans="4:4">
      <c r="D3059" s="86"/>
    </row>
    <row r="3060" spans="4:4">
      <c r="D3060" s="86"/>
    </row>
    <row r="3061" spans="4:4">
      <c r="D3061" s="86"/>
    </row>
    <row r="3062" spans="4:4">
      <c r="D3062" s="86"/>
    </row>
    <row r="3063" spans="4:4">
      <c r="D3063" s="86"/>
    </row>
    <row r="3064" spans="4:4">
      <c r="D3064" s="86"/>
    </row>
    <row r="3065" spans="4:4">
      <c r="D3065" s="86"/>
    </row>
    <row r="3066" spans="4:4">
      <c r="D3066" s="86"/>
    </row>
    <row r="3067" spans="4:4">
      <c r="D3067" s="86"/>
    </row>
    <row r="3068" spans="4:4">
      <c r="D3068" s="86"/>
    </row>
    <row r="3069" spans="4:4">
      <c r="D3069" s="86"/>
    </row>
    <row r="3070" spans="4:4">
      <c r="D3070" s="86"/>
    </row>
    <row r="3071" spans="4:4">
      <c r="D3071" s="86"/>
    </row>
    <row r="3072" spans="4:4">
      <c r="D3072" s="86"/>
    </row>
    <row r="3073" spans="4:4">
      <c r="D3073" s="86"/>
    </row>
    <row r="3074" spans="4:4">
      <c r="D3074" s="86"/>
    </row>
    <row r="3075" spans="4:4">
      <c r="D3075" s="86"/>
    </row>
    <row r="3076" spans="4:4">
      <c r="D3076" s="86"/>
    </row>
    <row r="3077" spans="4:4">
      <c r="D3077" s="86"/>
    </row>
    <row r="3078" spans="4:4">
      <c r="D3078" s="86"/>
    </row>
    <row r="3079" spans="4:4">
      <c r="D3079" s="86"/>
    </row>
    <row r="3080" spans="4:4">
      <c r="D3080" s="86"/>
    </row>
    <row r="3081" spans="4:4">
      <c r="D3081" s="86"/>
    </row>
    <row r="3082" spans="4:4">
      <c r="D3082" s="86"/>
    </row>
    <row r="3083" spans="4:4">
      <c r="D3083" s="86"/>
    </row>
    <row r="3084" spans="4:4">
      <c r="D3084" s="86"/>
    </row>
    <row r="3085" spans="4:4">
      <c r="D3085" s="86"/>
    </row>
    <row r="3086" spans="4:4">
      <c r="D3086" s="86"/>
    </row>
    <row r="3087" spans="4:4">
      <c r="D3087" s="86"/>
    </row>
    <row r="3088" spans="4:4">
      <c r="D3088" s="86"/>
    </row>
    <row r="3089" spans="4:4">
      <c r="D3089" s="86"/>
    </row>
    <row r="3090" spans="4:4">
      <c r="D3090" s="86"/>
    </row>
    <row r="3091" spans="4:4">
      <c r="D3091" s="86"/>
    </row>
    <row r="3092" spans="4:4">
      <c r="D3092" s="86"/>
    </row>
    <row r="3093" spans="4:4">
      <c r="D3093" s="86"/>
    </row>
    <row r="3094" spans="4:4">
      <c r="D3094" s="86"/>
    </row>
    <row r="3095" spans="4:4">
      <c r="D3095" s="86"/>
    </row>
    <row r="3096" spans="4:4">
      <c r="D3096" s="86"/>
    </row>
    <row r="3097" spans="4:4">
      <c r="D3097" s="86"/>
    </row>
    <row r="3098" spans="4:4">
      <c r="D3098" s="86"/>
    </row>
    <row r="3099" spans="4:4">
      <c r="D3099" s="86"/>
    </row>
    <row r="3100" spans="4:4">
      <c r="D3100" s="86"/>
    </row>
    <row r="3101" spans="4:4">
      <c r="D3101" s="86"/>
    </row>
    <row r="3102" spans="4:4">
      <c r="D3102" s="86"/>
    </row>
    <row r="3103" spans="4:4">
      <c r="D3103" s="86"/>
    </row>
    <row r="3104" spans="4:4">
      <c r="D3104" s="86"/>
    </row>
    <row r="3105" spans="4:4">
      <c r="D3105" s="86"/>
    </row>
    <row r="3106" spans="4:4">
      <c r="D3106" s="86"/>
    </row>
    <row r="3107" spans="4:4">
      <c r="D3107" s="86"/>
    </row>
    <row r="3108" spans="4:4">
      <c r="D3108" s="86"/>
    </row>
    <row r="3109" spans="4:4">
      <c r="D3109" s="86"/>
    </row>
    <row r="3110" spans="4:4">
      <c r="D3110" s="86"/>
    </row>
    <row r="3111" spans="4:4">
      <c r="D3111" s="86"/>
    </row>
    <row r="3112" spans="4:4">
      <c r="D3112" s="86"/>
    </row>
    <row r="3113" spans="4:4">
      <c r="D3113" s="86"/>
    </row>
    <row r="3114" spans="4:4">
      <c r="D3114" s="86"/>
    </row>
    <row r="3115" spans="4:4">
      <c r="D3115" s="86"/>
    </row>
    <row r="3116" spans="4:4">
      <c r="D3116" s="86"/>
    </row>
    <row r="3117" spans="4:4">
      <c r="D3117" s="86"/>
    </row>
    <row r="3118" spans="4:4">
      <c r="D3118" s="86"/>
    </row>
    <row r="3119" spans="4:4">
      <c r="D3119" s="86"/>
    </row>
    <row r="3120" spans="4:4">
      <c r="D3120" s="86"/>
    </row>
    <row r="3121" spans="4:4">
      <c r="D3121" s="86"/>
    </row>
    <row r="3122" spans="4:4">
      <c r="D3122" s="86"/>
    </row>
    <row r="3123" spans="4:4">
      <c r="D3123" s="86"/>
    </row>
    <row r="3124" spans="4:4">
      <c r="D3124" s="86"/>
    </row>
    <row r="3125" spans="4:4">
      <c r="D3125" s="86"/>
    </row>
    <row r="3126" spans="4:4">
      <c r="D3126" s="86"/>
    </row>
    <row r="3127" spans="4:4">
      <c r="D3127" s="86"/>
    </row>
    <row r="3128" spans="4:4">
      <c r="D3128" s="86"/>
    </row>
    <row r="3129" spans="4:4">
      <c r="D3129" s="86"/>
    </row>
    <row r="3130" spans="4:4">
      <c r="D3130" s="86"/>
    </row>
    <row r="3131" spans="4:4">
      <c r="D3131" s="86"/>
    </row>
    <row r="3132" spans="4:4">
      <c r="D3132" s="86"/>
    </row>
    <row r="3133" spans="4:4">
      <c r="D3133" s="86"/>
    </row>
    <row r="3134" spans="4:4">
      <c r="D3134" s="86"/>
    </row>
    <row r="3135" spans="4:4">
      <c r="D3135" s="86"/>
    </row>
    <row r="3136" spans="4:4">
      <c r="D3136" s="86"/>
    </row>
    <row r="3137" spans="4:4">
      <c r="D3137" s="86"/>
    </row>
    <row r="3138" spans="4:4">
      <c r="D3138" s="86"/>
    </row>
    <row r="3139" spans="4:4">
      <c r="D3139" s="86"/>
    </row>
    <row r="3140" spans="4:4">
      <c r="D3140" s="86"/>
    </row>
    <row r="3141" spans="4:4">
      <c r="D3141" s="86"/>
    </row>
    <row r="3142" spans="4:4">
      <c r="D3142" s="86"/>
    </row>
    <row r="3143" spans="4:4">
      <c r="D3143" s="86"/>
    </row>
    <row r="3144" spans="4:4">
      <c r="D3144" s="86"/>
    </row>
    <row r="3145" spans="4:4">
      <c r="D3145" s="86"/>
    </row>
    <row r="3146" spans="4:4">
      <c r="D3146" s="86"/>
    </row>
    <row r="3147" spans="4:4">
      <c r="D3147" s="86"/>
    </row>
    <row r="3148" spans="4:4">
      <c r="D3148" s="86"/>
    </row>
    <row r="3149" spans="4:4">
      <c r="D3149" s="86"/>
    </row>
    <row r="3150" spans="4:4">
      <c r="D3150" s="86"/>
    </row>
    <row r="3151" spans="4:4">
      <c r="D3151" s="86"/>
    </row>
    <row r="3152" spans="4:4">
      <c r="D3152" s="86"/>
    </row>
    <row r="3153" spans="4:4">
      <c r="D3153" s="86"/>
    </row>
    <row r="3154" spans="4:4">
      <c r="D3154" s="86"/>
    </row>
    <row r="3155" spans="4:4">
      <c r="D3155" s="86"/>
    </row>
    <row r="3156" spans="4:4">
      <c r="D3156" s="86"/>
    </row>
    <row r="3157" spans="4:4">
      <c r="D3157" s="86"/>
    </row>
    <row r="3158" spans="4:4">
      <c r="D3158" s="86"/>
    </row>
    <row r="3159" spans="4:4">
      <c r="D3159" s="86"/>
    </row>
    <row r="3160" spans="4:4">
      <c r="D3160" s="86"/>
    </row>
    <row r="3161" spans="4:4">
      <c r="D3161" s="86"/>
    </row>
    <row r="3162" spans="4:4">
      <c r="D3162" s="86"/>
    </row>
    <row r="3163" spans="4:4">
      <c r="D3163" s="86"/>
    </row>
    <row r="3164" spans="4:4">
      <c r="D3164" s="86"/>
    </row>
    <row r="3165" spans="4:4">
      <c r="D3165" s="86"/>
    </row>
    <row r="3166" spans="4:4">
      <c r="D3166" s="86"/>
    </row>
    <row r="3167" spans="4:4">
      <c r="D3167" s="86"/>
    </row>
    <row r="3168" spans="4:4">
      <c r="D3168" s="86"/>
    </row>
    <row r="3169" spans="4:4">
      <c r="D3169" s="86"/>
    </row>
    <row r="3170" spans="4:4">
      <c r="D3170" s="86"/>
    </row>
    <row r="3171" spans="4:4">
      <c r="D3171" s="86"/>
    </row>
    <row r="3172" spans="4:4">
      <c r="D3172" s="86"/>
    </row>
    <row r="3173" spans="4:4">
      <c r="D3173" s="86"/>
    </row>
    <row r="3174" spans="4:4">
      <c r="D3174" s="86"/>
    </row>
    <row r="3175" spans="4:4">
      <c r="D3175" s="86"/>
    </row>
    <row r="3176" spans="4:4">
      <c r="D3176" s="86"/>
    </row>
    <row r="3177" spans="4:4">
      <c r="D3177" s="86"/>
    </row>
    <row r="3178" spans="4:4">
      <c r="D3178" s="86"/>
    </row>
    <row r="3179" spans="4:4">
      <c r="D3179" s="86"/>
    </row>
    <row r="3180" spans="4:4">
      <c r="D3180" s="86"/>
    </row>
    <row r="3181" spans="4:4">
      <c r="D3181" s="86"/>
    </row>
    <row r="3182" spans="4:4">
      <c r="D3182" s="86"/>
    </row>
    <row r="3183" spans="4:4">
      <c r="D3183" s="86"/>
    </row>
    <row r="3184" spans="4:4">
      <c r="D3184" s="86"/>
    </row>
    <row r="3185" spans="4:4">
      <c r="D3185" s="86"/>
    </row>
    <row r="3186" spans="4:4">
      <c r="D3186" s="86"/>
    </row>
    <row r="3187" spans="4:4">
      <c r="D3187" s="86"/>
    </row>
    <row r="3188" spans="4:4">
      <c r="D3188" s="86"/>
    </row>
    <row r="3189" spans="4:4">
      <c r="D3189" s="86"/>
    </row>
    <row r="3190" spans="4:4">
      <c r="D3190" s="86"/>
    </row>
    <row r="3191" spans="4:4">
      <c r="D3191" s="86"/>
    </row>
    <row r="3192" spans="4:4">
      <c r="D3192" s="86"/>
    </row>
    <row r="3193" spans="4:4">
      <c r="D3193" s="86"/>
    </row>
    <row r="3194" spans="4:4">
      <c r="D3194" s="86"/>
    </row>
    <row r="3195" spans="4:4">
      <c r="D3195" s="86"/>
    </row>
    <row r="3196" spans="4:4">
      <c r="D3196" s="86"/>
    </row>
    <row r="3197" spans="4:4">
      <c r="D3197" s="86"/>
    </row>
    <row r="3198" spans="4:4">
      <c r="D3198" s="86"/>
    </row>
    <row r="3199" spans="4:4">
      <c r="D3199" s="86"/>
    </row>
    <row r="3200" spans="4:4">
      <c r="D3200" s="86"/>
    </row>
    <row r="3201" spans="4:4">
      <c r="D3201" s="86"/>
    </row>
    <row r="3202" spans="4:4">
      <c r="D3202" s="86"/>
    </row>
    <row r="3203" spans="4:4">
      <c r="D3203" s="86"/>
    </row>
    <row r="3204" spans="4:4">
      <c r="D3204" s="86"/>
    </row>
    <row r="3205" spans="4:4">
      <c r="D3205" s="86"/>
    </row>
    <row r="3206" spans="4:4">
      <c r="D3206" s="86"/>
    </row>
    <row r="3207" spans="4:4">
      <c r="D3207" s="86"/>
    </row>
    <row r="3208" spans="4:4">
      <c r="D3208" s="86"/>
    </row>
    <row r="3209" spans="4:4">
      <c r="D3209" s="86"/>
    </row>
    <row r="3210" spans="4:4">
      <c r="D3210" s="86"/>
    </row>
    <row r="3211" spans="4:4">
      <c r="D3211" s="86"/>
    </row>
    <row r="3212" spans="4:4">
      <c r="D3212" s="86"/>
    </row>
    <row r="3213" spans="4:4">
      <c r="D3213" s="86"/>
    </row>
    <row r="3214" spans="4:4">
      <c r="D3214" s="86"/>
    </row>
    <row r="3215" spans="4:4">
      <c r="D3215" s="86"/>
    </row>
    <row r="3216" spans="4:4">
      <c r="D3216" s="86"/>
    </row>
    <row r="3217" spans="4:4">
      <c r="D3217" s="86"/>
    </row>
    <row r="3218" spans="4:4">
      <c r="D3218" s="86"/>
    </row>
    <row r="3219" spans="4:4">
      <c r="D3219" s="86"/>
    </row>
    <row r="3220" spans="4:4">
      <c r="D3220" s="86"/>
    </row>
    <row r="3221" spans="4:4">
      <c r="D3221" s="86"/>
    </row>
    <row r="3222" spans="4:4">
      <c r="D3222" s="86"/>
    </row>
    <row r="3223" spans="4:4">
      <c r="D3223" s="86"/>
    </row>
    <row r="3224" spans="4:4">
      <c r="D3224" s="86"/>
    </row>
    <row r="3225" spans="4:4">
      <c r="D3225" s="86"/>
    </row>
    <row r="3226" spans="4:4">
      <c r="D3226" s="86"/>
    </row>
    <row r="3227" spans="4:4">
      <c r="D3227" s="86"/>
    </row>
    <row r="3228" spans="4:4">
      <c r="D3228" s="86"/>
    </row>
    <row r="3229" spans="4:4">
      <c r="D3229" s="86"/>
    </row>
    <row r="3230" spans="4:4">
      <c r="D3230" s="86"/>
    </row>
    <row r="3231" spans="4:4">
      <c r="D3231" s="86"/>
    </row>
    <row r="3232" spans="4:4">
      <c r="D3232" s="86"/>
    </row>
    <row r="3233" spans="4:4">
      <c r="D3233" s="86"/>
    </row>
    <row r="3234" spans="4:4">
      <c r="D3234" s="86"/>
    </row>
    <row r="3235" spans="4:4">
      <c r="D3235" s="86"/>
    </row>
    <row r="3236" spans="4:4">
      <c r="D3236" s="86"/>
    </row>
    <row r="3237" spans="4:4">
      <c r="D3237" s="86"/>
    </row>
    <row r="3238" spans="4:4">
      <c r="D3238" s="86"/>
    </row>
    <row r="3239" spans="4:4">
      <c r="D3239" s="86"/>
    </row>
    <row r="3240" spans="4:4">
      <c r="D3240" s="86"/>
    </row>
    <row r="3241" spans="4:4">
      <c r="D3241" s="86"/>
    </row>
    <row r="3242" spans="4:4">
      <c r="D3242" s="86"/>
    </row>
    <row r="3243" spans="4:4">
      <c r="D3243" s="86"/>
    </row>
    <row r="3244" spans="4:4">
      <c r="D3244" s="86"/>
    </row>
    <row r="3245" spans="4:4">
      <c r="D3245" s="86"/>
    </row>
    <row r="3246" spans="4:4">
      <c r="D3246" s="86"/>
    </row>
    <row r="3247" spans="4:4">
      <c r="D3247" s="86"/>
    </row>
    <row r="3248" spans="4:4">
      <c r="D3248" s="86"/>
    </row>
    <row r="3249" spans="4:4">
      <c r="D3249" s="86"/>
    </row>
    <row r="3250" spans="4:4">
      <c r="D3250" s="86"/>
    </row>
    <row r="3251" spans="4:4">
      <c r="D3251" s="86"/>
    </row>
    <row r="3252" spans="4:4">
      <c r="D3252" s="86"/>
    </row>
    <row r="3253" spans="4:4">
      <c r="D3253" s="86"/>
    </row>
    <row r="3254" spans="4:4">
      <c r="D3254" s="86"/>
    </row>
    <row r="3255" spans="4:4">
      <c r="D3255" s="86"/>
    </row>
    <row r="3256" spans="4:4">
      <c r="D3256" s="86"/>
    </row>
    <row r="3257" spans="4:4">
      <c r="D3257" s="86"/>
    </row>
    <row r="3258" spans="4:4">
      <c r="D3258" s="86"/>
    </row>
    <row r="3259" spans="4:4">
      <c r="D3259" s="86"/>
    </row>
    <row r="3260" spans="4:4">
      <c r="D3260" s="86"/>
    </row>
    <row r="3261" spans="4:4">
      <c r="D3261" s="86"/>
    </row>
    <row r="3262" spans="4:4">
      <c r="D3262" s="86"/>
    </row>
    <row r="3263" spans="4:4">
      <c r="D3263" s="86"/>
    </row>
    <row r="3264" spans="4:4">
      <c r="D3264" s="86"/>
    </row>
    <row r="3265" spans="4:4">
      <c r="D3265" s="86"/>
    </row>
    <row r="3266" spans="4:4">
      <c r="D3266" s="86"/>
    </row>
    <row r="3267" spans="4:4">
      <c r="D3267" s="86"/>
    </row>
    <row r="3268" spans="4:4">
      <c r="D3268" s="86"/>
    </row>
    <row r="3269" spans="4:4">
      <c r="D3269" s="86"/>
    </row>
    <row r="3270" spans="4:4">
      <c r="D3270" s="86"/>
    </row>
    <row r="3271" spans="4:4">
      <c r="D3271" s="86"/>
    </row>
    <row r="3272" spans="4:4">
      <c r="D3272" s="86"/>
    </row>
    <row r="3273" spans="4:4">
      <c r="D3273" s="86"/>
    </row>
    <row r="3274" spans="4:4">
      <c r="D3274" s="86"/>
    </row>
    <row r="3275" spans="4:4">
      <c r="D3275" s="86"/>
    </row>
    <row r="3276" spans="4:4">
      <c r="D3276" s="86"/>
    </row>
    <row r="3277" spans="4:4">
      <c r="D3277" s="86"/>
    </row>
    <row r="3278" spans="4:4">
      <c r="D3278" s="86"/>
    </row>
    <row r="3279" spans="4:4">
      <c r="D3279" s="86"/>
    </row>
    <row r="3280" spans="4:4">
      <c r="D3280" s="86"/>
    </row>
    <row r="3281" spans="4:4">
      <c r="D3281" s="86"/>
    </row>
    <row r="3282" spans="4:4">
      <c r="D3282" s="86"/>
    </row>
    <row r="3283" spans="4:4">
      <c r="D3283" s="86"/>
    </row>
    <row r="3284" spans="4:4">
      <c r="D3284" s="86"/>
    </row>
    <row r="3285" spans="4:4">
      <c r="D3285" s="86"/>
    </row>
    <row r="3286" spans="4:4">
      <c r="D3286" s="86"/>
    </row>
    <row r="3287" spans="4:4">
      <c r="D3287" s="86"/>
    </row>
    <row r="3288" spans="4:4">
      <c r="D3288" s="86"/>
    </row>
    <row r="3289" spans="4:4">
      <c r="D3289" s="86"/>
    </row>
    <row r="3290" spans="4:4">
      <c r="D3290" s="86"/>
    </row>
    <row r="3291" spans="4:4">
      <c r="D3291" s="86"/>
    </row>
    <row r="3292" spans="4:4">
      <c r="D3292" s="86"/>
    </row>
    <row r="3293" spans="4:4">
      <c r="D3293" s="86"/>
    </row>
    <row r="3294" spans="4:4">
      <c r="D3294" s="86"/>
    </row>
    <row r="3295" spans="4:4">
      <c r="D3295" s="86"/>
    </row>
    <row r="3296" spans="4:4">
      <c r="D3296" s="86"/>
    </row>
    <row r="3297" spans="4:4">
      <c r="D3297" s="86"/>
    </row>
    <row r="3298" spans="4:4">
      <c r="D3298" s="86"/>
    </row>
    <row r="3299" spans="4:4">
      <c r="D3299" s="86"/>
    </row>
    <row r="3300" spans="4:4">
      <c r="D3300" s="86"/>
    </row>
    <row r="3301" spans="4:4">
      <c r="D3301" s="86"/>
    </row>
    <row r="3302" spans="4:4">
      <c r="D3302" s="86"/>
    </row>
    <row r="3303" spans="4:4">
      <c r="D3303" s="86"/>
    </row>
    <row r="3304" spans="4:4">
      <c r="D3304" s="86"/>
    </row>
    <row r="3305" spans="4:4">
      <c r="D3305" s="86"/>
    </row>
    <row r="3306" spans="4:4">
      <c r="D3306" s="86"/>
    </row>
    <row r="3307" spans="4:4">
      <c r="D3307" s="86"/>
    </row>
    <row r="3308" spans="4:4">
      <c r="D3308" s="86"/>
    </row>
    <row r="3309" spans="4:4">
      <c r="D3309" s="86"/>
    </row>
    <row r="3310" spans="4:4">
      <c r="D3310" s="86"/>
    </row>
    <row r="3311" spans="4:4">
      <c r="D3311" s="86"/>
    </row>
    <row r="3312" spans="4:4">
      <c r="D3312" s="86"/>
    </row>
    <row r="3313" spans="4:4">
      <c r="D3313" s="86"/>
    </row>
    <row r="3314" spans="4:4">
      <c r="D3314" s="86"/>
    </row>
    <row r="3315" spans="4:4">
      <c r="D3315" s="86"/>
    </row>
    <row r="3316" spans="4:4">
      <c r="D3316" s="86"/>
    </row>
    <row r="3317" spans="4:4">
      <c r="D3317" s="86"/>
    </row>
    <row r="3318" spans="4:4">
      <c r="D3318" s="86"/>
    </row>
    <row r="3319" spans="4:4">
      <c r="D3319" s="86"/>
    </row>
    <row r="3320" spans="4:4">
      <c r="D3320" s="86"/>
    </row>
    <row r="3321" spans="4:4">
      <c r="D3321" s="86"/>
    </row>
    <row r="3322" spans="4:4">
      <c r="D3322" s="86"/>
    </row>
    <row r="3323" spans="4:4">
      <c r="D3323" s="86"/>
    </row>
    <row r="3324" spans="4:4">
      <c r="D3324" s="86"/>
    </row>
    <row r="3325" spans="4:4">
      <c r="D3325" s="86"/>
    </row>
    <row r="3326" spans="4:4">
      <c r="D3326" s="86"/>
    </row>
    <row r="3327" spans="4:4">
      <c r="D3327" s="86"/>
    </row>
    <row r="3328" spans="4:4">
      <c r="D3328" s="86"/>
    </row>
    <row r="3329" spans="4:4">
      <c r="D3329" s="86"/>
    </row>
    <row r="3330" spans="4:4">
      <c r="D3330" s="86"/>
    </row>
    <row r="3331" spans="4:4">
      <c r="D3331" s="86"/>
    </row>
    <row r="3332" spans="4:4">
      <c r="D3332" s="86"/>
    </row>
    <row r="3333" spans="4:4">
      <c r="D3333" s="86"/>
    </row>
    <row r="3334" spans="4:4">
      <c r="D3334" s="86"/>
    </row>
    <row r="3335" spans="4:4">
      <c r="D3335" s="86"/>
    </row>
    <row r="3336" spans="4:4">
      <c r="D3336" s="86"/>
    </row>
    <row r="3337" spans="4:4">
      <c r="D3337" s="86"/>
    </row>
    <row r="3338" spans="4:4">
      <c r="D3338" s="86"/>
    </row>
    <row r="3339" spans="4:4">
      <c r="D3339" s="86"/>
    </row>
    <row r="3340" spans="4:4">
      <c r="D3340" s="86"/>
    </row>
    <row r="3341" spans="4:4">
      <c r="D3341" s="86"/>
    </row>
    <row r="3342" spans="4:4">
      <c r="D3342" s="86"/>
    </row>
    <row r="3343" spans="4:4">
      <c r="D3343" s="86"/>
    </row>
    <row r="3344" spans="4:4">
      <c r="D3344" s="86"/>
    </row>
    <row r="3345" spans="4:4">
      <c r="D3345" s="86"/>
    </row>
    <row r="3346" spans="4:4">
      <c r="D3346" s="86"/>
    </row>
    <row r="3347" spans="4:4">
      <c r="D3347" s="86"/>
    </row>
    <row r="3348" spans="4:4">
      <c r="D3348" s="86"/>
    </row>
    <row r="3349" spans="4:4">
      <c r="D3349" s="86"/>
    </row>
    <row r="3350" spans="4:4">
      <c r="D3350" s="86"/>
    </row>
    <row r="3351" spans="4:4">
      <c r="D3351" s="86"/>
    </row>
    <row r="3352" spans="4:4">
      <c r="D3352" s="86"/>
    </row>
    <row r="3353" spans="4:4">
      <c r="D3353" s="86"/>
    </row>
    <row r="3354" spans="4:4">
      <c r="D3354" s="86"/>
    </row>
    <row r="3355" spans="4:4">
      <c r="D3355" s="86"/>
    </row>
    <row r="3356" spans="4:4">
      <c r="D3356" s="86"/>
    </row>
    <row r="3357" spans="4:4">
      <c r="D3357" s="86"/>
    </row>
    <row r="3358" spans="4:4">
      <c r="D3358" s="86"/>
    </row>
    <row r="3359" spans="4:4">
      <c r="D3359" s="86"/>
    </row>
    <row r="3360" spans="4:4">
      <c r="D3360" s="86"/>
    </row>
    <row r="3361" spans="4:4">
      <c r="D3361" s="86"/>
    </row>
    <row r="3362" spans="4:4">
      <c r="D3362" s="86"/>
    </row>
    <row r="3363" spans="4:4">
      <c r="D3363" s="86"/>
    </row>
    <row r="3364" spans="4:4">
      <c r="D3364" s="86"/>
    </row>
    <row r="3365" spans="4:4">
      <c r="D3365" s="86"/>
    </row>
    <row r="3366" spans="4:4">
      <c r="D3366" s="86"/>
    </row>
    <row r="3367" spans="4:4">
      <c r="D3367" s="86"/>
    </row>
    <row r="3368" spans="4:4">
      <c r="D3368" s="86"/>
    </row>
    <row r="3369" spans="4:4">
      <c r="D3369" s="86"/>
    </row>
    <row r="3370" spans="4:4">
      <c r="D3370" s="86"/>
    </row>
    <row r="3371" spans="4:4">
      <c r="D3371" s="86"/>
    </row>
    <row r="3372" spans="4:4">
      <c r="D3372" s="86"/>
    </row>
    <row r="3373" spans="4:4">
      <c r="D3373" s="86"/>
    </row>
    <row r="3374" spans="4:4">
      <c r="D3374" s="86"/>
    </row>
    <row r="3375" spans="4:4">
      <c r="D3375" s="86"/>
    </row>
    <row r="3376" spans="4:4">
      <c r="D3376" s="86"/>
    </row>
    <row r="3377" spans="4:4">
      <c r="D3377" s="86"/>
    </row>
    <row r="3378" spans="4:4">
      <c r="D3378" s="86"/>
    </row>
    <row r="3379" spans="4:4">
      <c r="D3379" s="86"/>
    </row>
    <row r="3380" spans="4:4">
      <c r="D3380" s="86"/>
    </row>
    <row r="3381" spans="4:4">
      <c r="D3381" s="86"/>
    </row>
    <row r="3382" spans="4:4">
      <c r="D3382" s="86"/>
    </row>
    <row r="3383" spans="4:4">
      <c r="D3383" s="86"/>
    </row>
    <row r="3384" spans="4:4">
      <c r="D3384" s="86"/>
    </row>
    <row r="3385" spans="4:4">
      <c r="D3385" s="86"/>
    </row>
    <row r="3386" spans="4:4">
      <c r="D3386" s="86"/>
    </row>
    <row r="3387" spans="4:4">
      <c r="D3387" s="86"/>
    </row>
    <row r="3388" spans="4:4">
      <c r="D3388" s="86"/>
    </row>
    <row r="3389" spans="4:4">
      <c r="D3389" s="86"/>
    </row>
    <row r="3390" spans="4:4">
      <c r="D3390" s="86"/>
    </row>
    <row r="3391" spans="4:4">
      <c r="D3391" s="86"/>
    </row>
    <row r="3392" spans="4:4">
      <c r="D3392" s="86"/>
    </row>
    <row r="3393" spans="4:4">
      <c r="D3393" s="86"/>
    </row>
    <row r="3394" spans="4:4">
      <c r="D3394" s="86"/>
    </row>
    <row r="3395" spans="4:4">
      <c r="D3395" s="86"/>
    </row>
    <row r="3396" spans="4:4">
      <c r="D3396" s="86"/>
    </row>
    <row r="3397" spans="4:4">
      <c r="D3397" s="86"/>
    </row>
    <row r="3398" spans="4:4">
      <c r="D3398" s="86"/>
    </row>
    <row r="3399" spans="4:4">
      <c r="D3399" s="86"/>
    </row>
    <row r="3400" spans="4:4">
      <c r="D3400" s="86"/>
    </row>
    <row r="3401" spans="4:4">
      <c r="D3401" s="86"/>
    </row>
    <row r="3402" spans="4:4">
      <c r="D3402" s="86"/>
    </row>
    <row r="3403" spans="4:4">
      <c r="D3403" s="86"/>
    </row>
    <row r="3404" spans="4:4">
      <c r="D3404" s="86"/>
    </row>
    <row r="3405" spans="4:4">
      <c r="D3405" s="86"/>
    </row>
    <row r="3406" spans="4:4">
      <c r="D3406" s="86"/>
    </row>
    <row r="3407" spans="4:4">
      <c r="D3407" s="86"/>
    </row>
    <row r="3408" spans="4:4">
      <c r="D3408" s="86"/>
    </row>
    <row r="3409" spans="4:4">
      <c r="D3409" s="86"/>
    </row>
    <row r="3410" spans="4:4">
      <c r="D3410" s="86"/>
    </row>
    <row r="3411" spans="4:4">
      <c r="D3411" s="86"/>
    </row>
    <row r="3412" spans="4:4">
      <c r="D3412" s="86"/>
    </row>
    <row r="3413" spans="4:4">
      <c r="D3413" s="86"/>
    </row>
    <row r="3414" spans="4:4">
      <c r="D3414" s="86"/>
    </row>
    <row r="3415" spans="4:4">
      <c r="D3415" s="86"/>
    </row>
    <row r="3416" spans="4:4">
      <c r="D3416" s="86"/>
    </row>
    <row r="3417" spans="4:4">
      <c r="D3417" s="86"/>
    </row>
    <row r="3418" spans="4:4">
      <c r="D3418" s="86"/>
    </row>
    <row r="3419" spans="4:4">
      <c r="D3419" s="86"/>
    </row>
    <row r="3420" spans="4:4">
      <c r="D3420" s="86"/>
    </row>
    <row r="3421" spans="4:4">
      <c r="D3421" s="86"/>
    </row>
    <row r="3422" spans="4:4">
      <c r="D3422" s="86"/>
    </row>
    <row r="3423" spans="4:4">
      <c r="D3423" s="86"/>
    </row>
    <row r="3424" spans="4:4">
      <c r="D3424" s="86"/>
    </row>
    <row r="3425" spans="4:4">
      <c r="D3425" s="86"/>
    </row>
    <row r="3426" spans="4:4">
      <c r="D3426" s="86"/>
    </row>
    <row r="3427" spans="4:4">
      <c r="D3427" s="86"/>
    </row>
    <row r="3428" spans="4:4">
      <c r="D3428" s="86"/>
    </row>
    <row r="3429" spans="4:4">
      <c r="D3429" s="86"/>
    </row>
    <row r="3430" spans="4:4">
      <c r="D3430" s="86"/>
    </row>
    <row r="3431" spans="4:4">
      <c r="D3431" s="86"/>
    </row>
    <row r="3432" spans="4:4">
      <c r="D3432" s="86"/>
    </row>
    <row r="3433" spans="4:4">
      <c r="D3433" s="86"/>
    </row>
    <row r="3434" spans="4:4">
      <c r="D3434" s="86"/>
    </row>
    <row r="3435" spans="4:4">
      <c r="D3435" s="86"/>
    </row>
    <row r="3436" spans="4:4">
      <c r="D3436" s="86"/>
    </row>
    <row r="3437" spans="4:4">
      <c r="D3437" s="86"/>
    </row>
    <row r="3438" spans="4:4">
      <c r="D3438" s="86"/>
    </row>
    <row r="3439" spans="4:4">
      <c r="D3439" s="86"/>
    </row>
    <row r="3440" spans="4:4">
      <c r="D3440" s="86"/>
    </row>
    <row r="3441" spans="4:4">
      <c r="D3441" s="86"/>
    </row>
    <row r="3442" spans="4:4">
      <c r="D3442" s="86"/>
    </row>
    <row r="3443" spans="4:4">
      <c r="D3443" s="86"/>
    </row>
    <row r="3444" spans="4:4">
      <c r="D3444" s="86"/>
    </row>
    <row r="3445" spans="4:4">
      <c r="D3445" s="86"/>
    </row>
    <row r="3446" spans="4:4">
      <c r="D3446" s="86"/>
    </row>
    <row r="3447" spans="4:4">
      <c r="D3447" s="86"/>
    </row>
    <row r="3448" spans="4:4">
      <c r="D3448" s="86"/>
    </row>
    <row r="3449" spans="4:4">
      <c r="D3449" s="86"/>
    </row>
    <row r="3450" spans="4:4">
      <c r="D3450" s="86"/>
    </row>
    <row r="3451" spans="4:4">
      <c r="D3451" s="86"/>
    </row>
    <row r="3452" spans="4:4">
      <c r="D3452" s="86"/>
    </row>
    <row r="3453" spans="4:4">
      <c r="D3453" s="86"/>
    </row>
    <row r="3454" spans="4:4">
      <c r="D3454" s="86"/>
    </row>
    <row r="3455" spans="4:4">
      <c r="D3455" s="86"/>
    </row>
    <row r="3456" spans="4:4">
      <c r="D3456" s="86"/>
    </row>
    <row r="3457" spans="4:4">
      <c r="D3457" s="86"/>
    </row>
    <row r="3458" spans="4:4">
      <c r="D3458" s="86"/>
    </row>
    <row r="3459" spans="4:4">
      <c r="D3459" s="86"/>
    </row>
    <row r="3460" spans="4:4">
      <c r="D3460" s="86"/>
    </row>
    <row r="3461" spans="4:4">
      <c r="D3461" s="86"/>
    </row>
    <row r="3462" spans="4:4">
      <c r="D3462" s="86"/>
    </row>
    <row r="3463" spans="4:4">
      <c r="D3463" s="86"/>
    </row>
    <row r="3464" spans="4:4">
      <c r="D3464" s="86"/>
    </row>
    <row r="3465" spans="4:4">
      <c r="D3465" s="86"/>
    </row>
    <row r="3466" spans="4:4">
      <c r="D3466" s="86"/>
    </row>
    <row r="3467" spans="4:4">
      <c r="D3467" s="86"/>
    </row>
    <row r="3468" spans="4:4">
      <c r="D3468" s="86"/>
    </row>
    <row r="3469" spans="4:4">
      <c r="D3469" s="86"/>
    </row>
    <row r="3470" spans="4:4">
      <c r="D3470" s="86"/>
    </row>
    <row r="3471" spans="4:4">
      <c r="D3471" s="86"/>
    </row>
    <row r="3472" spans="4:4">
      <c r="D3472" s="86"/>
    </row>
    <row r="3473" spans="4:4">
      <c r="D3473" s="86"/>
    </row>
    <row r="3474" spans="4:4">
      <c r="D3474" s="86"/>
    </row>
    <row r="3475" spans="4:4">
      <c r="D3475" s="86"/>
    </row>
    <row r="3476" spans="4:4">
      <c r="D3476" s="86"/>
    </row>
    <row r="3477" spans="4:4">
      <c r="D3477" s="86"/>
    </row>
    <row r="3478" spans="4:4">
      <c r="D3478" s="86"/>
    </row>
    <row r="3479" spans="4:4">
      <c r="D3479" s="86"/>
    </row>
    <row r="3480" spans="4:4">
      <c r="D3480" s="86"/>
    </row>
    <row r="3481" spans="4:4">
      <c r="D3481" s="86"/>
    </row>
    <row r="3482" spans="4:4">
      <c r="D3482" s="86"/>
    </row>
    <row r="3483" spans="4:4">
      <c r="D3483" s="86"/>
    </row>
    <row r="3484" spans="4:4">
      <c r="D3484" s="86"/>
    </row>
    <row r="3485" spans="4:4">
      <c r="D3485" s="86"/>
    </row>
    <row r="3486" spans="4:4">
      <c r="D3486" s="86"/>
    </row>
    <row r="3487" spans="4:4">
      <c r="D3487" s="86"/>
    </row>
    <row r="3488" spans="4:4">
      <c r="D3488" s="86"/>
    </row>
    <row r="3489" spans="4:4">
      <c r="D3489" s="86"/>
    </row>
    <row r="3490" spans="4:4">
      <c r="D3490" s="86"/>
    </row>
    <row r="3491" spans="4:4">
      <c r="D3491" s="86"/>
    </row>
    <row r="3492" spans="4:4">
      <c r="D3492" s="86"/>
    </row>
    <row r="3493" spans="4:4">
      <c r="D3493" s="86"/>
    </row>
    <row r="3494" spans="4:4">
      <c r="D3494" s="86"/>
    </row>
    <row r="3495" spans="4:4">
      <c r="D3495" s="86"/>
    </row>
    <row r="3496" spans="4:4">
      <c r="D3496" s="86"/>
    </row>
    <row r="3497" spans="4:4">
      <c r="D3497" s="86"/>
    </row>
    <row r="3498" spans="4:4">
      <c r="D3498" s="86"/>
    </row>
    <row r="3499" spans="4:4">
      <c r="D3499" s="86"/>
    </row>
    <row r="3500" spans="4:4">
      <c r="D3500" s="86"/>
    </row>
    <row r="3501" spans="4:4">
      <c r="D3501" s="86"/>
    </row>
    <row r="3502" spans="4:4">
      <c r="D3502" s="86"/>
    </row>
    <row r="3503" spans="4:4">
      <c r="D3503" s="86"/>
    </row>
    <row r="3504" spans="4:4">
      <c r="D3504" s="86"/>
    </row>
    <row r="3505" spans="4:4">
      <c r="D3505" s="86"/>
    </row>
    <row r="3506" spans="4:4">
      <c r="D3506" s="86"/>
    </row>
    <row r="3507" spans="4:4">
      <c r="D3507" s="86"/>
    </row>
    <row r="3508" spans="4:4">
      <c r="D3508" s="86"/>
    </row>
    <row r="3509" spans="4:4">
      <c r="D3509" s="86"/>
    </row>
    <row r="3510" spans="4:4">
      <c r="D3510" s="86"/>
    </row>
    <row r="3511" spans="4:4">
      <c r="D3511" s="86"/>
    </row>
    <row r="3512" spans="4:4">
      <c r="D3512" s="86"/>
    </row>
    <row r="3513" spans="4:4">
      <c r="D3513" s="86"/>
    </row>
    <row r="3514" spans="4:4">
      <c r="D3514" s="86"/>
    </row>
    <row r="3515" spans="4:4">
      <c r="D3515" s="86"/>
    </row>
    <row r="3516" spans="4:4">
      <c r="D3516" s="86"/>
    </row>
    <row r="3517" spans="4:4">
      <c r="D3517" s="86"/>
    </row>
    <row r="3518" spans="4:4">
      <c r="D3518" s="86"/>
    </row>
    <row r="3519" spans="4:4">
      <c r="D3519" s="86"/>
    </row>
    <row r="3520" spans="4:4">
      <c r="D3520" s="86"/>
    </row>
    <row r="3521" spans="4:4">
      <c r="D3521" s="86"/>
    </row>
    <row r="3522" spans="4:4">
      <c r="D3522" s="86"/>
    </row>
    <row r="3523" spans="4:4">
      <c r="D3523" s="86"/>
    </row>
    <row r="3524" spans="4:4">
      <c r="D3524" s="86"/>
    </row>
    <row r="3525" spans="4:4">
      <c r="D3525" s="86"/>
    </row>
    <row r="3526" spans="4:4">
      <c r="D3526" s="86"/>
    </row>
    <row r="3527" spans="4:4">
      <c r="D3527" s="86"/>
    </row>
    <row r="3528" spans="4:4">
      <c r="D3528" s="86"/>
    </row>
    <row r="3529" spans="4:4">
      <c r="D3529" s="86"/>
    </row>
    <row r="3530" spans="4:4">
      <c r="D3530" s="86"/>
    </row>
    <row r="3531" spans="4:4">
      <c r="D3531" s="86"/>
    </row>
    <row r="3532" spans="4:4">
      <c r="D3532" s="86"/>
    </row>
    <row r="3533" spans="4:4">
      <c r="D3533" s="86"/>
    </row>
    <row r="3534" spans="4:4">
      <c r="D3534" s="86"/>
    </row>
    <row r="3535" spans="4:4">
      <c r="D3535" s="86"/>
    </row>
    <row r="3536" spans="4:4">
      <c r="D3536" s="86"/>
    </row>
    <row r="3537" spans="4:4">
      <c r="D3537" s="86"/>
    </row>
    <row r="3538" spans="4:4">
      <c r="D3538" s="86"/>
    </row>
    <row r="3539" spans="4:4">
      <c r="D3539" s="86"/>
    </row>
    <row r="3540" spans="4:4">
      <c r="D3540" s="86"/>
    </row>
    <row r="3541" spans="4:4">
      <c r="D3541" s="86"/>
    </row>
    <row r="3542" spans="4:4">
      <c r="D3542" s="86"/>
    </row>
    <row r="3543" spans="4:4">
      <c r="D3543" s="86"/>
    </row>
    <row r="3544" spans="4:4">
      <c r="D3544" s="86"/>
    </row>
    <row r="3545" spans="4:4">
      <c r="D3545" s="86"/>
    </row>
    <row r="3546" spans="4:4">
      <c r="D3546" s="86"/>
    </row>
    <row r="3547" spans="4:4">
      <c r="D3547" s="86"/>
    </row>
    <row r="3548" spans="4:4">
      <c r="D3548" s="86"/>
    </row>
    <row r="3549" spans="4:4">
      <c r="D3549" s="86"/>
    </row>
    <row r="3550" spans="4:4">
      <c r="D3550" s="86"/>
    </row>
    <row r="3551" spans="4:4">
      <c r="D3551" s="86"/>
    </row>
    <row r="3552" spans="4:4">
      <c r="D3552" s="86"/>
    </row>
    <row r="3553" spans="4:4">
      <c r="D3553" s="86"/>
    </row>
    <row r="3554" spans="4:4">
      <c r="D3554" s="86"/>
    </row>
    <row r="3555" spans="4:4">
      <c r="D3555" s="86"/>
    </row>
    <row r="3556" spans="4:4">
      <c r="D3556" s="86"/>
    </row>
    <row r="3557" spans="4:4">
      <c r="D3557" s="86"/>
    </row>
    <row r="3558" spans="4:4">
      <c r="D3558" s="86"/>
    </row>
    <row r="3559" spans="4:4">
      <c r="D3559" s="86"/>
    </row>
    <row r="3560" spans="4:4">
      <c r="D3560" s="86"/>
    </row>
    <row r="3561" spans="4:4">
      <c r="D3561" s="86"/>
    </row>
    <row r="3562" spans="4:4">
      <c r="D3562" s="86"/>
    </row>
    <row r="3563" spans="4:4">
      <c r="D3563" s="86"/>
    </row>
    <row r="3564" spans="4:4">
      <c r="D3564" s="86"/>
    </row>
    <row r="3565" spans="4:4">
      <c r="D3565" s="86"/>
    </row>
    <row r="3566" spans="4:4">
      <c r="D3566" s="86"/>
    </row>
    <row r="3567" spans="4:4">
      <c r="D3567" s="86"/>
    </row>
    <row r="3568" spans="4:4">
      <c r="D3568" s="86"/>
    </row>
    <row r="3569" spans="4:4">
      <c r="D3569" s="86"/>
    </row>
    <row r="3570" spans="4:4">
      <c r="D3570" s="86"/>
    </row>
    <row r="3571" spans="4:4">
      <c r="D3571" s="86"/>
    </row>
    <row r="3572" spans="4:4">
      <c r="D3572" s="86"/>
    </row>
    <row r="3573" spans="4:4">
      <c r="D3573" s="86"/>
    </row>
    <row r="3574" spans="4:4">
      <c r="D3574" s="86"/>
    </row>
    <row r="3575" spans="4:4">
      <c r="D3575" s="86"/>
    </row>
    <row r="3576" spans="4:4">
      <c r="D3576" s="86"/>
    </row>
    <row r="3577" spans="4:4">
      <c r="D3577" s="86"/>
    </row>
    <row r="3578" spans="4:4">
      <c r="D3578" s="86"/>
    </row>
    <row r="3579" spans="4:4">
      <c r="D3579" s="86"/>
    </row>
    <row r="3580" spans="4:4">
      <c r="D3580" s="86"/>
    </row>
    <row r="3581" spans="4:4">
      <c r="D3581" s="86"/>
    </row>
    <row r="3582" spans="4:4">
      <c r="D3582" s="86"/>
    </row>
    <row r="3583" spans="4:4">
      <c r="D3583" s="86"/>
    </row>
    <row r="3584" spans="4:4">
      <c r="D3584" s="86"/>
    </row>
    <row r="3585" spans="4:4">
      <c r="D3585" s="86"/>
    </row>
    <row r="3586" spans="4:4">
      <c r="D3586" s="86"/>
    </row>
    <row r="3587" spans="4:4">
      <c r="D3587" s="86"/>
    </row>
    <row r="3588" spans="4:4">
      <c r="D3588" s="86"/>
    </row>
    <row r="3589" spans="4:4">
      <c r="D3589" s="86"/>
    </row>
    <row r="3590" spans="4:4">
      <c r="D3590" s="86"/>
    </row>
    <row r="3591" spans="4:4">
      <c r="D3591" s="86"/>
    </row>
    <row r="3592" spans="4:4">
      <c r="D3592" s="86"/>
    </row>
    <row r="3593" spans="4:4">
      <c r="D3593" s="86"/>
    </row>
    <row r="3594" spans="4:4">
      <c r="D3594" s="86"/>
    </row>
    <row r="3595" spans="4:4">
      <c r="D3595" s="86"/>
    </row>
    <row r="3596" spans="4:4">
      <c r="D3596" s="86"/>
    </row>
    <row r="3597" spans="4:4">
      <c r="D3597" s="86"/>
    </row>
    <row r="3598" spans="4:4">
      <c r="D3598" s="86"/>
    </row>
    <row r="3599" spans="4:4">
      <c r="D3599" s="86"/>
    </row>
    <row r="3600" spans="4:4">
      <c r="D3600" s="86"/>
    </row>
    <row r="3601" spans="4:4">
      <c r="D3601" s="86"/>
    </row>
    <row r="3602" spans="4:4">
      <c r="D3602" s="86"/>
    </row>
    <row r="3603" spans="4:4">
      <c r="D3603" s="86"/>
    </row>
    <row r="3604" spans="4:4">
      <c r="D3604" s="86"/>
    </row>
    <row r="3605" spans="4:4">
      <c r="D3605" s="86"/>
    </row>
    <row r="3606" spans="4:4">
      <c r="D3606" s="86"/>
    </row>
    <row r="3607" spans="4:4">
      <c r="D3607" s="86"/>
    </row>
    <row r="3608" spans="4:4">
      <c r="D3608" s="86"/>
    </row>
    <row r="3609" spans="4:4">
      <c r="D3609" s="86"/>
    </row>
    <row r="3610" spans="4:4">
      <c r="D3610" s="86"/>
    </row>
    <row r="3611" spans="4:4">
      <c r="D3611" s="86"/>
    </row>
    <row r="3612" spans="4:4">
      <c r="D3612" s="86"/>
    </row>
    <row r="3613" spans="4:4">
      <c r="D3613" s="86"/>
    </row>
    <row r="3614" spans="4:4">
      <c r="D3614" s="86"/>
    </row>
    <row r="3615" spans="4:4">
      <c r="D3615" s="86"/>
    </row>
    <row r="3616" spans="4:4">
      <c r="D3616" s="86"/>
    </row>
    <row r="3617" spans="4:4">
      <c r="D3617" s="86"/>
    </row>
    <row r="3618" spans="4:4">
      <c r="D3618" s="86"/>
    </row>
    <row r="3619" spans="4:4">
      <c r="D3619" s="86"/>
    </row>
    <row r="3620" spans="4:4">
      <c r="D3620" s="86"/>
    </row>
    <row r="3621" spans="4:4">
      <c r="D3621" s="86"/>
    </row>
    <row r="3622" spans="4:4">
      <c r="D3622" s="86"/>
    </row>
    <row r="3623" spans="4:4">
      <c r="D3623" s="86"/>
    </row>
    <row r="3624" spans="4:4">
      <c r="D3624" s="86"/>
    </row>
    <row r="3625" spans="4:4">
      <c r="D3625" s="86"/>
    </row>
    <row r="3626" spans="4:4">
      <c r="D3626" s="86"/>
    </row>
    <row r="3627" spans="4:4">
      <c r="D3627" s="86"/>
    </row>
    <row r="3628" spans="4:4">
      <c r="D3628" s="86"/>
    </row>
    <row r="3629" spans="4:4">
      <c r="D3629" s="86"/>
    </row>
    <row r="3630" spans="4:4">
      <c r="D3630" s="86"/>
    </row>
    <row r="3631" spans="4:4">
      <c r="D3631" s="86"/>
    </row>
    <row r="3632" spans="4:4">
      <c r="D3632" s="86"/>
    </row>
    <row r="3633" spans="4:4">
      <c r="D3633" s="86"/>
    </row>
    <row r="3634" spans="4:4">
      <c r="D3634" s="86"/>
    </row>
    <row r="3635" spans="4:4">
      <c r="D3635" s="86"/>
    </row>
    <row r="3636" spans="4:4">
      <c r="D3636" s="86"/>
    </row>
    <row r="3637" spans="4:4">
      <c r="D3637" s="86"/>
    </row>
    <row r="3638" spans="4:4">
      <c r="D3638" s="86"/>
    </row>
    <row r="3639" spans="4:4">
      <c r="D3639" s="86"/>
    </row>
    <row r="3640" spans="4:4">
      <c r="D3640" s="86"/>
    </row>
    <row r="3641" spans="4:4">
      <c r="D3641" s="86"/>
    </row>
    <row r="3642" spans="4:4">
      <c r="D3642" s="86"/>
    </row>
    <row r="3643" spans="4:4">
      <c r="D3643" s="86"/>
    </row>
    <row r="3644" spans="4:4">
      <c r="D3644" s="86"/>
    </row>
    <row r="3645" spans="4:4">
      <c r="D3645" s="86"/>
    </row>
    <row r="3646" spans="4:4">
      <c r="D3646" s="86"/>
    </row>
    <row r="3647" spans="4:4">
      <c r="D3647" s="86"/>
    </row>
    <row r="3648" spans="4:4">
      <c r="D3648" s="86"/>
    </row>
    <row r="3649" spans="4:4">
      <c r="D3649" s="86"/>
    </row>
    <row r="3650" spans="4:4">
      <c r="D3650" s="86"/>
    </row>
    <row r="3651" spans="4:4">
      <c r="D3651" s="86"/>
    </row>
    <row r="3652" spans="4:4">
      <c r="D3652" s="86"/>
    </row>
    <row r="3653" spans="4:4">
      <c r="D3653" s="86"/>
    </row>
    <row r="3654" spans="4:4">
      <c r="D3654" s="86"/>
    </row>
    <row r="3655" spans="4:4">
      <c r="D3655" s="86"/>
    </row>
    <row r="3656" spans="4:4">
      <c r="D3656" s="86"/>
    </row>
    <row r="3657" spans="4:4">
      <c r="D3657" s="86"/>
    </row>
    <row r="3658" spans="4:4">
      <c r="D3658" s="86"/>
    </row>
    <row r="3659" spans="4:4">
      <c r="D3659" s="86"/>
    </row>
    <row r="3660" spans="4:4">
      <c r="D3660" s="86"/>
    </row>
    <row r="3661" spans="4:4">
      <c r="D3661" s="86"/>
    </row>
    <row r="3662" spans="4:4">
      <c r="D3662" s="86"/>
    </row>
    <row r="3663" spans="4:4">
      <c r="D3663" s="86"/>
    </row>
    <row r="3664" spans="4:4">
      <c r="D3664" s="86"/>
    </row>
    <row r="3665" spans="4:4">
      <c r="D3665" s="86"/>
    </row>
    <row r="3666" spans="4:4">
      <c r="D3666" s="86"/>
    </row>
    <row r="3667" spans="4:4">
      <c r="D3667" s="86"/>
    </row>
    <row r="3668" spans="4:4">
      <c r="D3668" s="86"/>
    </row>
    <row r="3669" spans="4:4">
      <c r="D3669" s="86"/>
    </row>
    <row r="3670" spans="4:4">
      <c r="D3670" s="86"/>
    </row>
    <row r="3671" spans="4:4">
      <c r="D3671" s="86"/>
    </row>
    <row r="3672" spans="4:4">
      <c r="D3672" s="86"/>
    </row>
    <row r="3673" spans="4:4">
      <c r="D3673" s="86"/>
    </row>
    <row r="3674" spans="4:4">
      <c r="D3674" s="86"/>
    </row>
    <row r="3675" spans="4:4">
      <c r="D3675" s="86"/>
    </row>
    <row r="3676" spans="4:4">
      <c r="D3676" s="86"/>
    </row>
    <row r="3677" spans="4:4">
      <c r="D3677" s="86"/>
    </row>
    <row r="3678" spans="4:4">
      <c r="D3678" s="86"/>
    </row>
    <row r="3679" spans="4:4">
      <c r="D3679" s="86"/>
    </row>
    <row r="3680" spans="4:4">
      <c r="D3680" s="86"/>
    </row>
    <row r="3681" spans="4:4">
      <c r="D3681" s="86"/>
    </row>
    <row r="3682" spans="4:4">
      <c r="D3682" s="86"/>
    </row>
    <row r="3683" spans="4:4">
      <c r="D3683" s="86"/>
    </row>
    <row r="3684" spans="4:4">
      <c r="D3684" s="86"/>
    </row>
    <row r="3685" spans="4:4">
      <c r="D3685" s="86"/>
    </row>
    <row r="3686" spans="4:4">
      <c r="D3686" s="86"/>
    </row>
    <row r="3687" spans="4:4">
      <c r="D3687" s="86"/>
    </row>
    <row r="3688" spans="4:4">
      <c r="D3688" s="86"/>
    </row>
    <row r="3689" spans="4:4">
      <c r="D3689" s="86"/>
    </row>
    <row r="3690" spans="4:4">
      <c r="D3690" s="86"/>
    </row>
    <row r="3691" spans="4:4">
      <c r="D3691" s="86"/>
    </row>
    <row r="3692" spans="4:4">
      <c r="D3692" s="86"/>
    </row>
    <row r="3693" spans="4:4">
      <c r="D3693" s="86"/>
    </row>
    <row r="3694" spans="4:4">
      <c r="D3694" s="86"/>
    </row>
    <row r="3695" spans="4:4">
      <c r="D3695" s="86"/>
    </row>
    <row r="3696" spans="4:4">
      <c r="D3696" s="86"/>
    </row>
    <row r="3697" spans="4:4">
      <c r="D3697" s="86"/>
    </row>
    <row r="3698" spans="4:4">
      <c r="D3698" s="86"/>
    </row>
    <row r="3699" spans="4:4">
      <c r="D3699" s="86"/>
    </row>
    <row r="3700" spans="4:4">
      <c r="D3700" s="86"/>
    </row>
    <row r="3701" spans="4:4">
      <c r="D3701" s="86"/>
    </row>
    <row r="3702" spans="4:4">
      <c r="D3702" s="86"/>
    </row>
    <row r="3703" spans="4:4">
      <c r="D3703" s="86"/>
    </row>
    <row r="3704" spans="4:4">
      <c r="D3704" s="86"/>
    </row>
    <row r="3705" spans="4:4">
      <c r="D3705" s="86"/>
    </row>
    <row r="3706" spans="4:4">
      <c r="D3706" s="86"/>
    </row>
    <row r="3707" spans="4:4">
      <c r="D3707" s="86"/>
    </row>
    <row r="3708" spans="4:4">
      <c r="D3708" s="86"/>
    </row>
    <row r="3709" spans="4:4">
      <c r="D3709" s="86"/>
    </row>
    <row r="3710" spans="4:4">
      <c r="D3710" s="86"/>
    </row>
    <row r="3711" spans="4:4">
      <c r="D3711" s="86"/>
    </row>
    <row r="3712" spans="4:4">
      <c r="D3712" s="86"/>
    </row>
    <row r="3713" spans="4:4">
      <c r="D3713" s="86"/>
    </row>
    <row r="3714" spans="4:4">
      <c r="D3714" s="86"/>
    </row>
    <row r="3715" spans="4:4">
      <c r="D3715" s="86"/>
    </row>
    <row r="3716" spans="4:4">
      <c r="D3716" s="86"/>
    </row>
    <row r="3717" spans="4:4">
      <c r="D3717" s="86"/>
    </row>
    <row r="3718" spans="4:4">
      <c r="D3718" s="86"/>
    </row>
    <row r="3719" spans="4:4">
      <c r="D3719" s="86"/>
    </row>
    <row r="3720" spans="4:4">
      <c r="D3720" s="86"/>
    </row>
    <row r="3721" spans="4:4">
      <c r="D3721" s="86"/>
    </row>
    <row r="3722" spans="4:4">
      <c r="D3722" s="86"/>
    </row>
    <row r="3723" spans="4:4">
      <c r="D3723" s="86"/>
    </row>
    <row r="3724" spans="4:4">
      <c r="D3724" s="86"/>
    </row>
    <row r="3725" spans="4:4">
      <c r="D3725" s="86"/>
    </row>
    <row r="3726" spans="4:4">
      <c r="D3726" s="86"/>
    </row>
    <row r="3727" spans="4:4">
      <c r="D3727" s="86"/>
    </row>
    <row r="3728" spans="4:4">
      <c r="D3728" s="86"/>
    </row>
    <row r="3729" spans="4:4">
      <c r="D3729" s="86"/>
    </row>
    <row r="3730" spans="4:4">
      <c r="D3730" s="86"/>
    </row>
    <row r="3731" spans="4:4">
      <c r="D3731" s="86"/>
    </row>
    <row r="3732" spans="4:4">
      <c r="D3732" s="86"/>
    </row>
    <row r="3733" spans="4:4">
      <c r="D3733" s="86"/>
    </row>
    <row r="3734" spans="4:4">
      <c r="D3734" s="86"/>
    </row>
    <row r="3735" spans="4:4">
      <c r="D3735" s="86"/>
    </row>
    <row r="3736" spans="4:4">
      <c r="D3736" s="86"/>
    </row>
    <row r="3737" spans="4:4">
      <c r="D3737" s="86"/>
    </row>
    <row r="3738" spans="4:4">
      <c r="D3738" s="86"/>
    </row>
    <row r="3739" spans="4:4">
      <c r="D3739" s="86"/>
    </row>
    <row r="3740" spans="4:4">
      <c r="D3740" s="86"/>
    </row>
    <row r="3741" spans="4:4">
      <c r="D3741" s="86"/>
    </row>
    <row r="3742" spans="4:4">
      <c r="D3742" s="86"/>
    </row>
    <row r="3743" spans="4:4">
      <c r="D3743" s="86"/>
    </row>
    <row r="3744" spans="4:4">
      <c r="D3744" s="86"/>
    </row>
    <row r="3745" spans="4:4">
      <c r="D3745" s="86"/>
    </row>
    <row r="3746" spans="4:4">
      <c r="D3746" s="86"/>
    </row>
    <row r="3747" spans="4:4">
      <c r="D3747" s="86"/>
    </row>
    <row r="3748" spans="4:4">
      <c r="D3748" s="86"/>
    </row>
    <row r="3749" spans="4:4">
      <c r="D3749" s="86"/>
    </row>
    <row r="3750" spans="4:4">
      <c r="D3750" s="86"/>
    </row>
    <row r="3751" spans="4:4">
      <c r="D3751" s="86"/>
    </row>
    <row r="3752" spans="4:4">
      <c r="D3752" s="86"/>
    </row>
    <row r="3753" spans="4:4">
      <c r="D3753" s="86"/>
    </row>
    <row r="3754" spans="4:4">
      <c r="D3754" s="86"/>
    </row>
    <row r="3755" spans="4:4">
      <c r="D3755" s="86"/>
    </row>
    <row r="3756" spans="4:4">
      <c r="D3756" s="86"/>
    </row>
    <row r="3757" spans="4:4">
      <c r="D3757" s="86"/>
    </row>
    <row r="3758" spans="4:4">
      <c r="D3758" s="86"/>
    </row>
    <row r="3759" spans="4:4">
      <c r="D3759" s="86"/>
    </row>
    <row r="3760" spans="4:4">
      <c r="D3760" s="86"/>
    </row>
    <row r="3761" spans="4:4">
      <c r="D3761" s="86"/>
    </row>
    <row r="3762" spans="4:4">
      <c r="D3762" s="86"/>
    </row>
    <row r="3763" spans="4:4">
      <c r="D3763" s="86"/>
    </row>
    <row r="3764" spans="4:4">
      <c r="D3764" s="86"/>
    </row>
    <row r="3765" spans="4:4">
      <c r="D3765" s="86"/>
    </row>
    <row r="3766" spans="4:4">
      <c r="D3766" s="86"/>
    </row>
    <row r="3767" spans="4:4">
      <c r="D3767" s="86"/>
    </row>
    <row r="3768" spans="4:4">
      <c r="D3768" s="86"/>
    </row>
    <row r="3769" spans="4:4">
      <c r="D3769" s="86"/>
    </row>
    <row r="3770" spans="4:4">
      <c r="D3770" s="86"/>
    </row>
    <row r="3771" spans="4:4">
      <c r="D3771" s="86"/>
    </row>
    <row r="3772" spans="4:4">
      <c r="D3772" s="86"/>
    </row>
    <row r="3773" spans="4:4">
      <c r="D3773" s="86"/>
    </row>
    <row r="3774" spans="4:4">
      <c r="D3774" s="86"/>
    </row>
    <row r="3775" spans="4:4">
      <c r="D3775" s="86"/>
    </row>
    <row r="3776" spans="4:4">
      <c r="D3776" s="86"/>
    </row>
    <row r="3777" spans="4:4">
      <c r="D3777" s="86"/>
    </row>
    <row r="3778" spans="4:4">
      <c r="D3778" s="86"/>
    </row>
    <row r="3779" spans="4:4">
      <c r="D3779" s="86"/>
    </row>
    <row r="3780" spans="4:4">
      <c r="D3780" s="86"/>
    </row>
    <row r="3781" spans="4:4">
      <c r="D3781" s="86"/>
    </row>
    <row r="3782" spans="4:4">
      <c r="D3782" s="86"/>
    </row>
    <row r="3783" spans="4:4">
      <c r="D3783" s="86"/>
    </row>
    <row r="3784" spans="4:4">
      <c r="D3784" s="86"/>
    </row>
    <row r="3785" spans="4:4">
      <c r="D3785" s="86"/>
    </row>
    <row r="3786" spans="4:4">
      <c r="D3786" s="86"/>
    </row>
    <row r="3787" spans="4:4">
      <c r="D3787" s="86"/>
    </row>
    <row r="3788" spans="4:4">
      <c r="D3788" s="86"/>
    </row>
    <row r="3789" spans="4:4">
      <c r="D3789" s="86"/>
    </row>
    <row r="3790" spans="4:4">
      <c r="D3790" s="86"/>
    </row>
    <row r="3791" spans="4:4">
      <c r="D3791" s="86"/>
    </row>
    <row r="3792" spans="4:4">
      <c r="D3792" s="86"/>
    </row>
    <row r="3793" spans="4:4">
      <c r="D3793" s="86"/>
    </row>
    <row r="3794" spans="4:4">
      <c r="D3794" s="86"/>
    </row>
    <row r="3795" spans="4:4">
      <c r="D3795" s="86"/>
    </row>
    <row r="3796" spans="4:4">
      <c r="D3796" s="86"/>
    </row>
    <row r="3797" spans="4:4">
      <c r="D3797" s="86"/>
    </row>
    <row r="3798" spans="4:4">
      <c r="D3798" s="86"/>
    </row>
    <row r="3799" spans="4:4">
      <c r="D3799" s="86"/>
    </row>
    <row r="3800" spans="4:4">
      <c r="D3800" s="86"/>
    </row>
    <row r="3801" spans="4:4">
      <c r="D3801" s="86"/>
    </row>
    <row r="3802" spans="4:4">
      <c r="D3802" s="86"/>
    </row>
    <row r="3803" spans="4:4">
      <c r="D3803" s="86"/>
    </row>
    <row r="3804" spans="4:4">
      <c r="D3804" s="86"/>
    </row>
    <row r="3805" spans="4:4">
      <c r="D3805" s="86"/>
    </row>
    <row r="3806" spans="4:4">
      <c r="D3806" s="86"/>
    </row>
    <row r="3807" spans="4:4">
      <c r="D3807" s="86"/>
    </row>
    <row r="3808" spans="4:4">
      <c r="D3808" s="86"/>
    </row>
    <row r="3809" spans="4:4">
      <c r="D3809" s="86"/>
    </row>
    <row r="3810" spans="4:4">
      <c r="D3810" s="86"/>
    </row>
    <row r="3811" spans="4:4">
      <c r="D3811" s="86"/>
    </row>
    <row r="3812" spans="4:4">
      <c r="D3812" s="86"/>
    </row>
    <row r="3813" spans="4:4">
      <c r="D3813" s="86"/>
    </row>
    <row r="3814" spans="4:4">
      <c r="D3814" s="86"/>
    </row>
    <row r="3815" spans="4:4">
      <c r="D3815" s="86"/>
    </row>
    <row r="3816" spans="4:4">
      <c r="D3816" s="86"/>
    </row>
    <row r="3817" spans="4:4">
      <c r="D3817" s="86"/>
    </row>
    <row r="3818" spans="4:4">
      <c r="D3818" s="86"/>
    </row>
    <row r="3819" spans="4:4">
      <c r="D3819" s="86"/>
    </row>
    <row r="3820" spans="4:4">
      <c r="D3820" s="86"/>
    </row>
    <row r="3821" spans="4:4">
      <c r="D3821" s="86"/>
    </row>
    <row r="3822" spans="4:4">
      <c r="D3822" s="86"/>
    </row>
    <row r="3823" spans="4:4">
      <c r="D3823" s="86"/>
    </row>
    <row r="3824" spans="4:4">
      <c r="D3824" s="86"/>
    </row>
    <row r="3825" spans="4:4">
      <c r="D3825" s="86"/>
    </row>
    <row r="3826" spans="4:4">
      <c r="D3826" s="86"/>
    </row>
    <row r="3827" spans="4:4">
      <c r="D3827" s="86"/>
    </row>
    <row r="3828" spans="4:4">
      <c r="D3828" s="86"/>
    </row>
    <row r="3829" spans="4:4">
      <c r="D3829" s="86"/>
    </row>
    <row r="3830" spans="4:4">
      <c r="D3830" s="86"/>
    </row>
    <row r="3831" spans="4:4">
      <c r="D3831" s="86"/>
    </row>
    <row r="3832" spans="4:4">
      <c r="D3832" s="86"/>
    </row>
    <row r="3833" spans="4:4">
      <c r="D3833" s="86"/>
    </row>
    <row r="3834" spans="4:4">
      <c r="D3834" s="86"/>
    </row>
    <row r="3835" spans="4:4">
      <c r="D3835" s="86"/>
    </row>
    <row r="3836" spans="4:4">
      <c r="D3836" s="86"/>
    </row>
    <row r="3837" spans="4:4">
      <c r="D3837" s="86"/>
    </row>
    <row r="3838" spans="4:4">
      <c r="D3838" s="86"/>
    </row>
    <row r="3839" spans="4:4">
      <c r="D3839" s="86"/>
    </row>
    <row r="3840" spans="4:4">
      <c r="D3840" s="86"/>
    </row>
    <row r="3841" spans="4:4">
      <c r="D3841" s="86"/>
    </row>
    <row r="3842" spans="4:4">
      <c r="D3842" s="86"/>
    </row>
    <row r="3843" spans="4:4">
      <c r="D3843" s="86"/>
    </row>
    <row r="3844" spans="4:4">
      <c r="D3844" s="86"/>
    </row>
    <row r="3845" spans="4:4">
      <c r="D3845" s="86"/>
    </row>
    <row r="3846" spans="4:4">
      <c r="D3846" s="86"/>
    </row>
    <row r="3847" spans="4:4">
      <c r="D3847" s="86"/>
    </row>
    <row r="3848" spans="4:4">
      <c r="D3848" s="86"/>
    </row>
    <row r="3849" spans="4:4">
      <c r="D3849" s="86"/>
    </row>
    <row r="3850" spans="4:4">
      <c r="D3850" s="86"/>
    </row>
    <row r="3851" spans="4:4">
      <c r="D3851" s="86"/>
    </row>
    <row r="3852" spans="4:4">
      <c r="D3852" s="86"/>
    </row>
    <row r="3853" spans="4:4">
      <c r="D3853" s="86"/>
    </row>
    <row r="3854" spans="4:4">
      <c r="D3854" s="86"/>
    </row>
    <row r="3855" spans="4:4">
      <c r="D3855" s="86"/>
    </row>
    <row r="3856" spans="4:4">
      <c r="D3856" s="86"/>
    </row>
    <row r="3857" spans="4:4">
      <c r="D3857" s="86"/>
    </row>
    <row r="3858" spans="4:4">
      <c r="D3858" s="86"/>
    </row>
    <row r="3859" spans="4:4">
      <c r="D3859" s="86"/>
    </row>
    <row r="3860" spans="4:4">
      <c r="D3860" s="86"/>
    </row>
    <row r="3861" spans="4:4">
      <c r="D3861" s="86"/>
    </row>
    <row r="3862" spans="4:4">
      <c r="D3862" s="86"/>
    </row>
    <row r="3863" spans="4:4">
      <c r="D3863" s="86"/>
    </row>
    <row r="3864" spans="4:4">
      <c r="D3864" s="86"/>
    </row>
    <row r="3865" spans="4:4">
      <c r="D3865" s="86"/>
    </row>
    <row r="3866" spans="4:4">
      <c r="D3866" s="86"/>
    </row>
    <row r="3867" spans="4:4">
      <c r="D3867" s="86"/>
    </row>
    <row r="3868" spans="4:4">
      <c r="D3868" s="86"/>
    </row>
    <row r="3869" spans="4:4">
      <c r="D3869" s="86"/>
    </row>
    <row r="3870" spans="4:4">
      <c r="D3870" s="86"/>
    </row>
    <row r="3871" spans="4:4">
      <c r="D3871" s="86"/>
    </row>
    <row r="3872" spans="4:4">
      <c r="D3872" s="86"/>
    </row>
    <row r="3873" spans="4:4">
      <c r="D3873" s="86"/>
    </row>
    <row r="3874" spans="4:4">
      <c r="D3874" s="86"/>
    </row>
    <row r="3875" spans="4:4">
      <c r="D3875" s="86"/>
    </row>
    <row r="3876" spans="4:4">
      <c r="D3876" s="86"/>
    </row>
    <row r="3877" spans="4:4">
      <c r="D3877" s="86"/>
    </row>
    <row r="3878" spans="4:4">
      <c r="D3878" s="86"/>
    </row>
    <row r="3879" spans="4:4">
      <c r="D3879" s="86"/>
    </row>
    <row r="3880" spans="4:4">
      <c r="D3880" s="86"/>
    </row>
    <row r="3881" spans="4:4">
      <c r="D3881" s="86"/>
    </row>
    <row r="3882" spans="4:4">
      <c r="D3882" s="86"/>
    </row>
    <row r="3883" spans="4:4">
      <c r="D3883" s="86"/>
    </row>
    <row r="3884" spans="4:4">
      <c r="D3884" s="86"/>
    </row>
    <row r="3885" spans="4:4">
      <c r="D3885" s="86"/>
    </row>
    <row r="3886" spans="4:4">
      <c r="D3886" s="86"/>
    </row>
    <row r="3887" spans="4:4">
      <c r="D3887" s="86"/>
    </row>
    <row r="3888" spans="4:4">
      <c r="D3888" s="86"/>
    </row>
    <row r="3889" spans="4:4">
      <c r="D3889" s="86"/>
    </row>
    <row r="3890" spans="4:4">
      <c r="D3890" s="86"/>
    </row>
    <row r="3891" spans="4:4">
      <c r="D3891" s="86"/>
    </row>
    <row r="3892" spans="4:4">
      <c r="D3892" s="86"/>
    </row>
    <row r="3893" spans="4:4">
      <c r="D3893" s="86"/>
    </row>
    <row r="3894" spans="4:4">
      <c r="D3894" s="86"/>
    </row>
    <row r="3895" spans="4:4">
      <c r="D3895" s="86"/>
    </row>
    <row r="3896" spans="4:4">
      <c r="D3896" s="86"/>
    </row>
    <row r="3897" spans="4:4">
      <c r="D3897" s="86"/>
    </row>
    <row r="3898" spans="4:4">
      <c r="D3898" s="86"/>
    </row>
    <row r="3899" spans="4:4">
      <c r="D3899" s="86"/>
    </row>
    <row r="3900" spans="4:4">
      <c r="D3900" s="86"/>
    </row>
    <row r="3901" spans="4:4">
      <c r="D3901" s="86"/>
    </row>
    <row r="3902" spans="4:4">
      <c r="D3902" s="86"/>
    </row>
    <row r="3903" spans="4:4">
      <c r="D3903" s="86"/>
    </row>
    <row r="3904" spans="4:4">
      <c r="D3904" s="86"/>
    </row>
    <row r="3905" spans="4:4">
      <c r="D3905" s="86"/>
    </row>
    <row r="3906" spans="4:4">
      <c r="D3906" s="86"/>
    </row>
    <row r="3907" spans="4:4">
      <c r="D3907" s="86"/>
    </row>
    <row r="3908" spans="4:4">
      <c r="D3908" s="86"/>
    </row>
    <row r="3909" spans="4:4">
      <c r="D3909" s="86"/>
    </row>
    <row r="3910" spans="4:4">
      <c r="D3910" s="86"/>
    </row>
    <row r="3911" spans="4:4">
      <c r="D3911" s="86"/>
    </row>
    <row r="3912" spans="4:4">
      <c r="D3912" s="86"/>
    </row>
    <row r="3913" spans="4:4">
      <c r="D3913" s="86"/>
    </row>
    <row r="3914" spans="4:4">
      <c r="D3914" s="86"/>
    </row>
    <row r="3915" spans="4:4">
      <c r="D3915" s="86"/>
    </row>
    <row r="3916" spans="4:4">
      <c r="D3916" s="86"/>
    </row>
    <row r="3917" spans="4:4">
      <c r="D3917" s="86"/>
    </row>
    <row r="3918" spans="4:4">
      <c r="D3918" s="86"/>
    </row>
    <row r="3919" spans="4:4">
      <c r="D3919" s="86"/>
    </row>
    <row r="3920" spans="4:4">
      <c r="D3920" s="86"/>
    </row>
    <row r="3921" spans="4:4">
      <c r="D3921" s="86"/>
    </row>
    <row r="3922" spans="4:4">
      <c r="D3922" s="86"/>
    </row>
    <row r="3923" spans="4:4">
      <c r="D3923" s="86"/>
    </row>
    <row r="3924" spans="4:4">
      <c r="D3924" s="86"/>
    </row>
    <row r="3925" spans="4:4">
      <c r="D3925" s="86"/>
    </row>
    <row r="3926" spans="4:4">
      <c r="D3926" s="86"/>
    </row>
    <row r="3927" spans="4:4">
      <c r="D3927" s="86"/>
    </row>
    <row r="3928" spans="4:4">
      <c r="D3928" s="86"/>
    </row>
    <row r="3929" spans="4:4">
      <c r="D3929" s="86"/>
    </row>
    <row r="3930" spans="4:4">
      <c r="D3930" s="86"/>
    </row>
    <row r="3931" spans="4:4">
      <c r="D3931" s="86"/>
    </row>
    <row r="3932" spans="4:4">
      <c r="D3932" s="86"/>
    </row>
    <row r="3933" spans="4:4">
      <c r="D3933" s="86"/>
    </row>
    <row r="3934" spans="4:4">
      <c r="D3934" s="86"/>
    </row>
    <row r="3935" spans="4:4">
      <c r="D3935" s="86"/>
    </row>
    <row r="3936" spans="4:4">
      <c r="D3936" s="86"/>
    </row>
    <row r="3937" spans="4:4">
      <c r="D3937" s="86"/>
    </row>
    <row r="3938" spans="4:4">
      <c r="D3938" s="86"/>
    </row>
    <row r="3939" spans="4:4">
      <c r="D3939" s="86"/>
    </row>
    <row r="3940" spans="4:4">
      <c r="D3940" s="86"/>
    </row>
    <row r="3941" spans="4:4">
      <c r="D3941" s="86"/>
    </row>
    <row r="3942" spans="4:4">
      <c r="D3942" s="86"/>
    </row>
    <row r="3943" spans="4:4">
      <c r="D3943" s="86"/>
    </row>
    <row r="3944" spans="4:4">
      <c r="D3944" s="86"/>
    </row>
    <row r="3945" spans="4:4">
      <c r="D3945" s="86"/>
    </row>
    <row r="3946" spans="4:4">
      <c r="D3946" s="86"/>
    </row>
    <row r="3947" spans="4:4">
      <c r="D3947" s="86"/>
    </row>
    <row r="3948" spans="4:4">
      <c r="D3948" s="86"/>
    </row>
    <row r="3949" spans="4:4">
      <c r="D3949" s="86"/>
    </row>
    <row r="3950" spans="4:4">
      <c r="D3950" s="86"/>
    </row>
    <row r="3951" spans="4:4">
      <c r="D3951" s="86"/>
    </row>
    <row r="3952" spans="4:4">
      <c r="D3952" s="86"/>
    </row>
    <row r="3953" spans="4:4">
      <c r="D3953" s="86"/>
    </row>
    <row r="3954" spans="4:4">
      <c r="D3954" s="86"/>
    </row>
    <row r="3955" spans="4:4">
      <c r="D3955" s="86"/>
    </row>
    <row r="3956" spans="4:4">
      <c r="D3956" s="86"/>
    </row>
    <row r="3957" spans="4:4">
      <c r="D3957" s="86"/>
    </row>
    <row r="3958" spans="4:4">
      <c r="D3958" s="86"/>
    </row>
    <row r="3959" spans="4:4">
      <c r="D3959" s="86"/>
    </row>
    <row r="3960" spans="4:4">
      <c r="D3960" s="86"/>
    </row>
    <row r="3961" spans="4:4">
      <c r="D3961" s="86"/>
    </row>
    <row r="3962" spans="4:4">
      <c r="D3962" s="86"/>
    </row>
    <row r="3963" spans="4:4">
      <c r="D3963" s="86"/>
    </row>
    <row r="3964" spans="4:4">
      <c r="D3964" s="86"/>
    </row>
    <row r="3965" spans="4:4">
      <c r="D3965" s="86"/>
    </row>
    <row r="3966" spans="4:4">
      <c r="D3966" s="86"/>
    </row>
    <row r="3967" spans="4:4">
      <c r="D3967" s="86"/>
    </row>
    <row r="3968" spans="4:4">
      <c r="D3968" s="86"/>
    </row>
    <row r="3969" spans="4:4">
      <c r="D3969" s="86"/>
    </row>
    <row r="3970" spans="4:4">
      <c r="D3970" s="86"/>
    </row>
    <row r="3971" spans="4:4">
      <c r="D3971" s="86"/>
    </row>
    <row r="3972" spans="4:4">
      <c r="D3972" s="86"/>
    </row>
    <row r="3973" spans="4:4">
      <c r="D3973" s="86"/>
    </row>
    <row r="3974" spans="4:4">
      <c r="D3974" s="86"/>
    </row>
    <row r="3975" spans="4:4">
      <c r="D3975" s="86"/>
    </row>
    <row r="3976" spans="4:4">
      <c r="D3976" s="86"/>
    </row>
    <row r="3977" spans="4:4">
      <c r="D3977" s="86"/>
    </row>
    <row r="3978" spans="4:4">
      <c r="D3978" s="86"/>
    </row>
    <row r="3979" spans="4:4">
      <c r="D3979" s="86"/>
    </row>
    <row r="3980" spans="4:4">
      <c r="D3980" s="86"/>
    </row>
    <row r="3981" spans="4:4">
      <c r="D3981" s="86"/>
    </row>
    <row r="3982" spans="4:4">
      <c r="D3982" s="86"/>
    </row>
    <row r="3983" spans="4:4">
      <c r="D3983" s="86"/>
    </row>
    <row r="3984" spans="4:4">
      <c r="D3984" s="86"/>
    </row>
    <row r="3985" spans="4:4">
      <c r="D3985" s="86"/>
    </row>
    <row r="3986" spans="4:4">
      <c r="D3986" s="86"/>
    </row>
    <row r="3987" spans="4:4">
      <c r="D3987" s="86"/>
    </row>
    <row r="3988" spans="4:4">
      <c r="D3988" s="86"/>
    </row>
    <row r="3989" spans="4:4">
      <c r="D3989" s="86"/>
    </row>
    <row r="3990" spans="4:4">
      <c r="D3990" s="86"/>
    </row>
    <row r="3991" spans="4:4">
      <c r="D3991" s="86"/>
    </row>
    <row r="3992" spans="4:4">
      <c r="D3992" s="86"/>
    </row>
    <row r="3993" spans="4:4">
      <c r="D3993" s="86"/>
    </row>
    <row r="3994" spans="4:4">
      <c r="D3994" s="86"/>
    </row>
    <row r="3995" spans="4:4">
      <c r="D3995" s="86"/>
    </row>
    <row r="3996" spans="4:4">
      <c r="D3996" s="86"/>
    </row>
    <row r="3997" spans="4:4">
      <c r="D3997" s="86"/>
    </row>
    <row r="3998" spans="4:4">
      <c r="D3998" s="86"/>
    </row>
    <row r="3999" spans="4:4">
      <c r="D3999" s="86"/>
    </row>
    <row r="4000" spans="4:4">
      <c r="D4000" s="86"/>
    </row>
    <row r="4001" spans="4:4">
      <c r="D4001" s="86"/>
    </row>
    <row r="4002" spans="4:4">
      <c r="D4002" s="86"/>
    </row>
    <row r="4003" spans="4:4">
      <c r="D4003" s="86"/>
    </row>
    <row r="4004" spans="4:4">
      <c r="D4004" s="86"/>
    </row>
    <row r="4005" spans="4:4">
      <c r="D4005" s="86"/>
    </row>
    <row r="4006" spans="4:4">
      <c r="D4006" s="86"/>
    </row>
    <row r="4007" spans="4:4">
      <c r="D4007" s="86"/>
    </row>
    <row r="4008" spans="4:4">
      <c r="D4008" s="86"/>
    </row>
    <row r="4009" spans="4:4">
      <c r="D4009" s="86"/>
    </row>
    <row r="4010" spans="4:4">
      <c r="D4010" s="86"/>
    </row>
    <row r="4011" spans="4:4">
      <c r="D4011" s="86"/>
    </row>
    <row r="4012" spans="4:4">
      <c r="D4012" s="86"/>
    </row>
    <row r="4013" spans="4:4">
      <c r="D4013" s="86"/>
    </row>
    <row r="4014" spans="4:4">
      <c r="D4014" s="86"/>
    </row>
    <row r="4015" spans="4:4">
      <c r="D4015" s="86"/>
    </row>
    <row r="4016" spans="4:4">
      <c r="D4016" s="86"/>
    </row>
    <row r="4017" spans="4:4">
      <c r="D4017" s="86"/>
    </row>
    <row r="4018" spans="4:4">
      <c r="D4018" s="86"/>
    </row>
    <row r="4019" spans="4:4">
      <c r="D4019" s="86"/>
    </row>
    <row r="4020" spans="4:4">
      <c r="D4020" s="86"/>
    </row>
    <row r="4021" spans="4:4">
      <c r="D4021" s="86"/>
    </row>
    <row r="4022" spans="4:4">
      <c r="D4022" s="86"/>
    </row>
    <row r="4023" spans="4:4">
      <c r="D4023" s="86"/>
    </row>
    <row r="4024" spans="4:4">
      <c r="D4024" s="86"/>
    </row>
    <row r="4025" spans="4:4">
      <c r="D4025" s="86"/>
    </row>
    <row r="4026" spans="4:4">
      <c r="D4026" s="86"/>
    </row>
    <row r="4027" spans="4:4">
      <c r="D4027" s="86"/>
    </row>
    <row r="4028" spans="4:4">
      <c r="D4028" s="86"/>
    </row>
    <row r="4029" spans="4:4">
      <c r="D4029" s="86"/>
    </row>
    <row r="4030" spans="4:4">
      <c r="D4030" s="86"/>
    </row>
    <row r="4031" spans="4:4">
      <c r="D4031" s="86"/>
    </row>
    <row r="4032" spans="4:4">
      <c r="D4032" s="86"/>
    </row>
    <row r="4033" spans="4:4">
      <c r="D4033" s="86"/>
    </row>
    <row r="4034" spans="4:4">
      <c r="D4034" s="86"/>
    </row>
    <row r="4035" spans="4:4">
      <c r="D4035" s="86"/>
    </row>
    <row r="4036" spans="4:4">
      <c r="D4036" s="86"/>
    </row>
    <row r="4037" spans="4:4">
      <c r="D4037" s="86"/>
    </row>
    <row r="4038" spans="4:4">
      <c r="D4038" s="86"/>
    </row>
    <row r="4039" spans="4:4">
      <c r="D4039" s="86"/>
    </row>
    <row r="4040" spans="4:4">
      <c r="D4040" s="86"/>
    </row>
    <row r="4041" spans="4:4">
      <c r="D4041" s="86"/>
    </row>
    <row r="4042" spans="4:4">
      <c r="D4042" s="86"/>
    </row>
    <row r="4043" spans="4:4">
      <c r="D4043" s="86"/>
    </row>
    <row r="4044" spans="4:4">
      <c r="D4044" s="86"/>
    </row>
    <row r="4045" spans="4:4">
      <c r="D4045" s="86"/>
    </row>
    <row r="4046" spans="4:4">
      <c r="D4046" s="86"/>
    </row>
    <row r="4047" spans="4:4">
      <c r="D4047" s="86"/>
    </row>
    <row r="4048" spans="4:4">
      <c r="D4048" s="86"/>
    </row>
    <row r="4049" spans="4:4">
      <c r="D4049" s="86"/>
    </row>
    <row r="4050" spans="4:4">
      <c r="D4050" s="86"/>
    </row>
    <row r="4051" spans="4:4">
      <c r="D4051" s="86"/>
    </row>
    <row r="4052" spans="4:4">
      <c r="D4052" s="86"/>
    </row>
    <row r="4053" spans="4:4">
      <c r="D4053" s="86"/>
    </row>
    <row r="4054" spans="4:4">
      <c r="D4054" s="86"/>
    </row>
    <row r="4055" spans="4:4">
      <c r="D4055" s="86"/>
    </row>
    <row r="4056" spans="4:4">
      <c r="D4056" s="86"/>
    </row>
    <row r="4057" spans="4:4">
      <c r="D4057" s="86"/>
    </row>
    <row r="4058" spans="4:4">
      <c r="D4058" s="86"/>
    </row>
    <row r="4059" spans="4:4">
      <c r="D4059" s="86"/>
    </row>
    <row r="4060" spans="4:4">
      <c r="D4060" s="86"/>
    </row>
    <row r="4061" spans="4:4">
      <c r="D4061" s="86"/>
    </row>
    <row r="4062" spans="4:4">
      <c r="D4062" s="86"/>
    </row>
    <row r="4063" spans="4:4">
      <c r="D4063" s="86"/>
    </row>
    <row r="4064" spans="4:4">
      <c r="D4064" s="86"/>
    </row>
    <row r="4065" spans="4:4">
      <c r="D4065" s="86"/>
    </row>
    <row r="4066" spans="4:4">
      <c r="D4066" s="86"/>
    </row>
    <row r="4067" spans="4:4">
      <c r="D4067" s="86"/>
    </row>
    <row r="4068" spans="4:4">
      <c r="D4068" s="86"/>
    </row>
    <row r="4069" spans="4:4">
      <c r="D4069" s="86"/>
    </row>
    <row r="4070" spans="4:4">
      <c r="D4070" s="86"/>
    </row>
    <row r="4071" spans="4:4">
      <c r="D4071" s="86"/>
    </row>
    <row r="4072" spans="4:4">
      <c r="D4072" s="86"/>
    </row>
    <row r="4073" spans="4:4">
      <c r="D4073" s="86"/>
    </row>
    <row r="4074" spans="4:4">
      <c r="D4074" s="86"/>
    </row>
    <row r="4075" spans="4:4">
      <c r="D4075" s="86"/>
    </row>
    <row r="4076" spans="4:4">
      <c r="D4076" s="86"/>
    </row>
    <row r="4077" spans="4:4">
      <c r="D4077" s="86"/>
    </row>
    <row r="4078" spans="4:4">
      <c r="D4078" s="86"/>
    </row>
    <row r="4079" spans="4:4">
      <c r="D4079" s="86"/>
    </row>
    <row r="4080" spans="4:4">
      <c r="D4080" s="86"/>
    </row>
    <row r="4081" spans="4:4">
      <c r="D4081" s="86"/>
    </row>
    <row r="4082" spans="4:4">
      <c r="D4082" s="86"/>
    </row>
    <row r="4083" spans="4:4">
      <c r="D4083" s="86"/>
    </row>
    <row r="4084" spans="4:4">
      <c r="D4084" s="86"/>
    </row>
    <row r="4085" spans="4:4">
      <c r="D4085" s="86"/>
    </row>
    <row r="4086" spans="4:4">
      <c r="D4086" s="86"/>
    </row>
    <row r="4087" spans="4:4">
      <c r="D4087" s="86"/>
    </row>
    <row r="4088" spans="4:4">
      <c r="D4088" s="86"/>
    </row>
    <row r="4089" spans="4:4">
      <c r="D4089" s="86"/>
    </row>
    <row r="4090" spans="4:4">
      <c r="D4090" s="86"/>
    </row>
    <row r="4091" spans="4:4">
      <c r="D4091" s="86"/>
    </row>
    <row r="4092" spans="4:4">
      <c r="D4092" s="86"/>
    </row>
    <row r="4093" spans="4:4">
      <c r="D4093" s="86"/>
    </row>
    <row r="4094" spans="4:4">
      <c r="D4094" s="86"/>
    </row>
    <row r="4095" spans="4:4">
      <c r="D4095" s="86"/>
    </row>
    <row r="4096" spans="4:4">
      <c r="D4096" s="86"/>
    </row>
    <row r="4097" spans="4:4">
      <c r="D4097" s="86"/>
    </row>
    <row r="4098" spans="4:4">
      <c r="D4098" s="86"/>
    </row>
    <row r="4099" spans="4:4">
      <c r="D4099" s="86"/>
    </row>
    <row r="4100" spans="4:4">
      <c r="D4100" s="86"/>
    </row>
    <row r="4101" spans="4:4">
      <c r="D4101" s="86"/>
    </row>
    <row r="4102" spans="4:4">
      <c r="D4102" s="86"/>
    </row>
    <row r="4103" spans="4:4">
      <c r="D4103" s="86"/>
    </row>
    <row r="4104" spans="4:4">
      <c r="D4104" s="86"/>
    </row>
    <row r="4105" spans="4:4">
      <c r="D4105" s="86"/>
    </row>
    <row r="4106" spans="4:4">
      <c r="D4106" s="86"/>
    </row>
    <row r="4107" spans="4:4">
      <c r="D4107" s="86"/>
    </row>
    <row r="4108" spans="4:4">
      <c r="D4108" s="86"/>
    </row>
    <row r="4109" spans="4:4">
      <c r="D4109" s="86"/>
    </row>
    <row r="4110" spans="4:4">
      <c r="D4110" s="86"/>
    </row>
    <row r="4111" spans="4:4">
      <c r="D4111" s="86"/>
    </row>
    <row r="4112" spans="4:4">
      <c r="D4112" s="86"/>
    </row>
    <row r="4113" spans="4:4">
      <c r="D4113" s="86"/>
    </row>
    <row r="4114" spans="4:4">
      <c r="D4114" s="86"/>
    </row>
    <row r="4115" spans="4:4">
      <c r="D4115" s="86"/>
    </row>
    <row r="4116" spans="4:4">
      <c r="D4116" s="86"/>
    </row>
    <row r="4117" spans="4:4">
      <c r="D4117" s="86"/>
    </row>
    <row r="4118" spans="4:4">
      <c r="D4118" s="86"/>
    </row>
    <row r="4119" spans="4:4">
      <c r="D4119" s="86"/>
    </row>
    <row r="4120" spans="4:4">
      <c r="D4120" s="86"/>
    </row>
    <row r="4121" spans="4:4">
      <c r="D4121" s="86"/>
    </row>
    <row r="4122" spans="4:4">
      <c r="D4122" s="86"/>
    </row>
    <row r="4123" spans="4:4">
      <c r="D4123" s="86"/>
    </row>
    <row r="4124" spans="4:4">
      <c r="D4124" s="86"/>
    </row>
    <row r="4125" spans="4:4">
      <c r="D4125" s="86"/>
    </row>
    <row r="4126" spans="4:4">
      <c r="D4126" s="86"/>
    </row>
    <row r="4127" spans="4:4">
      <c r="D4127" s="86"/>
    </row>
    <row r="4128" spans="4:4">
      <c r="D4128" s="86"/>
    </row>
    <row r="4129" spans="4:4">
      <c r="D4129" s="86"/>
    </row>
    <row r="4130" spans="4:4">
      <c r="D4130" s="86"/>
    </row>
    <row r="4131" spans="4:4">
      <c r="D4131" s="86"/>
    </row>
    <row r="4132" spans="4:4">
      <c r="D4132" s="86"/>
    </row>
    <row r="4133" spans="4:4">
      <c r="D4133" s="86"/>
    </row>
    <row r="4134" spans="4:4">
      <c r="D4134" s="86"/>
    </row>
    <row r="4135" spans="4:4">
      <c r="D4135" s="86"/>
    </row>
    <row r="4136" spans="4:4">
      <c r="D4136" s="86"/>
    </row>
    <row r="4137" spans="4:4">
      <c r="D4137" s="86"/>
    </row>
    <row r="4138" spans="4:4">
      <c r="D4138" s="86"/>
    </row>
    <row r="4139" spans="4:4">
      <c r="D4139" s="86"/>
    </row>
    <row r="4140" spans="4:4">
      <c r="D4140" s="86"/>
    </row>
    <row r="4141" spans="4:4">
      <c r="D4141" s="86"/>
    </row>
    <row r="4142" spans="4:4">
      <c r="D4142" s="86"/>
    </row>
    <row r="4143" spans="4:4">
      <c r="D4143" s="86"/>
    </row>
    <row r="4144" spans="4:4">
      <c r="D4144" s="86"/>
    </row>
    <row r="4145" spans="4:4">
      <c r="D4145" s="86"/>
    </row>
    <row r="4146" spans="4:4">
      <c r="D4146" s="86"/>
    </row>
    <row r="4147" spans="4:4">
      <c r="D4147" s="86"/>
    </row>
    <row r="4148" spans="4:4">
      <c r="D4148" s="86"/>
    </row>
    <row r="4149" spans="4:4">
      <c r="D4149" s="86"/>
    </row>
    <row r="4150" spans="4:4">
      <c r="D4150" s="86"/>
    </row>
    <row r="4151" spans="4:4">
      <c r="D4151" s="86"/>
    </row>
    <row r="4152" spans="4:4">
      <c r="D4152" s="86"/>
    </row>
    <row r="4153" spans="4:4">
      <c r="D4153" s="86"/>
    </row>
    <row r="4154" spans="4:4">
      <c r="D4154" s="86"/>
    </row>
    <row r="4155" spans="4:4">
      <c r="D4155" s="86"/>
    </row>
    <row r="4156" spans="4:4">
      <c r="D4156" s="86"/>
    </row>
    <row r="4157" spans="4:4">
      <c r="D4157" s="86"/>
    </row>
    <row r="4158" spans="4:4">
      <c r="D4158" s="86"/>
    </row>
    <row r="4159" spans="4:4">
      <c r="D4159" s="86"/>
    </row>
    <row r="4160" spans="4:4">
      <c r="D4160" s="86"/>
    </row>
    <row r="4161" spans="4:4">
      <c r="D4161" s="86"/>
    </row>
    <row r="4162" spans="4:4">
      <c r="D4162" s="86"/>
    </row>
    <row r="4163" spans="4:4">
      <c r="D4163" s="86"/>
    </row>
    <row r="4164" spans="4:4">
      <c r="D4164" s="86"/>
    </row>
    <row r="4165" spans="4:4">
      <c r="D4165" s="86"/>
    </row>
    <row r="4166" spans="4:4">
      <c r="D4166" s="86"/>
    </row>
    <row r="4167" spans="4:4">
      <c r="D4167" s="86"/>
    </row>
    <row r="4168" spans="4:4">
      <c r="D4168" s="86"/>
    </row>
    <row r="4169" spans="4:4">
      <c r="D4169" s="86"/>
    </row>
    <row r="4170" spans="4:4">
      <c r="D4170" s="86"/>
    </row>
    <row r="4171" spans="4:4">
      <c r="D4171" s="86"/>
    </row>
    <row r="4172" spans="4:4">
      <c r="D4172" s="86"/>
    </row>
    <row r="4173" spans="4:4">
      <c r="D4173" s="86"/>
    </row>
    <row r="4174" spans="4:4">
      <c r="D4174" s="86"/>
    </row>
    <row r="4175" spans="4:4">
      <c r="D4175" s="86"/>
    </row>
    <row r="4176" spans="4:4">
      <c r="D4176" s="86"/>
    </row>
    <row r="4177" spans="4:4">
      <c r="D4177" s="86"/>
    </row>
    <row r="4178" spans="4:4">
      <c r="D4178" s="86"/>
    </row>
    <row r="4179" spans="4:4">
      <c r="D4179" s="86"/>
    </row>
    <row r="4180" spans="4:4">
      <c r="D4180" s="86"/>
    </row>
    <row r="4181" spans="4:4">
      <c r="D4181" s="86"/>
    </row>
    <row r="4182" spans="4:4">
      <c r="D4182" s="86"/>
    </row>
    <row r="4183" spans="4:4">
      <c r="D4183" s="86"/>
    </row>
    <row r="4184" spans="4:4">
      <c r="D4184" s="86"/>
    </row>
    <row r="4185" spans="4:4">
      <c r="D4185" s="86"/>
    </row>
    <row r="4186" spans="4:4">
      <c r="D4186" s="86"/>
    </row>
    <row r="4187" spans="4:4">
      <c r="D4187" s="86"/>
    </row>
    <row r="4188" spans="4:4">
      <c r="D4188" s="86"/>
    </row>
    <row r="4189" spans="4:4">
      <c r="D4189" s="86"/>
    </row>
    <row r="4190" spans="4:4">
      <c r="D4190" s="86"/>
    </row>
    <row r="4191" spans="4:4">
      <c r="D4191" s="86"/>
    </row>
    <row r="4192" spans="4:4">
      <c r="D4192" s="86"/>
    </row>
    <row r="4193" spans="4:4">
      <c r="D4193" s="86"/>
    </row>
    <row r="4194" spans="4:4">
      <c r="D4194" s="86"/>
    </row>
    <row r="4195" spans="4:4">
      <c r="D4195" s="86"/>
    </row>
    <row r="4196" spans="4:4">
      <c r="D4196" s="86"/>
    </row>
    <row r="4197" spans="4:4">
      <c r="D4197" s="86"/>
    </row>
    <row r="4198" spans="4:4">
      <c r="D4198" s="86"/>
    </row>
    <row r="4199" spans="4:4">
      <c r="D4199" s="86"/>
    </row>
    <row r="4200" spans="4:4">
      <c r="D4200" s="86"/>
    </row>
    <row r="4201" spans="4:4">
      <c r="D4201" s="86"/>
    </row>
    <row r="4202" spans="4:4">
      <c r="D4202" s="86"/>
    </row>
    <row r="4203" spans="4:4">
      <c r="D4203" s="86"/>
    </row>
    <row r="4204" spans="4:4">
      <c r="D4204" s="86"/>
    </row>
    <row r="4205" spans="4:4">
      <c r="D4205" s="86"/>
    </row>
    <row r="4206" spans="4:4">
      <c r="D4206" s="86"/>
    </row>
    <row r="4207" spans="4:4">
      <c r="D4207" s="86"/>
    </row>
    <row r="4208" spans="4:4">
      <c r="D4208" s="86"/>
    </row>
    <row r="4209" spans="4:4">
      <c r="D4209" s="86"/>
    </row>
    <row r="4210" spans="4:4">
      <c r="D4210" s="86"/>
    </row>
    <row r="4211" spans="4:4">
      <c r="D4211" s="86"/>
    </row>
    <row r="4212" spans="4:4">
      <c r="D4212" s="86"/>
    </row>
    <row r="4213" spans="4:4">
      <c r="D4213" s="86"/>
    </row>
    <row r="4214" spans="4:4">
      <c r="D4214" s="86"/>
    </row>
    <row r="4215" spans="4:4">
      <c r="D4215" s="86"/>
    </row>
    <row r="4216" spans="4:4">
      <c r="D4216" s="86"/>
    </row>
    <row r="4217" spans="4:4">
      <c r="D4217" s="86"/>
    </row>
    <row r="4218" spans="4:4">
      <c r="D4218" s="86"/>
    </row>
    <row r="4219" spans="4:4">
      <c r="D4219" s="86"/>
    </row>
    <row r="4220" spans="4:4">
      <c r="D4220" s="86"/>
    </row>
    <row r="4221" spans="4:4">
      <c r="D4221" s="86"/>
    </row>
    <row r="4222" spans="4:4">
      <c r="D4222" s="86"/>
    </row>
    <row r="4223" spans="4:4">
      <c r="D4223" s="86"/>
    </row>
    <row r="4224" spans="4:4">
      <c r="D4224" s="86"/>
    </row>
    <row r="4225" spans="4:4">
      <c r="D4225" s="86"/>
    </row>
    <row r="4226" spans="4:4">
      <c r="D4226" s="86"/>
    </row>
    <row r="4227" spans="4:4">
      <c r="D4227" s="86"/>
    </row>
    <row r="4228" spans="4:4">
      <c r="D4228" s="86"/>
    </row>
    <row r="4229" spans="4:4">
      <c r="D4229" s="86"/>
    </row>
    <row r="4230" spans="4:4">
      <c r="D4230" s="86"/>
    </row>
    <row r="4231" spans="4:4">
      <c r="D4231" s="86"/>
    </row>
    <row r="4232" spans="4:4">
      <c r="D4232" s="86"/>
    </row>
    <row r="4233" spans="4:4">
      <c r="D4233" s="86"/>
    </row>
    <row r="4234" spans="4:4">
      <c r="D4234" s="86"/>
    </row>
    <row r="4235" spans="4:4">
      <c r="D4235" s="86"/>
    </row>
    <row r="4236" spans="4:4">
      <c r="D4236" s="86"/>
    </row>
    <row r="4237" spans="4:4">
      <c r="D4237" s="86"/>
    </row>
    <row r="4238" spans="4:4">
      <c r="D4238" s="86"/>
    </row>
    <row r="4239" spans="4:4">
      <c r="D4239" s="86"/>
    </row>
    <row r="4240" spans="4:4">
      <c r="D4240" s="86"/>
    </row>
    <row r="4241" spans="4:4">
      <c r="D4241" s="86"/>
    </row>
    <row r="4242" spans="4:4">
      <c r="D4242" s="86"/>
    </row>
    <row r="4243" spans="4:4">
      <c r="D4243" s="86"/>
    </row>
    <row r="4244" spans="4:4">
      <c r="D4244" s="86"/>
    </row>
    <row r="4245" spans="4:4">
      <c r="D4245" s="86"/>
    </row>
    <row r="4246" spans="4:4">
      <c r="D4246" s="86"/>
    </row>
    <row r="4247" spans="4:4">
      <c r="D4247" s="86"/>
    </row>
    <row r="4248" spans="4:4">
      <c r="D4248" s="86"/>
    </row>
    <row r="4249" spans="4:4">
      <c r="D4249" s="86"/>
    </row>
    <row r="4250" spans="4:4">
      <c r="D4250" s="86"/>
    </row>
    <row r="4251" spans="4:4">
      <c r="D4251" s="86"/>
    </row>
    <row r="4252" spans="4:4">
      <c r="D4252" s="86"/>
    </row>
    <row r="4253" spans="4:4">
      <c r="D4253" s="86"/>
    </row>
    <row r="4254" spans="4:4">
      <c r="D4254" s="86"/>
    </row>
    <row r="4255" spans="4:4">
      <c r="D4255" s="86"/>
    </row>
    <row r="4256" spans="4:4">
      <c r="D4256" s="86"/>
    </row>
    <row r="4257" spans="4:4">
      <c r="D4257" s="86"/>
    </row>
    <row r="4258" spans="4:4">
      <c r="D4258" s="86"/>
    </row>
    <row r="4259" spans="4:4">
      <c r="D4259" s="86"/>
    </row>
    <row r="4260" spans="4:4">
      <c r="D4260" s="86"/>
    </row>
    <row r="4261" spans="4:4">
      <c r="D4261" s="86"/>
    </row>
    <row r="4262" spans="4:4">
      <c r="D4262" s="86"/>
    </row>
    <row r="4263" spans="4:4">
      <c r="D4263" s="86"/>
    </row>
    <row r="4264" spans="4:4">
      <c r="D4264" s="86"/>
    </row>
    <row r="4265" spans="4:4">
      <c r="D4265" s="86"/>
    </row>
    <row r="4266" spans="4:4">
      <c r="D4266" s="86"/>
    </row>
    <row r="4267" spans="4:4">
      <c r="D4267" s="86"/>
    </row>
    <row r="4268" spans="4:4">
      <c r="D4268" s="86"/>
    </row>
    <row r="4269" spans="4:4">
      <c r="D4269" s="86"/>
    </row>
    <row r="4270" spans="4:4">
      <c r="D4270" s="86"/>
    </row>
    <row r="4271" spans="4:4">
      <c r="D4271" s="86"/>
    </row>
    <row r="4272" spans="4:4">
      <c r="D4272" s="86"/>
    </row>
    <row r="4273" spans="4:4">
      <c r="D4273" s="86"/>
    </row>
    <row r="4274" spans="4:4">
      <c r="D4274" s="86"/>
    </row>
    <row r="4275" spans="4:4">
      <c r="D4275" s="86"/>
    </row>
    <row r="4276" spans="4:4">
      <c r="D4276" s="86"/>
    </row>
    <row r="4277" spans="4:4">
      <c r="D4277" s="86"/>
    </row>
    <row r="4278" spans="4:4">
      <c r="D4278" s="86"/>
    </row>
    <row r="4279" spans="4:4">
      <c r="D4279" s="86"/>
    </row>
    <row r="4280" spans="4:4">
      <c r="D4280" s="86"/>
    </row>
    <row r="4281" spans="4:4">
      <c r="D4281" s="86"/>
    </row>
    <row r="4282" spans="4:4">
      <c r="D4282" s="86"/>
    </row>
    <row r="4283" spans="4:4">
      <c r="D4283" s="86"/>
    </row>
    <row r="4284" spans="4:4">
      <c r="D4284" s="86"/>
    </row>
    <row r="4285" spans="4:4">
      <c r="D4285" s="86"/>
    </row>
    <row r="4286" spans="4:4">
      <c r="D4286" s="86"/>
    </row>
    <row r="4287" spans="4:4">
      <c r="D4287" s="86"/>
    </row>
    <row r="4288" spans="4:4">
      <c r="D4288" s="86"/>
    </row>
    <row r="4289" spans="4:4">
      <c r="D4289" s="86"/>
    </row>
    <row r="4290" spans="4:4">
      <c r="D4290" s="86"/>
    </row>
    <row r="4291" spans="4:4">
      <c r="D4291" s="86"/>
    </row>
    <row r="4292" spans="4:4">
      <c r="D4292" s="86"/>
    </row>
    <row r="4293" spans="4:4">
      <c r="D4293" s="86"/>
    </row>
    <row r="4294" spans="4:4">
      <c r="D4294" s="86"/>
    </row>
    <row r="4295" spans="4:4">
      <c r="D4295" s="86"/>
    </row>
    <row r="4296" spans="4:4">
      <c r="D4296" s="86"/>
    </row>
    <row r="4297" spans="4:4">
      <c r="D4297" s="86"/>
    </row>
    <row r="4298" spans="4:4">
      <c r="D4298" s="86"/>
    </row>
    <row r="4299" spans="4:4">
      <c r="D4299" s="86"/>
    </row>
    <row r="4300" spans="4:4">
      <c r="D4300" s="86"/>
    </row>
    <row r="4301" spans="4:4">
      <c r="D4301" s="86"/>
    </row>
    <row r="4302" spans="4:4">
      <c r="D4302" s="86"/>
    </row>
    <row r="4303" spans="4:4">
      <c r="D4303" s="86"/>
    </row>
    <row r="4304" spans="4:4">
      <c r="D4304" s="86"/>
    </row>
    <row r="4305" spans="4:4">
      <c r="D4305" s="86"/>
    </row>
    <row r="4306" spans="4:4">
      <c r="D4306" s="86"/>
    </row>
    <row r="4307" spans="4:4">
      <c r="D4307" s="86"/>
    </row>
    <row r="4308" spans="4:4">
      <c r="D4308" s="86"/>
    </row>
    <row r="4309" spans="4:4">
      <c r="D4309" s="86"/>
    </row>
    <row r="4310" spans="4:4">
      <c r="D4310" s="86"/>
    </row>
    <row r="4311" spans="4:4">
      <c r="D4311" s="86"/>
    </row>
    <row r="4312" spans="4:4">
      <c r="D4312" s="86"/>
    </row>
    <row r="4313" spans="4:4">
      <c r="D4313" s="86"/>
    </row>
    <row r="4314" spans="4:4">
      <c r="D4314" s="86"/>
    </row>
    <row r="4315" spans="4:4">
      <c r="D4315" s="86"/>
    </row>
    <row r="4316" spans="4:4">
      <c r="D4316" s="86"/>
    </row>
    <row r="4317" spans="4:4">
      <c r="D4317" s="86"/>
    </row>
    <row r="4318" spans="4:4">
      <c r="D4318" s="86"/>
    </row>
    <row r="4319" spans="4:4">
      <c r="D4319" s="86"/>
    </row>
    <row r="4320" spans="4:4">
      <c r="D4320" s="86"/>
    </row>
    <row r="4321" spans="4:4">
      <c r="D4321" s="86"/>
    </row>
    <row r="4322" spans="4:4">
      <c r="D4322" s="86"/>
    </row>
    <row r="4323" spans="4:4">
      <c r="D4323" s="86"/>
    </row>
    <row r="4324" spans="4:4">
      <c r="D4324" s="86"/>
    </row>
    <row r="4325" spans="4:4">
      <c r="D4325" s="86"/>
    </row>
    <row r="4326" spans="4:4">
      <c r="D4326" s="86"/>
    </row>
    <row r="4327" spans="4:4">
      <c r="D4327" s="86"/>
    </row>
    <row r="4328" spans="4:4">
      <c r="D4328" s="86"/>
    </row>
    <row r="4329" spans="4:4">
      <c r="D4329" s="86"/>
    </row>
    <row r="4330" spans="4:4">
      <c r="D4330" s="86"/>
    </row>
    <row r="4331" spans="4:4">
      <c r="D4331" s="86"/>
    </row>
    <row r="4332" spans="4:4">
      <c r="D4332" s="86"/>
    </row>
    <row r="4333" spans="4:4">
      <c r="D4333" s="86"/>
    </row>
    <row r="4334" spans="4:4">
      <c r="D4334" s="86"/>
    </row>
    <row r="4335" spans="4:4">
      <c r="D4335" s="86"/>
    </row>
    <row r="4336" spans="4:4">
      <c r="D4336" s="86"/>
    </row>
    <row r="4337" spans="4:4">
      <c r="D4337" s="86"/>
    </row>
    <row r="4338" spans="4:4">
      <c r="D4338" s="86"/>
    </row>
    <row r="4339" spans="4:4">
      <c r="D4339" s="86"/>
    </row>
    <row r="4340" spans="4:4">
      <c r="D4340" s="86"/>
    </row>
    <row r="4341" spans="4:4">
      <c r="D4341" s="86"/>
    </row>
    <row r="4342" spans="4:4">
      <c r="D4342" s="86"/>
    </row>
    <row r="4343" spans="4:4">
      <c r="D4343" s="86"/>
    </row>
    <row r="4344" spans="4:4">
      <c r="D4344" s="86"/>
    </row>
    <row r="4345" spans="4:4">
      <c r="D4345" s="86"/>
    </row>
    <row r="4346" spans="4:4">
      <c r="D4346" s="86"/>
    </row>
    <row r="4347" spans="4:4">
      <c r="D4347" s="86"/>
    </row>
    <row r="4348" spans="4:4">
      <c r="D4348" s="86"/>
    </row>
    <row r="4349" spans="4:4">
      <c r="D4349" s="86"/>
    </row>
    <row r="4350" spans="4:4">
      <c r="D4350" s="86"/>
    </row>
    <row r="4351" spans="4:4">
      <c r="D4351" s="86"/>
    </row>
    <row r="4352" spans="4:4">
      <c r="D4352" s="86"/>
    </row>
    <row r="4353" spans="4:4">
      <c r="D4353" s="86"/>
    </row>
    <row r="4354" spans="4:4">
      <c r="D4354" s="86"/>
    </row>
    <row r="4355" spans="4:4">
      <c r="D4355" s="86"/>
    </row>
    <row r="4356" spans="4:4">
      <c r="D4356" s="86"/>
    </row>
    <row r="4357" spans="4:4">
      <c r="D4357" s="86"/>
    </row>
    <row r="4358" spans="4:4">
      <c r="D4358" s="86"/>
    </row>
    <row r="4359" spans="4:4">
      <c r="D4359" s="86"/>
    </row>
    <row r="4360" spans="4:4">
      <c r="D4360" s="86"/>
    </row>
    <row r="4361" spans="4:4">
      <c r="D4361" s="86"/>
    </row>
    <row r="4362" spans="4:4">
      <c r="D4362" s="86"/>
    </row>
    <row r="4363" spans="4:4">
      <c r="D4363" s="86"/>
    </row>
    <row r="4364" spans="4:4">
      <c r="D4364" s="86"/>
    </row>
    <row r="4365" spans="4:4">
      <c r="D4365" s="86"/>
    </row>
    <row r="4366" spans="4:4">
      <c r="D4366" s="86"/>
    </row>
    <row r="4367" spans="4:4">
      <c r="D4367" s="86"/>
    </row>
    <row r="4368" spans="4:4">
      <c r="D4368" s="86"/>
    </row>
    <row r="4369" spans="4:4">
      <c r="D4369" s="86"/>
    </row>
    <row r="4370" spans="4:4">
      <c r="D4370" s="86"/>
    </row>
    <row r="4371" spans="4:4">
      <c r="D4371" s="86"/>
    </row>
    <row r="4372" spans="4:4">
      <c r="D4372" s="86"/>
    </row>
    <row r="4373" spans="4:4">
      <c r="D4373" s="86"/>
    </row>
    <row r="4374" spans="4:4">
      <c r="D4374" s="86"/>
    </row>
    <row r="4375" spans="4:4">
      <c r="D4375" s="86"/>
    </row>
    <row r="4376" spans="4:4">
      <c r="D4376" s="86"/>
    </row>
    <row r="4377" spans="4:4">
      <c r="D4377" s="86"/>
    </row>
    <row r="4378" spans="4:4">
      <c r="D4378" s="86"/>
    </row>
    <row r="4379" spans="4:4">
      <c r="D4379" s="86"/>
    </row>
    <row r="4380" spans="4:4">
      <c r="D4380" s="86"/>
    </row>
    <row r="4381" spans="4:4">
      <c r="D4381" s="86"/>
    </row>
    <row r="4382" spans="4:4">
      <c r="D4382" s="86"/>
    </row>
    <row r="4383" spans="4:4">
      <c r="D4383" s="86"/>
    </row>
    <row r="4384" spans="4:4">
      <c r="D4384" s="86"/>
    </row>
    <row r="4385" spans="4:4">
      <c r="D4385" s="86"/>
    </row>
    <row r="4386" spans="4:4">
      <c r="D4386" s="86"/>
    </row>
    <row r="4387" spans="4:4">
      <c r="D4387" s="86"/>
    </row>
    <row r="4388" spans="4:4">
      <c r="D4388" s="86"/>
    </row>
    <row r="4389" spans="4:4">
      <c r="D4389" s="86"/>
    </row>
    <row r="4390" spans="4:4">
      <c r="D4390" s="86"/>
    </row>
    <row r="4391" spans="4:4">
      <c r="D4391" s="86"/>
    </row>
    <row r="4392" spans="4:4">
      <c r="D4392" s="86"/>
    </row>
    <row r="4393" spans="4:4">
      <c r="D4393" s="86"/>
    </row>
    <row r="4394" spans="4:4">
      <c r="D4394" s="86"/>
    </row>
    <row r="4395" spans="4:4">
      <c r="D4395" s="86"/>
    </row>
    <row r="4396" spans="4:4">
      <c r="D4396" s="86"/>
    </row>
    <row r="4397" spans="4:4">
      <c r="D4397" s="86"/>
    </row>
    <row r="4398" spans="4:4">
      <c r="D4398" s="86"/>
    </row>
    <row r="4399" spans="4:4">
      <c r="D4399" s="86"/>
    </row>
    <row r="4400" spans="4:4">
      <c r="D4400" s="86"/>
    </row>
    <row r="4401" spans="4:4">
      <c r="D4401" s="86"/>
    </row>
    <row r="4402" spans="4:4">
      <c r="D4402" s="86"/>
    </row>
    <row r="4403" spans="4:4">
      <c r="D4403" s="86"/>
    </row>
    <row r="4404" spans="4:4">
      <c r="D4404" s="86"/>
    </row>
    <row r="4405" spans="4:4">
      <c r="D4405" s="86"/>
    </row>
    <row r="4406" spans="4:4">
      <c r="D4406" s="86"/>
    </row>
    <row r="4407" spans="4:4">
      <c r="D4407" s="86"/>
    </row>
    <row r="4408" spans="4:4">
      <c r="D4408" s="86"/>
    </row>
    <row r="4409" spans="4:4">
      <c r="D4409" s="86"/>
    </row>
    <row r="4410" spans="4:4">
      <c r="D4410" s="86"/>
    </row>
    <row r="4411" spans="4:4">
      <c r="D4411" s="86"/>
    </row>
    <row r="4412" spans="4:4">
      <c r="D4412" s="86"/>
    </row>
    <row r="4413" spans="4:4">
      <c r="D4413" s="86"/>
    </row>
    <row r="4414" spans="4:4">
      <c r="D4414" s="86"/>
    </row>
    <row r="4415" spans="4:4">
      <c r="D4415" s="86"/>
    </row>
    <row r="4416" spans="4:4">
      <c r="D4416" s="86"/>
    </row>
    <row r="4417" spans="4:4">
      <c r="D4417" s="86"/>
    </row>
    <row r="4418" spans="4:4">
      <c r="D4418" s="86"/>
    </row>
    <row r="4419" spans="4:4">
      <c r="D4419" s="86"/>
    </row>
    <row r="4420" spans="4:4">
      <c r="D4420" s="86"/>
    </row>
    <row r="4421" spans="4:4">
      <c r="D4421" s="86"/>
    </row>
    <row r="4422" spans="4:4">
      <c r="D4422" s="86"/>
    </row>
    <row r="4423" spans="4:4">
      <c r="D4423" s="86"/>
    </row>
    <row r="4424" spans="4:4">
      <c r="D4424" s="86"/>
    </row>
    <row r="4425" spans="4:4">
      <c r="D4425" s="86"/>
    </row>
    <row r="4426" spans="4:4">
      <c r="D4426" s="86"/>
    </row>
    <row r="4427" spans="4:4">
      <c r="D4427" s="86"/>
    </row>
    <row r="4428" spans="4:4">
      <c r="D4428" s="86"/>
    </row>
    <row r="4429" spans="4:4">
      <c r="D4429" s="86"/>
    </row>
    <row r="4430" spans="4:4">
      <c r="D4430" s="86"/>
    </row>
    <row r="4431" spans="4:4">
      <c r="D4431" s="86"/>
    </row>
    <row r="4432" spans="4:4">
      <c r="D4432" s="86"/>
    </row>
    <row r="4433" spans="4:4">
      <c r="D4433" s="86"/>
    </row>
    <row r="4434" spans="4:4">
      <c r="D4434" s="86"/>
    </row>
    <row r="4435" spans="4:4">
      <c r="D4435" s="86"/>
    </row>
    <row r="4436" spans="4:4">
      <c r="D4436" s="86"/>
    </row>
    <row r="4437" spans="4:4">
      <c r="D4437" s="86"/>
    </row>
    <row r="4438" spans="4:4">
      <c r="D4438" s="86"/>
    </row>
    <row r="4439" spans="4:4">
      <c r="D4439" s="86"/>
    </row>
    <row r="4440" spans="4:4">
      <c r="D4440" s="86"/>
    </row>
    <row r="4441" spans="4:4">
      <c r="D4441" s="86"/>
    </row>
    <row r="4442" spans="4:4">
      <c r="D4442" s="86"/>
    </row>
    <row r="4443" spans="4:4">
      <c r="D4443" s="86"/>
    </row>
    <row r="4444" spans="4:4">
      <c r="D4444" s="86"/>
    </row>
    <row r="4445" spans="4:4">
      <c r="D4445" s="86"/>
    </row>
    <row r="4446" spans="4:4">
      <c r="D4446" s="86"/>
    </row>
    <row r="4447" spans="4:4">
      <c r="D4447" s="86"/>
    </row>
    <row r="4448" spans="4:4">
      <c r="D4448" s="86"/>
    </row>
    <row r="4449" spans="4:4">
      <c r="D4449" s="86"/>
    </row>
    <row r="4450" spans="4:4">
      <c r="D4450" s="86"/>
    </row>
    <row r="4451" spans="4:4">
      <c r="D4451" s="86"/>
    </row>
    <row r="4452" spans="4:4">
      <c r="D4452" s="86"/>
    </row>
    <row r="4453" spans="4:4">
      <c r="D4453" s="86"/>
    </row>
    <row r="4454" spans="4:4">
      <c r="D4454" s="86"/>
    </row>
    <row r="4455" spans="4:4">
      <c r="D4455" s="86"/>
    </row>
    <row r="4456" spans="4:4">
      <c r="D4456" s="86"/>
    </row>
    <row r="4457" spans="4:4">
      <c r="D4457" s="86"/>
    </row>
    <row r="4458" spans="4:4">
      <c r="D4458" s="86"/>
    </row>
    <row r="4459" spans="4:4">
      <c r="D4459" s="86"/>
    </row>
    <row r="4460" spans="4:4">
      <c r="D4460" s="86"/>
    </row>
    <row r="4461" spans="4:4">
      <c r="D4461" s="86"/>
    </row>
    <row r="4462" spans="4:4">
      <c r="D4462" s="86"/>
    </row>
    <row r="4463" spans="4:4">
      <c r="D4463" s="86"/>
    </row>
    <row r="4464" spans="4:4">
      <c r="D4464" s="86"/>
    </row>
    <row r="4465" spans="4:4">
      <c r="D4465" s="86"/>
    </row>
    <row r="4466" spans="4:4">
      <c r="D4466" s="86"/>
    </row>
    <row r="4467" spans="4:4">
      <c r="D4467" s="86"/>
    </row>
    <row r="4468" spans="4:4">
      <c r="D4468" s="86"/>
    </row>
    <row r="4469" spans="4:4">
      <c r="D4469" s="86"/>
    </row>
    <row r="4470" spans="4:4">
      <c r="D4470" s="86"/>
    </row>
    <row r="4471" spans="4:4">
      <c r="D4471" s="86"/>
    </row>
    <row r="4472" spans="4:4">
      <c r="D4472" s="86"/>
    </row>
    <row r="4473" spans="4:4">
      <c r="D4473" s="86"/>
    </row>
    <row r="4474" spans="4:4">
      <c r="D4474" s="86"/>
    </row>
    <row r="4475" spans="4:4">
      <c r="D4475" s="86"/>
    </row>
    <row r="4476" spans="4:4">
      <c r="D4476" s="86"/>
    </row>
    <row r="4477" spans="4:4">
      <c r="D4477" s="86"/>
    </row>
    <row r="4478" spans="4:4">
      <c r="D4478" s="86"/>
    </row>
    <row r="4479" spans="4:4">
      <c r="D4479" s="86"/>
    </row>
    <row r="4480" spans="4:4">
      <c r="D4480" s="86"/>
    </row>
    <row r="4481" spans="4:4">
      <c r="D4481" s="86"/>
    </row>
    <row r="4482" spans="4:4">
      <c r="D4482" s="86"/>
    </row>
    <row r="4483" spans="4:4">
      <c r="D4483" s="86"/>
    </row>
    <row r="4484" spans="4:4">
      <c r="D4484" s="86"/>
    </row>
    <row r="4485" spans="4:4">
      <c r="D4485" s="86"/>
    </row>
    <row r="4486" spans="4:4">
      <c r="D4486" s="86"/>
    </row>
    <row r="4487" spans="4:4">
      <c r="D4487" s="86"/>
    </row>
    <row r="4488" spans="4:4">
      <c r="D4488" s="86"/>
    </row>
    <row r="4489" spans="4:4">
      <c r="D4489" s="86"/>
    </row>
    <row r="4490" spans="4:4">
      <c r="D4490" s="86"/>
    </row>
    <row r="4491" spans="4:4">
      <c r="D4491" s="86"/>
    </row>
    <row r="4492" spans="4:4">
      <c r="D4492" s="86"/>
    </row>
    <row r="4493" spans="4:4">
      <c r="D4493" s="86"/>
    </row>
    <row r="4494" spans="4:4">
      <c r="D4494" s="86"/>
    </row>
    <row r="4495" spans="4:4">
      <c r="D4495" s="86"/>
    </row>
    <row r="4496" spans="4:4">
      <c r="D4496" s="86"/>
    </row>
    <row r="4497" spans="4:4">
      <c r="D4497" s="86"/>
    </row>
    <row r="4498" spans="4:4">
      <c r="D4498" s="86"/>
    </row>
    <row r="4499" spans="4:4">
      <c r="D4499" s="86"/>
    </row>
    <row r="4500" spans="4:4">
      <c r="D4500" s="86"/>
    </row>
    <row r="4501" spans="4:4">
      <c r="D4501" s="86"/>
    </row>
    <row r="4502" spans="4:4">
      <c r="D4502" s="86"/>
    </row>
    <row r="4503" spans="4:4">
      <c r="D4503" s="86"/>
    </row>
    <row r="4504" spans="4:4">
      <c r="D4504" s="86"/>
    </row>
    <row r="4505" spans="4:4">
      <c r="D4505" s="86"/>
    </row>
    <row r="4506" spans="4:4">
      <c r="D4506" s="86"/>
    </row>
    <row r="4507" spans="4:4">
      <c r="D4507" s="86"/>
    </row>
    <row r="4508" spans="4:4">
      <c r="D4508" s="86"/>
    </row>
    <row r="4509" spans="4:4">
      <c r="D4509" s="86"/>
    </row>
    <row r="4510" spans="4:4">
      <c r="D4510" s="86"/>
    </row>
    <row r="4511" spans="4:4">
      <c r="D4511" s="86"/>
    </row>
    <row r="4512" spans="4:4">
      <c r="D4512" s="86"/>
    </row>
    <row r="4513" spans="4:4">
      <c r="D4513" s="86"/>
    </row>
    <row r="4514" spans="4:4">
      <c r="D4514" s="86"/>
    </row>
    <row r="4515" spans="4:4">
      <c r="D4515" s="86"/>
    </row>
    <row r="4516" spans="4:4">
      <c r="D4516" s="86"/>
    </row>
    <row r="4517" spans="4:4">
      <c r="D4517" s="86"/>
    </row>
    <row r="4518" spans="4:4">
      <c r="D4518" s="86"/>
    </row>
    <row r="4519" spans="4:4">
      <c r="D4519" s="86"/>
    </row>
    <row r="4520" spans="4:4">
      <c r="D4520" s="86"/>
    </row>
    <row r="4521" spans="4:4">
      <c r="D4521" s="86"/>
    </row>
    <row r="4522" spans="4:4">
      <c r="D4522" s="86"/>
    </row>
    <row r="4523" spans="4:4">
      <c r="D4523" s="86"/>
    </row>
    <row r="4524" spans="4:4">
      <c r="D4524" s="86"/>
    </row>
    <row r="4525" spans="4:4">
      <c r="D4525" s="86"/>
    </row>
    <row r="4526" spans="4:4">
      <c r="D4526" s="86"/>
    </row>
    <row r="4527" spans="4:4">
      <c r="D4527" s="86"/>
    </row>
  </sheetData>
  <mergeCells count="1">
    <mergeCell ref="E2:F2"/>
  </mergeCells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20"/>
  <dimension ref="A1:P136"/>
  <sheetViews>
    <sheetView topLeftCell="A121" zoomScale="85" zoomScaleNormal="85" zoomScaleSheetLayoutView="85" workbookViewId="0">
      <selection activeCell="F146" sqref="F146"/>
    </sheetView>
  </sheetViews>
  <sheetFormatPr defaultRowHeight="12.75"/>
  <cols>
    <col min="1" max="1" width="8.140625" customWidth="1"/>
    <col min="2" max="2" width="15.85546875" customWidth="1"/>
    <col min="3" max="3" width="15.7109375" customWidth="1"/>
    <col min="4" max="4" width="11.140625" customWidth="1"/>
    <col min="5" max="5" width="14.7109375" customWidth="1"/>
    <col min="6" max="6" width="15" customWidth="1"/>
    <col min="7" max="7" width="7.7109375" customWidth="1"/>
    <col min="8" max="8" width="14.7109375" customWidth="1"/>
    <col min="9" max="9" width="17.5703125" customWidth="1"/>
    <col min="10" max="10" width="8.42578125" customWidth="1"/>
    <col min="11" max="11" width="14.42578125" customWidth="1"/>
    <col min="12" max="12" width="14.5703125" customWidth="1"/>
    <col min="13" max="13" width="7.7109375" customWidth="1"/>
    <col min="14" max="14" width="14.7109375" customWidth="1"/>
    <col min="15" max="15" width="14" customWidth="1"/>
    <col min="16" max="16" width="7.42578125" customWidth="1"/>
  </cols>
  <sheetData>
    <row r="1" spans="1:9">
      <c r="B1" s="842" t="s">
        <v>145</v>
      </c>
      <c r="C1" s="843"/>
      <c r="E1" s="842" t="s">
        <v>149</v>
      </c>
      <c r="F1" s="843"/>
      <c r="H1" s="839" t="s">
        <v>150</v>
      </c>
      <c r="I1" s="841"/>
    </row>
    <row r="2" spans="1:9" s="57" customFormat="1" ht="25.5">
      <c r="B2" s="213" t="s">
        <v>147</v>
      </c>
      <c r="C2" s="211" t="s">
        <v>148</v>
      </c>
      <c r="E2" s="213" t="s">
        <v>147</v>
      </c>
      <c r="F2" s="211" t="s">
        <v>148</v>
      </c>
      <c r="H2" s="240" t="s">
        <v>147</v>
      </c>
      <c r="I2" s="241" t="s">
        <v>148</v>
      </c>
    </row>
    <row r="3" spans="1:9">
      <c r="A3" s="191">
        <v>2010</v>
      </c>
      <c r="B3" s="187">
        <f>'[1]Total Energy Summary'!C154</f>
        <v>25374336843.994946</v>
      </c>
      <c r="C3" s="188">
        <f>'[1]Total Energy Summary'!$B$154</f>
        <v>25593777260.215443</v>
      </c>
      <c r="D3" s="134"/>
      <c r="E3" s="187" t="e">
        <f>#REF!</f>
        <v>#REF!</v>
      </c>
      <c r="F3" s="188" t="e">
        <f>#REF!</f>
        <v>#REF!</v>
      </c>
      <c r="G3" s="136"/>
      <c r="H3" s="193" t="e">
        <f>(E3-B3)/B3</f>
        <v>#REF!</v>
      </c>
      <c r="I3" s="182" t="e">
        <f>(F3-C3)/C3</f>
        <v>#REF!</v>
      </c>
    </row>
    <row r="4" spans="1:9">
      <c r="A4" s="192">
        <v>2011</v>
      </c>
      <c r="B4" s="189">
        <f>'[1]Total Energy Summary'!C155</f>
        <v>25285555387.112007</v>
      </c>
      <c r="C4" s="190">
        <f>'[1]Total Energy Summary'!$C$155</f>
        <v>25285555387.112007</v>
      </c>
      <c r="D4" s="134"/>
      <c r="E4" s="189" t="e">
        <f>#REF!</f>
        <v>#REF!</v>
      </c>
      <c r="F4" s="190" t="e">
        <f>#REF!</f>
        <v>#REF!</v>
      </c>
      <c r="G4" s="136"/>
      <c r="H4" s="194" t="e">
        <f>(E4-B4)/B4</f>
        <v>#REF!</v>
      </c>
      <c r="I4" s="184" t="e">
        <f>(F4-C4)/C4</f>
        <v>#REF!</v>
      </c>
    </row>
    <row r="7" spans="1:9">
      <c r="B7" t="s">
        <v>161</v>
      </c>
    </row>
    <row r="8" spans="1:9" ht="38.25">
      <c r="B8" s="155" t="s">
        <v>151</v>
      </c>
      <c r="C8" s="156" t="s">
        <v>152</v>
      </c>
      <c r="D8" s="156" t="s">
        <v>153</v>
      </c>
      <c r="E8" s="156" t="s">
        <v>128</v>
      </c>
      <c r="F8" s="156" t="s">
        <v>154</v>
      </c>
      <c r="G8" s="157" t="s">
        <v>142</v>
      </c>
      <c r="H8" s="158" t="s">
        <v>155</v>
      </c>
    </row>
    <row r="9" spans="1:9">
      <c r="B9" s="159" t="s">
        <v>156</v>
      </c>
      <c r="C9" s="128" t="s">
        <v>157</v>
      </c>
      <c r="D9" s="128" t="s">
        <v>158</v>
      </c>
      <c r="E9" s="128" t="s">
        <v>159</v>
      </c>
      <c r="F9" s="128">
        <v>450</v>
      </c>
      <c r="G9" s="160">
        <v>550</v>
      </c>
      <c r="H9" s="161"/>
    </row>
    <row r="10" spans="1:9">
      <c r="B10" s="162">
        <v>39052</v>
      </c>
      <c r="C10" s="163">
        <v>599080</v>
      </c>
      <c r="D10" s="163">
        <v>67017</v>
      </c>
      <c r="E10" s="163">
        <v>11444</v>
      </c>
      <c r="F10" s="163">
        <v>516</v>
      </c>
      <c r="G10" s="164">
        <v>49</v>
      </c>
      <c r="H10" s="165">
        <v>678106</v>
      </c>
    </row>
    <row r="11" spans="1:9">
      <c r="B11" s="166">
        <v>39417</v>
      </c>
      <c r="C11" s="167">
        <v>601515</v>
      </c>
      <c r="D11" s="167">
        <v>66245</v>
      </c>
      <c r="E11" s="167">
        <v>11590</v>
      </c>
      <c r="F11" s="167">
        <v>513</v>
      </c>
      <c r="G11" s="168">
        <v>49</v>
      </c>
      <c r="H11" s="169">
        <v>679912</v>
      </c>
    </row>
    <row r="12" spans="1:9">
      <c r="B12" s="166">
        <v>39783</v>
      </c>
      <c r="C12" s="102">
        <v>605509</v>
      </c>
      <c r="D12" s="102">
        <v>65917</v>
      </c>
      <c r="E12" s="102">
        <v>12156</v>
      </c>
      <c r="F12" s="102">
        <v>515</v>
      </c>
      <c r="G12" s="170">
        <v>47</v>
      </c>
      <c r="H12" s="169">
        <v>684144</v>
      </c>
    </row>
    <row r="13" spans="1:9">
      <c r="B13" s="166">
        <v>40148</v>
      </c>
      <c r="C13" s="102">
        <v>611357</v>
      </c>
      <c r="D13" s="102">
        <v>65883</v>
      </c>
      <c r="E13" s="102">
        <v>12444</v>
      </c>
      <c r="F13" s="102">
        <v>509</v>
      </c>
      <c r="G13" s="170">
        <v>47</v>
      </c>
      <c r="H13" s="169">
        <v>690240</v>
      </c>
    </row>
    <row r="14" spans="1:9">
      <c r="B14" s="171">
        <v>40513</v>
      </c>
      <c r="C14" s="172">
        <v>619119.10102539032</v>
      </c>
      <c r="D14" s="172">
        <v>65834.086525236431</v>
      </c>
      <c r="E14" s="172">
        <v>12859.06</v>
      </c>
      <c r="F14" s="172">
        <v>514.48333333333335</v>
      </c>
      <c r="G14" s="173">
        <v>47</v>
      </c>
      <c r="H14" s="177">
        <v>698373.73088396003</v>
      </c>
    </row>
    <row r="15" spans="1:9">
      <c r="B15" s="174">
        <v>40878</v>
      </c>
      <c r="C15" s="175">
        <v>626341.14325939305</v>
      </c>
      <c r="D15" s="175">
        <v>65751.259269302973</v>
      </c>
      <c r="E15" s="175">
        <v>13282.9588</v>
      </c>
      <c r="F15" s="175">
        <v>514.48333333333335</v>
      </c>
      <c r="G15" s="176">
        <v>47</v>
      </c>
      <c r="H15" s="178">
        <v>705936.8446620293</v>
      </c>
    </row>
    <row r="18" spans="2:8">
      <c r="B18" t="s">
        <v>160</v>
      </c>
    </row>
    <row r="19" spans="2:8" ht="38.25">
      <c r="B19" s="155" t="s">
        <v>151</v>
      </c>
      <c r="C19" s="156" t="s">
        <v>152</v>
      </c>
      <c r="D19" s="156" t="s">
        <v>153</v>
      </c>
      <c r="E19" s="156" t="s">
        <v>128</v>
      </c>
      <c r="F19" s="156" t="s">
        <v>154</v>
      </c>
      <c r="G19" s="157" t="s">
        <v>142</v>
      </c>
      <c r="H19" s="158" t="s">
        <v>155</v>
      </c>
    </row>
    <row r="20" spans="2:8">
      <c r="B20" s="159" t="s">
        <v>156</v>
      </c>
      <c r="C20" s="128" t="s">
        <v>157</v>
      </c>
      <c r="D20" s="128" t="s">
        <v>158</v>
      </c>
      <c r="E20" s="128" t="s">
        <v>159</v>
      </c>
      <c r="F20" s="128">
        <v>450</v>
      </c>
      <c r="G20" s="160">
        <v>550</v>
      </c>
      <c r="H20" s="161"/>
    </row>
    <row r="21" spans="2:8">
      <c r="B21" s="162">
        <v>39052</v>
      </c>
      <c r="C21" s="163">
        <v>599080</v>
      </c>
      <c r="D21" s="163">
        <v>67017</v>
      </c>
      <c r="E21" s="163">
        <v>11444</v>
      </c>
      <c r="F21" s="163">
        <v>516</v>
      </c>
      <c r="G21" s="164">
        <v>49</v>
      </c>
      <c r="H21" s="165">
        <v>678106</v>
      </c>
    </row>
    <row r="22" spans="2:8">
      <c r="B22" s="166">
        <v>39417</v>
      </c>
      <c r="C22" s="167">
        <v>601515</v>
      </c>
      <c r="D22" s="167">
        <v>66245</v>
      </c>
      <c r="E22" s="167">
        <v>11590</v>
      </c>
      <c r="F22" s="167">
        <v>513</v>
      </c>
      <c r="G22" s="168">
        <v>49</v>
      </c>
      <c r="H22" s="169">
        <v>679912</v>
      </c>
    </row>
    <row r="23" spans="2:8">
      <c r="B23" s="166">
        <v>39783</v>
      </c>
      <c r="C23" s="102">
        <v>605509</v>
      </c>
      <c r="D23" s="102">
        <v>65917</v>
      </c>
      <c r="E23" s="102">
        <v>12156</v>
      </c>
      <c r="F23" s="102">
        <v>515</v>
      </c>
      <c r="G23" s="170">
        <v>47</v>
      </c>
      <c r="H23" s="169">
        <v>684144</v>
      </c>
    </row>
    <row r="24" spans="2:8">
      <c r="B24" s="166">
        <v>40148</v>
      </c>
      <c r="C24" s="102">
        <v>611357</v>
      </c>
      <c r="D24" s="102">
        <v>65883</v>
      </c>
      <c r="E24" s="102">
        <v>12444</v>
      </c>
      <c r="F24" s="102">
        <v>509</v>
      </c>
      <c r="G24" s="170">
        <v>47</v>
      </c>
      <c r="H24" s="169">
        <v>690240</v>
      </c>
    </row>
    <row r="25" spans="2:8">
      <c r="B25" s="171">
        <v>40513</v>
      </c>
      <c r="C25" s="172">
        <v>621067.95833333337</v>
      </c>
      <c r="D25" s="172">
        <v>65843.605255731061</v>
      </c>
      <c r="E25" s="172">
        <v>12934.1504</v>
      </c>
      <c r="F25" s="172">
        <v>508.88888888888891</v>
      </c>
      <c r="G25" s="173">
        <v>46</v>
      </c>
      <c r="H25" s="177">
        <v>700400.60287795332</v>
      </c>
    </row>
    <row r="26" spans="2:8">
      <c r="B26" s="174">
        <v>40878</v>
      </c>
      <c r="C26" s="175">
        <v>629838.184523809</v>
      </c>
      <c r="D26" s="175">
        <v>65766.581946927326</v>
      </c>
      <c r="E26" s="175">
        <v>13394.357599999999</v>
      </c>
      <c r="F26" s="175">
        <v>508.88888888888891</v>
      </c>
      <c r="G26" s="176">
        <v>46</v>
      </c>
      <c r="H26" s="178">
        <v>709554.01295962522</v>
      </c>
    </row>
    <row r="29" spans="2:8">
      <c r="B29" t="s">
        <v>162</v>
      </c>
    </row>
    <row r="30" spans="2:8" ht="38.25">
      <c r="B30" s="155" t="s">
        <v>151</v>
      </c>
      <c r="C30" s="156" t="s">
        <v>152</v>
      </c>
      <c r="D30" s="156" t="s">
        <v>153</v>
      </c>
      <c r="E30" s="156" t="s">
        <v>128</v>
      </c>
      <c r="F30" s="156" t="s">
        <v>154</v>
      </c>
      <c r="G30" s="157" t="s">
        <v>142</v>
      </c>
      <c r="H30" s="158" t="s">
        <v>155</v>
      </c>
    </row>
    <row r="31" spans="2:8">
      <c r="B31" s="179" t="s">
        <v>156</v>
      </c>
      <c r="C31" s="129" t="s">
        <v>157</v>
      </c>
      <c r="D31" s="129" t="s">
        <v>158</v>
      </c>
      <c r="E31" s="129" t="s">
        <v>159</v>
      </c>
      <c r="F31" s="129">
        <v>450</v>
      </c>
      <c r="G31" s="180">
        <v>550</v>
      </c>
      <c r="H31" s="161"/>
    </row>
    <row r="32" spans="2:8">
      <c r="B32" s="171">
        <v>40513</v>
      </c>
      <c r="C32" s="181">
        <f t="shared" ref="C32:H33" si="0">(C25-C14)/C14</f>
        <v>3.1477906346538747E-3</v>
      </c>
      <c r="D32" s="181">
        <f t="shared" si="0"/>
        <v>1.4458665711084847E-4</v>
      </c>
      <c r="E32" s="181">
        <f t="shared" si="0"/>
        <v>5.8394937110489379E-3</v>
      </c>
      <c r="F32" s="181">
        <f t="shared" si="0"/>
        <v>-1.0873908019912082E-2</v>
      </c>
      <c r="G32" s="182">
        <f t="shared" si="0"/>
        <v>-2.1276595744680851E-2</v>
      </c>
      <c r="H32" s="185">
        <f t="shared" si="0"/>
        <v>2.9022741039067984E-3</v>
      </c>
    </row>
    <row r="33" spans="1:8">
      <c r="B33" s="174">
        <v>40878</v>
      </c>
      <c r="C33" s="183">
        <f t="shared" si="0"/>
        <v>5.5832852464678118E-3</v>
      </c>
      <c r="D33" s="183">
        <f t="shared" si="0"/>
        <v>2.3304006333316435E-4</v>
      </c>
      <c r="E33" s="183">
        <f t="shared" si="0"/>
        <v>8.3865953118817949E-3</v>
      </c>
      <c r="F33" s="183">
        <f t="shared" si="0"/>
        <v>-1.0873908019912082E-2</v>
      </c>
      <c r="G33" s="184">
        <f t="shared" si="0"/>
        <v>-2.1276595744680851E-2</v>
      </c>
      <c r="H33" s="186">
        <f t="shared" si="0"/>
        <v>5.1239262052225985E-3</v>
      </c>
    </row>
    <row r="37" spans="1:8" ht="15">
      <c r="A37" s="231" t="s">
        <v>169</v>
      </c>
    </row>
    <row r="38" spans="1:8">
      <c r="A38" s="1"/>
    </row>
    <row r="39" spans="1:8" ht="36.75" customHeight="1">
      <c r="A39" s="212" t="s">
        <v>126</v>
      </c>
      <c r="B39" s="213" t="s">
        <v>145</v>
      </c>
      <c r="C39" s="210" t="s">
        <v>163</v>
      </c>
      <c r="D39" s="211" t="s">
        <v>166</v>
      </c>
      <c r="E39" s="210" t="s">
        <v>145</v>
      </c>
      <c r="F39" s="210" t="s">
        <v>163</v>
      </c>
      <c r="G39" s="211" t="s">
        <v>166</v>
      </c>
    </row>
    <row r="40" spans="1:8">
      <c r="A40" s="138">
        <v>40299</v>
      </c>
      <c r="B40" s="237">
        <f>'[1]Total Energy Summary'!C114</f>
        <v>1979524460.681808</v>
      </c>
      <c r="C40" s="198" t="e">
        <f>#REF!</f>
        <v>#REF!</v>
      </c>
      <c r="D40" s="199" t="e">
        <f>(C40-B40)/B40</f>
        <v>#REF!</v>
      </c>
      <c r="E40" s="202"/>
      <c r="F40" s="203"/>
      <c r="G40" s="204"/>
    </row>
    <row r="41" spans="1:8">
      <c r="A41" s="138">
        <v>40330</v>
      </c>
      <c r="B41" s="238">
        <f>'[1]Total Energy Summary'!C115</f>
        <v>2127969749.4550314</v>
      </c>
      <c r="C41" s="197" t="e">
        <f>#REF!</f>
        <v>#REF!</v>
      </c>
      <c r="D41" s="200" t="e">
        <f t="shared" ref="D41:D59" si="1">(C41-B41)/B41</f>
        <v>#REF!</v>
      </c>
      <c r="E41" s="205"/>
      <c r="F41" s="1"/>
      <c r="G41" s="206"/>
    </row>
    <row r="42" spans="1:8">
      <c r="A42" s="138">
        <v>40360</v>
      </c>
      <c r="B42" s="238">
        <f>'[1]Total Energy Summary'!C116</f>
        <v>2308412320.1814389</v>
      </c>
      <c r="C42" s="197" t="e">
        <f>#REF!</f>
        <v>#REF!</v>
      </c>
      <c r="D42" s="200" t="e">
        <f t="shared" si="1"/>
        <v>#REF!</v>
      </c>
      <c r="E42" s="205"/>
      <c r="F42" s="1"/>
      <c r="G42" s="206"/>
    </row>
    <row r="43" spans="1:8">
      <c r="A43" s="138">
        <v>40391</v>
      </c>
      <c r="B43" s="238">
        <f>'[1]Total Energy Summary'!C117</f>
        <v>2295018774.6176672</v>
      </c>
      <c r="C43" s="197" t="e">
        <f>#REF!</f>
        <v>#REF!</v>
      </c>
      <c r="D43" s="200" t="e">
        <f t="shared" si="1"/>
        <v>#REF!</v>
      </c>
      <c r="E43" s="205"/>
      <c r="F43" s="1"/>
      <c r="G43" s="206"/>
    </row>
    <row r="44" spans="1:8" ht="13.5" thickBot="1">
      <c r="A44" s="42">
        <v>40422</v>
      </c>
      <c r="B44" s="239">
        <f>'[1]Total Energy Summary'!C118</f>
        <v>2027404042.7770996</v>
      </c>
      <c r="C44" s="227" t="e">
        <f>#REF!</f>
        <v>#REF!</v>
      </c>
      <c r="D44" s="219" t="e">
        <f t="shared" si="1"/>
        <v>#REF!</v>
      </c>
      <c r="E44" s="228">
        <f>SUM(B40:B44)</f>
        <v>10738329347.713045</v>
      </c>
      <c r="F44" s="229" t="e">
        <f>SUM(C40:C44)</f>
        <v>#REF!</v>
      </c>
      <c r="G44" s="230" t="e">
        <f>(F44-E44)/E44</f>
        <v>#REF!</v>
      </c>
    </row>
    <row r="45" spans="1:8" ht="13.5" thickTop="1">
      <c r="A45" s="138">
        <v>40452</v>
      </c>
      <c r="B45" s="223">
        <f>'[1]Total Energy Summary'!C119</f>
        <v>1989775224.5168164</v>
      </c>
      <c r="C45" s="225" t="e">
        <f>#REF!</f>
        <v>#REF!</v>
      </c>
      <c r="D45" s="200" t="e">
        <f t="shared" si="1"/>
        <v>#REF!</v>
      </c>
      <c r="E45" s="205"/>
      <c r="F45" s="1"/>
      <c r="G45" s="206"/>
    </row>
    <row r="46" spans="1:8">
      <c r="A46" s="138">
        <v>40483</v>
      </c>
      <c r="B46" s="223">
        <f>'[1]Total Energy Summary'!C120</f>
        <v>2033995168.3452744</v>
      </c>
      <c r="C46" s="225" t="e">
        <f>#REF!</f>
        <v>#REF!</v>
      </c>
      <c r="D46" s="200" t="e">
        <f t="shared" si="1"/>
        <v>#REF!</v>
      </c>
      <c r="E46" s="205"/>
      <c r="F46" s="1"/>
      <c r="G46" s="206"/>
    </row>
    <row r="47" spans="1:8">
      <c r="A47" s="195">
        <v>40513</v>
      </c>
      <c r="B47" s="224">
        <f>'[1]Total Energy Summary'!C121</f>
        <v>2234002941.9919596</v>
      </c>
      <c r="C47" s="226" t="e">
        <f>#REF!</f>
        <v>#REF!</v>
      </c>
      <c r="D47" s="201" t="e">
        <f t="shared" si="1"/>
        <v>#REF!</v>
      </c>
      <c r="E47" s="207"/>
      <c r="F47" s="208"/>
      <c r="G47" s="209"/>
    </row>
    <row r="48" spans="1:8">
      <c r="A48" s="34">
        <v>40544</v>
      </c>
      <c r="B48" s="223">
        <f>'[1]Total Energy Summary'!C122</f>
        <v>2289655816.898572</v>
      </c>
      <c r="C48" s="225" t="e">
        <f>#REF!</f>
        <v>#REF!</v>
      </c>
      <c r="D48" s="200" t="e">
        <f t="shared" si="1"/>
        <v>#REF!</v>
      </c>
      <c r="E48" s="205"/>
      <c r="F48" s="1"/>
      <c r="G48" s="206"/>
    </row>
    <row r="49" spans="1:16">
      <c r="A49" s="34">
        <v>40575</v>
      </c>
      <c r="B49" s="223">
        <f>'[1]Total Energy Summary'!C123</f>
        <v>2062504787.8960292</v>
      </c>
      <c r="C49" s="225" t="e">
        <f>#REF!</f>
        <v>#REF!</v>
      </c>
      <c r="D49" s="200" t="e">
        <f t="shared" si="1"/>
        <v>#REF!</v>
      </c>
      <c r="E49" s="205"/>
      <c r="F49" s="1"/>
      <c r="G49" s="206"/>
    </row>
    <row r="50" spans="1:16">
      <c r="A50" s="34">
        <v>40603</v>
      </c>
      <c r="B50" s="223">
        <f>'[1]Total Energy Summary'!C124</f>
        <v>2177752098.6559286</v>
      </c>
      <c r="C50" s="225" t="e">
        <f>#REF!</f>
        <v>#REF!</v>
      </c>
      <c r="D50" s="200" t="e">
        <f t="shared" si="1"/>
        <v>#REF!</v>
      </c>
      <c r="E50" s="205"/>
      <c r="F50" s="1"/>
      <c r="G50" s="206"/>
    </row>
    <row r="51" spans="1:16">
      <c r="A51" s="34">
        <v>40634</v>
      </c>
      <c r="B51" s="223">
        <f>'[1]Total Energy Summary'!C125</f>
        <v>1933316682.433912</v>
      </c>
      <c r="C51" s="225" t="e">
        <f>#REF!</f>
        <v>#REF!</v>
      </c>
      <c r="D51" s="200" t="e">
        <f t="shared" si="1"/>
        <v>#REF!</v>
      </c>
      <c r="E51" s="205"/>
      <c r="F51" s="1"/>
      <c r="G51" s="206"/>
    </row>
    <row r="52" spans="1:16">
      <c r="A52" s="34">
        <v>40664</v>
      </c>
      <c r="B52" s="223">
        <f>'[1]Total Energy Summary'!C126</f>
        <v>1967401307.782481</v>
      </c>
      <c r="C52" s="225" t="e">
        <f>#REF!</f>
        <v>#REF!</v>
      </c>
      <c r="D52" s="200" t="e">
        <f t="shared" si="1"/>
        <v>#REF!</v>
      </c>
      <c r="E52" s="205"/>
      <c r="F52" s="1"/>
      <c r="G52" s="206"/>
    </row>
    <row r="53" spans="1:16">
      <c r="A53" s="34">
        <v>40695</v>
      </c>
      <c r="B53" s="223">
        <f>'[1]Total Energy Summary'!C127</f>
        <v>2105789760.9846244</v>
      </c>
      <c r="C53" s="225" t="e">
        <f>#REF!</f>
        <v>#REF!</v>
      </c>
      <c r="D53" s="200" t="e">
        <f t="shared" si="1"/>
        <v>#REF!</v>
      </c>
      <c r="E53" s="205"/>
      <c r="F53" s="1"/>
      <c r="G53" s="206"/>
    </row>
    <row r="54" spans="1:16">
      <c r="A54" s="34">
        <v>40725</v>
      </c>
      <c r="B54" s="223">
        <f>'[1]Total Energy Summary'!C128</f>
        <v>2273230696.5441413</v>
      </c>
      <c r="C54" s="225" t="e">
        <f>#REF!</f>
        <v>#REF!</v>
      </c>
      <c r="D54" s="200" t="e">
        <f t="shared" si="1"/>
        <v>#REF!</v>
      </c>
      <c r="E54" s="205"/>
      <c r="F54" s="1"/>
      <c r="G54" s="206"/>
    </row>
    <row r="55" spans="1:16">
      <c r="A55" s="34">
        <v>40756</v>
      </c>
      <c r="B55" s="223">
        <f>'[1]Total Energy Summary'!C129</f>
        <v>2285688704.5963063</v>
      </c>
      <c r="C55" s="225" t="e">
        <f>#REF!</f>
        <v>#REF!</v>
      </c>
      <c r="D55" s="200" t="e">
        <f>(C55-B55)/B55</f>
        <v>#REF!</v>
      </c>
      <c r="E55" s="205"/>
      <c r="F55" s="1"/>
      <c r="G55" s="206"/>
    </row>
    <row r="56" spans="1:16">
      <c r="A56" s="34">
        <v>40787</v>
      </c>
      <c r="B56" s="223">
        <f>'[1]Total Energy Summary'!C130</f>
        <v>2006514670.2661664</v>
      </c>
      <c r="C56" s="225" t="e">
        <f>#REF!</f>
        <v>#REF!</v>
      </c>
      <c r="D56" s="200" t="e">
        <f t="shared" si="1"/>
        <v>#REF!</v>
      </c>
      <c r="E56" s="205"/>
      <c r="F56" s="1"/>
      <c r="G56" s="206"/>
    </row>
    <row r="57" spans="1:16">
      <c r="A57" s="34">
        <v>40817</v>
      </c>
      <c r="B57" s="223">
        <f>'[1]Total Energy Summary'!C131</f>
        <v>1968640790.9800527</v>
      </c>
      <c r="C57" s="225" t="e">
        <f>#REF!</f>
        <v>#REF!</v>
      </c>
      <c r="D57" s="200" t="e">
        <f t="shared" si="1"/>
        <v>#REF!</v>
      </c>
      <c r="E57" s="205"/>
      <c r="F57" s="1"/>
      <c r="G57" s="206"/>
    </row>
    <row r="58" spans="1:16">
      <c r="A58" s="34">
        <v>40848</v>
      </c>
      <c r="B58" s="223">
        <f>'[1]Total Energy Summary'!C132</f>
        <v>2013982446.7514346</v>
      </c>
      <c r="C58" s="225" t="e">
        <f>#REF!</f>
        <v>#REF!</v>
      </c>
      <c r="D58" s="200" t="e">
        <f t="shared" si="1"/>
        <v>#REF!</v>
      </c>
      <c r="E58" s="205"/>
      <c r="F58" s="1"/>
      <c r="G58" s="206"/>
    </row>
    <row r="59" spans="1:16">
      <c r="A59" s="196">
        <v>40878</v>
      </c>
      <c r="B59" s="224">
        <f>'[1]Total Energy Summary'!C133</f>
        <v>2201077623.3223553</v>
      </c>
      <c r="C59" s="226" t="e">
        <f>#REF!</f>
        <v>#REF!</v>
      </c>
      <c r="D59" s="201" t="e">
        <f t="shared" si="1"/>
        <v>#REF!</v>
      </c>
      <c r="E59" s="207"/>
      <c r="F59" s="208"/>
      <c r="G59" s="209"/>
    </row>
    <row r="61" spans="1:16">
      <c r="A61" s="216" t="s">
        <v>164</v>
      </c>
      <c r="B61" s="839" t="s">
        <v>165</v>
      </c>
      <c r="C61" s="840"/>
      <c r="D61" s="841"/>
      <c r="E61" s="839" t="s">
        <v>153</v>
      </c>
      <c r="F61" s="840"/>
      <c r="G61" s="841"/>
      <c r="H61" s="839" t="s">
        <v>141</v>
      </c>
      <c r="I61" s="840"/>
      <c r="J61" s="841"/>
      <c r="K61" s="839" t="s">
        <v>167</v>
      </c>
      <c r="L61" s="840"/>
      <c r="M61" s="841"/>
      <c r="N61" s="839" t="s">
        <v>142</v>
      </c>
      <c r="O61" s="840"/>
      <c r="P61" s="841"/>
    </row>
    <row r="62" spans="1:16" ht="38.25">
      <c r="A62" s="216"/>
      <c r="B62" s="210" t="s">
        <v>145</v>
      </c>
      <c r="C62" s="210" t="s">
        <v>163</v>
      </c>
      <c r="D62" s="211" t="s">
        <v>166</v>
      </c>
      <c r="E62" s="213" t="s">
        <v>145</v>
      </c>
      <c r="F62" s="210" t="s">
        <v>163</v>
      </c>
      <c r="G62" s="211" t="s">
        <v>166</v>
      </c>
      <c r="H62" s="213" t="s">
        <v>145</v>
      </c>
      <c r="I62" s="210" t="s">
        <v>163</v>
      </c>
      <c r="J62" s="211" t="s">
        <v>166</v>
      </c>
      <c r="K62" s="213" t="s">
        <v>145</v>
      </c>
      <c r="L62" s="210" t="s">
        <v>163</v>
      </c>
      <c r="M62" s="211" t="s">
        <v>166</v>
      </c>
      <c r="N62" s="213" t="s">
        <v>145</v>
      </c>
      <c r="O62" s="210" t="s">
        <v>163</v>
      </c>
      <c r="P62" s="211" t="s">
        <v>166</v>
      </c>
    </row>
    <row r="63" spans="1:16">
      <c r="A63" s="214">
        <v>40299</v>
      </c>
      <c r="B63" s="187">
        <f>'[1]Billing Units Summary'!D79</f>
        <v>389147970.51008481</v>
      </c>
      <c r="C63" s="217" t="e">
        <f>#REF!</f>
        <v>#REF!</v>
      </c>
      <c r="D63" s="199" t="e">
        <f>(C63-B63)/B63</f>
        <v>#REF!</v>
      </c>
      <c r="E63" s="187">
        <f>'[1]Billing Units Summary'!L79</f>
        <v>174731094.24810642</v>
      </c>
      <c r="F63" s="217" t="e">
        <f>#REF!</f>
        <v>#REF!</v>
      </c>
      <c r="G63" s="199" t="e">
        <f>(F63-E63)/E63</f>
        <v>#REF!</v>
      </c>
      <c r="H63" s="187">
        <f>'[1]Billing Units Summary'!T79</f>
        <v>816549687.28450084</v>
      </c>
      <c r="I63" s="217" t="e">
        <f>#REF!</f>
        <v>#REF!</v>
      </c>
      <c r="J63" s="199" t="e">
        <f>(I63-H63)/H63</f>
        <v>#REF!</v>
      </c>
      <c r="K63" s="187">
        <f>'[1]Billing Units Summary'!AD79</f>
        <v>388331754.19734573</v>
      </c>
      <c r="L63" s="217" t="e">
        <f>#REF!</f>
        <v>#REF!</v>
      </c>
      <c r="M63" s="199" t="e">
        <f>(L63-K63)/K63</f>
        <v>#REF!</v>
      </c>
      <c r="N63" s="187">
        <f>'[1]Billing Units Summary'!AN79</f>
        <v>198614237.01377216</v>
      </c>
      <c r="O63" s="217" t="e">
        <f>#REF!</f>
        <v>#REF!</v>
      </c>
      <c r="P63" s="199" t="e">
        <f>(O63-N63)/N63</f>
        <v>#REF!</v>
      </c>
    </row>
    <row r="64" spans="1:16">
      <c r="A64" s="214">
        <v>40330</v>
      </c>
      <c r="B64" s="232">
        <f>'[1]Billing Units Summary'!D80</f>
        <v>422633851.64817619</v>
      </c>
      <c r="C64" s="146" t="e">
        <f>#REF!</f>
        <v>#REF!</v>
      </c>
      <c r="D64" s="200" t="e">
        <f t="shared" ref="D64:D82" si="2">(C64-B64)/B64</f>
        <v>#REF!</v>
      </c>
      <c r="E64" s="232">
        <f>'[1]Billing Units Summary'!L80</f>
        <v>188440248.50769436</v>
      </c>
      <c r="F64" s="146" t="e">
        <f>#REF!</f>
        <v>#REF!</v>
      </c>
      <c r="G64" s="200" t="e">
        <f t="shared" ref="G64:G82" si="3">(F64-E64)/E64</f>
        <v>#REF!</v>
      </c>
      <c r="H64" s="232">
        <f>'[1]Billing Units Summary'!T80</f>
        <v>866154047.67725074</v>
      </c>
      <c r="I64" s="146" t="e">
        <f>#REF!</f>
        <v>#REF!</v>
      </c>
      <c r="J64" s="200" t="e">
        <f t="shared" ref="J64:J82" si="4">(I64-H64)/H64</f>
        <v>#REF!</v>
      </c>
      <c r="K64" s="232">
        <f>'[1]Billing Units Summary'!AD80</f>
        <v>427586334.84567797</v>
      </c>
      <c r="L64" s="146" t="e">
        <f>#REF!</f>
        <v>#REF!</v>
      </c>
      <c r="M64" s="200" t="e">
        <f t="shared" ref="M64:M82" si="5">(L64-K64)/K64</f>
        <v>#REF!</v>
      </c>
      <c r="N64" s="232">
        <f>'[1]Billing Units Summary'!AN80</f>
        <v>211285130.49109173</v>
      </c>
      <c r="O64" s="146" t="e">
        <f>#REF!</f>
        <v>#REF!</v>
      </c>
      <c r="P64" s="200" t="e">
        <f t="shared" ref="P64:P82" si="6">(O64-N64)/N64</f>
        <v>#REF!</v>
      </c>
    </row>
    <row r="65" spans="1:16">
      <c r="A65" s="214">
        <v>40360</v>
      </c>
      <c r="B65" s="232">
        <f>'[1]Billing Units Summary'!D81</f>
        <v>475684374.24186379</v>
      </c>
      <c r="C65" s="146" t="e">
        <f>#REF!</f>
        <v>#REF!</v>
      </c>
      <c r="D65" s="200" t="e">
        <f t="shared" si="2"/>
        <v>#REF!</v>
      </c>
      <c r="E65" s="232">
        <f>'[1]Billing Units Summary'!L81</f>
        <v>206614504.5606485</v>
      </c>
      <c r="F65" s="146" t="e">
        <f>#REF!</f>
        <v>#REF!</v>
      </c>
      <c r="G65" s="200" t="e">
        <f t="shared" si="3"/>
        <v>#REF!</v>
      </c>
      <c r="H65" s="232">
        <f>'[1]Billing Units Summary'!T81</f>
        <v>936537306.55249667</v>
      </c>
      <c r="I65" s="146" t="e">
        <f>#REF!</f>
        <v>#REF!</v>
      </c>
      <c r="J65" s="200" t="e">
        <f t="shared" si="4"/>
        <v>#REF!</v>
      </c>
      <c r="K65" s="232">
        <f>'[1]Billing Units Summary'!AD81</f>
        <v>451353746.88707334</v>
      </c>
      <c r="L65" s="146" t="e">
        <f>#REF!</f>
        <v>#REF!</v>
      </c>
      <c r="M65" s="200" t="e">
        <f t="shared" si="5"/>
        <v>#REF!</v>
      </c>
      <c r="N65" s="232">
        <f>'[1]Billing Units Summary'!AN81</f>
        <v>225649933.47564429</v>
      </c>
      <c r="O65" s="146" t="e">
        <f>#REF!</f>
        <v>#REF!</v>
      </c>
      <c r="P65" s="200" t="e">
        <f t="shared" si="6"/>
        <v>#REF!</v>
      </c>
    </row>
    <row r="66" spans="1:16">
      <c r="A66" s="214">
        <v>40391</v>
      </c>
      <c r="B66" s="232">
        <f>'[1]Billing Units Summary'!D82</f>
        <v>469596010.33442521</v>
      </c>
      <c r="C66" s="146" t="e">
        <f>#REF!</f>
        <v>#REF!</v>
      </c>
      <c r="D66" s="200" t="e">
        <f t="shared" si="2"/>
        <v>#REF!</v>
      </c>
      <c r="E66" s="232">
        <f>'[1]Billing Units Summary'!L82</f>
        <v>204276607.96203938</v>
      </c>
      <c r="F66" s="146" t="e">
        <f>#REF!</f>
        <v>#REF!</v>
      </c>
      <c r="G66" s="200" t="e">
        <f t="shared" si="3"/>
        <v>#REF!</v>
      </c>
      <c r="H66" s="232">
        <f>'[1]Billing Units Summary'!T82</f>
        <v>933247995.80120957</v>
      </c>
      <c r="I66" s="146" t="e">
        <f>#REF!</f>
        <v>#REF!</v>
      </c>
      <c r="J66" s="200" t="e">
        <f t="shared" si="4"/>
        <v>#REF!</v>
      </c>
      <c r="K66" s="232">
        <f>'[1]Billing Units Summary'!AD82</f>
        <v>450610145.7014842</v>
      </c>
      <c r="L66" s="146" t="e">
        <f>#REF!</f>
        <v>#REF!</v>
      </c>
      <c r="M66" s="200" t="e">
        <f t="shared" si="5"/>
        <v>#REF!</v>
      </c>
      <c r="N66" s="232">
        <f>'[1]Billing Units Summary'!AN82</f>
        <v>224869192.4797968</v>
      </c>
      <c r="O66" s="146" t="e">
        <f>#REF!</f>
        <v>#REF!</v>
      </c>
      <c r="P66" s="200" t="e">
        <f t="shared" si="6"/>
        <v>#REF!</v>
      </c>
    </row>
    <row r="67" spans="1:16" ht="13.5" thickBot="1">
      <c r="A67" s="215">
        <v>40422</v>
      </c>
      <c r="B67" s="233">
        <f>'[1]Billing Units Summary'!D83</f>
        <v>394609394.42517191</v>
      </c>
      <c r="C67" s="218" t="e">
        <f>#REF!</f>
        <v>#REF!</v>
      </c>
      <c r="D67" s="219" t="e">
        <f t="shared" si="2"/>
        <v>#REF!</v>
      </c>
      <c r="E67" s="233">
        <f>'[1]Billing Units Summary'!L83</f>
        <v>177221515.59482223</v>
      </c>
      <c r="F67" s="218" t="e">
        <f>#REF!</f>
        <v>#REF!</v>
      </c>
      <c r="G67" s="219" t="e">
        <f t="shared" si="3"/>
        <v>#REF!</v>
      </c>
      <c r="H67" s="233">
        <f>'[1]Billing Units Summary'!T83</f>
        <v>832126345.88898897</v>
      </c>
      <c r="I67" s="218" t="e">
        <f>#REF!</f>
        <v>#REF!</v>
      </c>
      <c r="J67" s="219" t="e">
        <f t="shared" si="4"/>
        <v>#REF!</v>
      </c>
      <c r="K67" s="233">
        <f>'[1]Billing Units Summary'!AD83</f>
        <v>407479810.36712635</v>
      </c>
      <c r="L67" s="218" t="e">
        <f>#REF!</f>
        <v>#REF!</v>
      </c>
      <c r="M67" s="219" t="e">
        <f t="shared" si="5"/>
        <v>#REF!</v>
      </c>
      <c r="N67" s="233">
        <f>'[1]Billing Units Summary'!AN83</f>
        <v>202701897.53727785</v>
      </c>
      <c r="O67" s="218" t="e">
        <f>#REF!</f>
        <v>#REF!</v>
      </c>
      <c r="P67" s="219" t="e">
        <f t="shared" si="6"/>
        <v>#REF!</v>
      </c>
    </row>
    <row r="68" spans="1:16" ht="13.5" thickTop="1">
      <c r="A68" s="214">
        <v>40452</v>
      </c>
      <c r="B68" s="232">
        <f>'[1]Billing Units Summary'!D84</f>
        <v>391635588.44158298</v>
      </c>
      <c r="C68" s="135" t="e">
        <f>#REF!</f>
        <v>#REF!</v>
      </c>
      <c r="D68" s="200" t="e">
        <f t="shared" si="2"/>
        <v>#REF!</v>
      </c>
      <c r="E68" s="232">
        <f>'[1]Billing Units Summary'!L84</f>
        <v>174966305.00530964</v>
      </c>
      <c r="F68" s="135" t="e">
        <f>#REF!</f>
        <v>#REF!</v>
      </c>
      <c r="G68" s="200" t="e">
        <f t="shared" si="3"/>
        <v>#REF!</v>
      </c>
      <c r="H68" s="232">
        <f>'[1]Billing Units Summary'!T84</f>
        <v>821821752.59992623</v>
      </c>
      <c r="I68" s="135" t="e">
        <f>#REF!</f>
        <v>#REF!</v>
      </c>
      <c r="J68" s="200" t="e">
        <f t="shared" si="4"/>
        <v>#REF!</v>
      </c>
      <c r="K68" s="232">
        <f>'[1]Billing Units Summary'!AD84</f>
        <v>388735958.31286007</v>
      </c>
      <c r="L68" s="135" t="e">
        <f>#REF!</f>
        <v>#REF!</v>
      </c>
      <c r="M68" s="200" t="e">
        <f t="shared" si="5"/>
        <v>#REF!</v>
      </c>
      <c r="N68" s="232">
        <f>'[1]Billing Units Summary'!AN84</f>
        <v>197730383.56842571</v>
      </c>
      <c r="O68" s="135" t="e">
        <f>#REF!</f>
        <v>#REF!</v>
      </c>
      <c r="P68" s="200" t="e">
        <f t="shared" si="6"/>
        <v>#REF!</v>
      </c>
    </row>
    <row r="69" spans="1:16">
      <c r="A69" s="214">
        <v>40483</v>
      </c>
      <c r="B69" s="232">
        <f>'[1]Billing Units Summary'!D85</f>
        <v>407605725.53043795</v>
      </c>
      <c r="C69" s="135" t="e">
        <f>#REF!</f>
        <v>#REF!</v>
      </c>
      <c r="D69" s="200" t="e">
        <f t="shared" si="2"/>
        <v>#REF!</v>
      </c>
      <c r="E69" s="232">
        <f>'[1]Billing Units Summary'!L85</f>
        <v>179003862.02177423</v>
      </c>
      <c r="F69" s="135" t="e">
        <f>#REF!</f>
        <v>#REF!</v>
      </c>
      <c r="G69" s="200" t="e">
        <f t="shared" si="3"/>
        <v>#REF!</v>
      </c>
      <c r="H69" s="232">
        <f>'[1]Billing Units Summary'!T85</f>
        <v>837916794.20452726</v>
      </c>
      <c r="I69" s="135" t="e">
        <f>#REF!</f>
        <v>#REF!</v>
      </c>
      <c r="J69" s="200" t="e">
        <f t="shared" si="4"/>
        <v>#REF!</v>
      </c>
      <c r="K69" s="232">
        <f>'[1]Billing Units Summary'!AD85</f>
        <v>395717607.89380318</v>
      </c>
      <c r="L69" s="135" t="e">
        <f>#REF!</f>
        <v>#REF!</v>
      </c>
      <c r="M69" s="200" t="e">
        <f t="shared" si="5"/>
        <v>#REF!</v>
      </c>
      <c r="N69" s="232">
        <f>'[1]Billing Units Summary'!AN85</f>
        <v>197454063.48101982</v>
      </c>
      <c r="O69" s="135" t="e">
        <f>#REF!</f>
        <v>#REF!</v>
      </c>
      <c r="P69" s="200" t="e">
        <f t="shared" si="6"/>
        <v>#REF!</v>
      </c>
    </row>
    <row r="70" spans="1:16">
      <c r="A70" s="145">
        <v>40513</v>
      </c>
      <c r="B70" s="189">
        <f>'[1]Billing Units Summary'!D86</f>
        <v>475849681.13491857</v>
      </c>
      <c r="C70" s="137" t="e">
        <f>#REF!</f>
        <v>#REF!</v>
      </c>
      <c r="D70" s="201" t="e">
        <f t="shared" si="2"/>
        <v>#REF!</v>
      </c>
      <c r="E70" s="189">
        <f>'[1]Billing Units Summary'!L86</f>
        <v>198640906.18239552</v>
      </c>
      <c r="F70" s="137" t="e">
        <f>#REF!</f>
        <v>#REF!</v>
      </c>
      <c r="G70" s="201" t="e">
        <f t="shared" si="3"/>
        <v>#REF!</v>
      </c>
      <c r="H70" s="189">
        <f>'[1]Billing Units Summary'!T86</f>
        <v>922546424.75535822</v>
      </c>
      <c r="I70" s="137" t="e">
        <f>#REF!</f>
        <v>#REF!</v>
      </c>
      <c r="J70" s="201" t="e">
        <f t="shared" si="4"/>
        <v>#REF!</v>
      </c>
      <c r="K70" s="189">
        <f>'[1]Billing Units Summary'!AD86</f>
        <v>411565715.41519988</v>
      </c>
      <c r="L70" s="137" t="e">
        <f>#REF!</f>
        <v>#REF!</v>
      </c>
      <c r="M70" s="201" t="e">
        <f t="shared" si="5"/>
        <v>#REF!</v>
      </c>
      <c r="N70" s="189">
        <f>'[1]Billing Units Summary'!AN86</f>
        <v>208531683.16537517</v>
      </c>
      <c r="O70" s="137" t="e">
        <f>#REF!</f>
        <v>#REF!</v>
      </c>
      <c r="P70" s="201" t="e">
        <f t="shared" si="6"/>
        <v>#REF!</v>
      </c>
    </row>
    <row r="71" spans="1:16">
      <c r="A71" s="20">
        <v>40544</v>
      </c>
      <c r="B71" s="232">
        <f>'[1]Billing Units Summary'!D87</f>
        <v>500315681.67948246</v>
      </c>
      <c r="C71" s="135" t="e">
        <f>#REF!</f>
        <v>#REF!</v>
      </c>
      <c r="D71" s="200" t="e">
        <f t="shared" si="2"/>
        <v>#REF!</v>
      </c>
      <c r="E71" s="232">
        <f>'[1]Billing Units Summary'!L87</f>
        <v>204408896.86540824</v>
      </c>
      <c r="F71" s="135" t="e">
        <f>#REF!</f>
        <v>#REF!</v>
      </c>
      <c r="G71" s="200" t="e">
        <f t="shared" si="3"/>
        <v>#REF!</v>
      </c>
      <c r="H71" s="232">
        <f>'[1]Billing Units Summary'!T87</f>
        <v>947013120.27844417</v>
      </c>
      <c r="I71" s="135" t="e">
        <f>#REF!</f>
        <v>#REF!</v>
      </c>
      <c r="J71" s="200" t="e">
        <f t="shared" si="4"/>
        <v>#REF!</v>
      </c>
      <c r="K71" s="232">
        <f>'[1]Billing Units Summary'!AD87</f>
        <v>410519011.80675006</v>
      </c>
      <c r="L71" s="135" t="e">
        <f>#REF!</f>
        <v>#REF!</v>
      </c>
      <c r="M71" s="200" t="e">
        <f t="shared" si="5"/>
        <v>#REF!</v>
      </c>
      <c r="N71" s="232">
        <f>'[1]Billing Units Summary'!AN87</f>
        <v>209875231.05477488</v>
      </c>
      <c r="O71" s="135" t="e">
        <f>#REF!</f>
        <v>#REF!</v>
      </c>
      <c r="P71" s="200" t="e">
        <f t="shared" si="6"/>
        <v>#REF!</v>
      </c>
    </row>
    <row r="72" spans="1:16">
      <c r="A72" s="20">
        <v>40575</v>
      </c>
      <c r="B72" s="232">
        <f>'[1]Billing Units Summary'!D88</f>
        <v>447347411.31275547</v>
      </c>
      <c r="C72" s="135" t="e">
        <f>#REF!</f>
        <v>#REF!</v>
      </c>
      <c r="D72" s="200" t="e">
        <f t="shared" si="2"/>
        <v>#REF!</v>
      </c>
      <c r="E72" s="232">
        <f>'[1]Billing Units Summary'!L88</f>
        <v>183820308.00348702</v>
      </c>
      <c r="F72" s="135" t="e">
        <f>#REF!</f>
        <v>#REF!</v>
      </c>
      <c r="G72" s="200" t="e">
        <f t="shared" si="3"/>
        <v>#REF!</v>
      </c>
      <c r="H72" s="232">
        <f>'[1]Billing Units Summary'!T88</f>
        <v>853128046.4018867</v>
      </c>
      <c r="I72" s="135" t="e">
        <f>#REF!</f>
        <v>#REF!</v>
      </c>
      <c r="J72" s="200" t="e">
        <f t="shared" si="4"/>
        <v>#REF!</v>
      </c>
      <c r="K72" s="232">
        <f>'[1]Billing Units Summary'!AD88</f>
        <v>373265488.29988348</v>
      </c>
      <c r="L72" s="135" t="e">
        <f>#REF!</f>
        <v>#REF!</v>
      </c>
      <c r="M72" s="200" t="e">
        <f t="shared" si="5"/>
        <v>#REF!</v>
      </c>
      <c r="N72" s="232">
        <f>'[1]Billing Units Summary'!AN88</f>
        <v>189508954.16430482</v>
      </c>
      <c r="O72" s="135" t="e">
        <f>#REF!</f>
        <v>#REF!</v>
      </c>
      <c r="P72" s="200" t="e">
        <f t="shared" si="6"/>
        <v>#REF!</v>
      </c>
    </row>
    <row r="73" spans="1:16">
      <c r="A73" s="20">
        <v>40603</v>
      </c>
      <c r="B73" s="232">
        <f>'[1]Billing Units Summary'!D89</f>
        <v>453354439.06026608</v>
      </c>
      <c r="C73" s="135" t="e">
        <f>#REF!</f>
        <v>#REF!</v>
      </c>
      <c r="D73" s="200" t="e">
        <f t="shared" si="2"/>
        <v>#REF!</v>
      </c>
      <c r="E73" s="232">
        <f>'[1]Billing Units Summary'!L89</f>
        <v>193089778.48760888</v>
      </c>
      <c r="F73" s="135" t="e">
        <f>#REF!</f>
        <v>#REF!</v>
      </c>
      <c r="G73" s="200" t="e">
        <f t="shared" si="3"/>
        <v>#REF!</v>
      </c>
      <c r="H73" s="232">
        <f>'[1]Billing Units Summary'!T89</f>
        <v>900639244.11210072</v>
      </c>
      <c r="I73" s="135" t="e">
        <f>#REF!</f>
        <v>#REF!</v>
      </c>
      <c r="J73" s="200" t="e">
        <f t="shared" si="4"/>
        <v>#REF!</v>
      </c>
      <c r="K73" s="232">
        <f>'[1]Billing Units Summary'!AD89</f>
        <v>409671677.39177471</v>
      </c>
      <c r="L73" s="135" t="e">
        <f>#REF!</f>
        <v>#REF!</v>
      </c>
      <c r="M73" s="200" t="e">
        <f t="shared" si="5"/>
        <v>#REF!</v>
      </c>
      <c r="N73" s="232">
        <f>'[1]Billing Units Summary'!AN89</f>
        <v>205274726.89046627</v>
      </c>
      <c r="O73" s="135" t="e">
        <f>#REF!</f>
        <v>#REF!</v>
      </c>
      <c r="P73" s="200" t="e">
        <f t="shared" si="6"/>
        <v>#REF!</v>
      </c>
    </row>
    <row r="74" spans="1:16">
      <c r="A74" s="20">
        <v>40634</v>
      </c>
      <c r="B74" s="232">
        <f>'[1]Billing Units Summary'!D90</f>
        <v>389961505.87111914</v>
      </c>
      <c r="C74" s="135" t="e">
        <f>#REF!</f>
        <v>#REF!</v>
      </c>
      <c r="D74" s="200" t="e">
        <f t="shared" si="2"/>
        <v>#REF!</v>
      </c>
      <c r="E74" s="232">
        <f>'[1]Billing Units Summary'!L90</f>
        <v>171160384.08523601</v>
      </c>
      <c r="F74" s="135" t="e">
        <f>#REF!</f>
        <v>#REF!</v>
      </c>
      <c r="G74" s="200" t="e">
        <f t="shared" si="3"/>
        <v>#REF!</v>
      </c>
      <c r="H74" s="232">
        <f>'[1]Billing Units Summary'!T90</f>
        <v>803253072.7026552</v>
      </c>
      <c r="I74" s="135" t="e">
        <f>#REF!</f>
        <v>#REF!</v>
      </c>
      <c r="J74" s="200" t="e">
        <f t="shared" si="4"/>
        <v>#REF!</v>
      </c>
      <c r="K74" s="232">
        <f>'[1]Billing Units Summary'!AD90</f>
        <v>367427401.4529922</v>
      </c>
      <c r="L74" s="135" t="e">
        <f>#REF!</f>
        <v>#REF!</v>
      </c>
      <c r="M74" s="200" t="e">
        <f t="shared" si="5"/>
        <v>#REF!</v>
      </c>
      <c r="N74" s="232">
        <f>'[1]Billing Units Summary'!AN90</f>
        <v>187868985.60819748</v>
      </c>
      <c r="O74" s="135" t="e">
        <f>#REF!</f>
        <v>#REF!</v>
      </c>
      <c r="P74" s="200" t="e">
        <f t="shared" si="6"/>
        <v>#REF!</v>
      </c>
    </row>
    <row r="75" spans="1:16">
      <c r="A75" s="20">
        <v>40664</v>
      </c>
      <c r="B75" s="232">
        <f>'[1]Billing Units Summary'!D91</f>
        <v>383491260.98348469</v>
      </c>
      <c r="C75" s="135" t="e">
        <f>#REF!</f>
        <v>#REF!</v>
      </c>
      <c r="D75" s="200" t="e">
        <f t="shared" si="2"/>
        <v>#REF!</v>
      </c>
      <c r="E75" s="232">
        <f>'[1]Billing Units Summary'!L91</f>
        <v>171961065.93471709</v>
      </c>
      <c r="F75" s="135" t="e">
        <f>#REF!</f>
        <v>#REF!</v>
      </c>
      <c r="G75" s="200" t="e">
        <f t="shared" si="3"/>
        <v>#REF!</v>
      </c>
      <c r="H75" s="232">
        <f>'[1]Billing Units Summary'!T91</f>
        <v>818978364.46236813</v>
      </c>
      <c r="I75" s="135" t="e">
        <f>#REF!</f>
        <v>#REF!</v>
      </c>
      <c r="J75" s="200" t="e">
        <f t="shared" si="4"/>
        <v>#REF!</v>
      </c>
      <c r="K75" s="232">
        <f>'[1]Billing Units Summary'!AD91</f>
        <v>385595666.61482489</v>
      </c>
      <c r="L75" s="135" t="e">
        <f>#REF!</f>
        <v>#REF!</v>
      </c>
      <c r="M75" s="200" t="e">
        <f t="shared" si="5"/>
        <v>#REF!</v>
      </c>
      <c r="N75" s="232">
        <f>'[1]Billing Units Summary'!AN91</f>
        <v>195225232.3590883</v>
      </c>
      <c r="O75" s="135" t="e">
        <f>#REF!</f>
        <v>#REF!</v>
      </c>
      <c r="P75" s="200" t="e">
        <f t="shared" si="6"/>
        <v>#REF!</v>
      </c>
    </row>
    <row r="76" spans="1:16">
      <c r="A76" s="20">
        <v>40695</v>
      </c>
      <c r="B76" s="232">
        <f>'[1]Billing Units Summary'!D92</f>
        <v>417215131.13856316</v>
      </c>
      <c r="C76" s="135" t="e">
        <f>#REF!</f>
        <v>#REF!</v>
      </c>
      <c r="D76" s="200" t="e">
        <f t="shared" si="2"/>
        <v>#REF!</v>
      </c>
      <c r="E76" s="232">
        <f>'[1]Billing Units Summary'!L92</f>
        <v>183801503.68940121</v>
      </c>
      <c r="F76" s="135" t="e">
        <f>#REF!</f>
        <v>#REF!</v>
      </c>
      <c r="G76" s="200" t="e">
        <f t="shared" si="3"/>
        <v>#REF!</v>
      </c>
      <c r="H76" s="232">
        <f>'[1]Billing Units Summary'!T92</f>
        <v>868869783.05430615</v>
      </c>
      <c r="I76" s="135" t="e">
        <f>#REF!</f>
        <v>#REF!</v>
      </c>
      <c r="J76" s="200" t="e">
        <f t="shared" si="4"/>
        <v>#REF!</v>
      </c>
      <c r="K76" s="232">
        <f>'[1]Billing Units Summary'!AD92</f>
        <v>417418322.20467317</v>
      </c>
      <c r="L76" s="135" t="e">
        <f>#REF!</f>
        <v>#REF!</v>
      </c>
      <c r="M76" s="200" t="e">
        <f t="shared" si="5"/>
        <v>#REF!</v>
      </c>
      <c r="N76" s="232">
        <f>'[1]Billing Units Summary'!AN92</f>
        <v>206614884.61254013</v>
      </c>
      <c r="O76" s="135" t="e">
        <f>#REF!</f>
        <v>#REF!</v>
      </c>
      <c r="P76" s="200" t="e">
        <f t="shared" si="6"/>
        <v>#REF!</v>
      </c>
    </row>
    <row r="77" spans="1:16">
      <c r="A77" s="20">
        <v>40725</v>
      </c>
      <c r="B77" s="232">
        <f>'[1]Billing Units Summary'!D93</f>
        <v>470113414.71526366</v>
      </c>
      <c r="C77" s="135" t="e">
        <f>#REF!</f>
        <v>#REF!</v>
      </c>
      <c r="D77" s="200" t="e">
        <f t="shared" si="2"/>
        <v>#REF!</v>
      </c>
      <c r="E77" s="232">
        <f>'[1]Billing Units Summary'!L93</f>
        <v>201013022.42273551</v>
      </c>
      <c r="F77" s="135" t="e">
        <f>#REF!</f>
        <v>#REF!</v>
      </c>
      <c r="G77" s="200" t="e">
        <f t="shared" si="3"/>
        <v>#REF!</v>
      </c>
      <c r="H77" s="232">
        <f>'[1]Billing Units Summary'!T93</f>
        <v>935393884.45922709</v>
      </c>
      <c r="I77" s="135" t="e">
        <f>#REF!</f>
        <v>#REF!</v>
      </c>
      <c r="J77" s="200" t="e">
        <f t="shared" si="4"/>
        <v>#REF!</v>
      </c>
      <c r="K77" s="232">
        <f>'[1]Billing Units Summary'!AD93</f>
        <v>434750823.83521491</v>
      </c>
      <c r="L77" s="135" t="e">
        <f>#REF!</f>
        <v>#REF!</v>
      </c>
      <c r="M77" s="200" t="e">
        <f t="shared" si="5"/>
        <v>#REF!</v>
      </c>
      <c r="N77" s="232">
        <f>'[1]Billing Units Summary'!AN93</f>
        <v>219387096.64798814</v>
      </c>
      <c r="O77" s="135" t="e">
        <f>#REF!</f>
        <v>#REF!</v>
      </c>
      <c r="P77" s="200" t="e">
        <f t="shared" si="6"/>
        <v>#REF!</v>
      </c>
    </row>
    <row r="78" spans="1:16">
      <c r="A78" s="20">
        <v>40756</v>
      </c>
      <c r="B78" s="232">
        <f>'[1]Billing Units Summary'!D94</f>
        <v>464068800.80782515</v>
      </c>
      <c r="C78" s="135" t="e">
        <f>#REF!</f>
        <v>#REF!</v>
      </c>
      <c r="D78" s="200" t="e">
        <f t="shared" si="2"/>
        <v>#REF!</v>
      </c>
      <c r="E78" s="232">
        <f>'[1]Billing Units Summary'!L94</f>
        <v>200299507.7756092</v>
      </c>
      <c r="F78" s="135" t="e">
        <f>#REF!</f>
        <v>#REF!</v>
      </c>
      <c r="G78" s="200" t="e">
        <f t="shared" si="3"/>
        <v>#REF!</v>
      </c>
      <c r="H78" s="232">
        <f>'[1]Billing Units Summary'!T94</f>
        <v>941222209.88711429</v>
      </c>
      <c r="I78" s="135" t="e">
        <f>#REF!</f>
        <v>#REF!</v>
      </c>
      <c r="J78" s="200" t="e">
        <f t="shared" si="4"/>
        <v>#REF!</v>
      </c>
      <c r="K78" s="232">
        <f>'[1]Billing Units Summary'!AD94</f>
        <v>446199175.96193278</v>
      </c>
      <c r="L78" s="135" t="e">
        <f>#REF!</f>
        <v>#REF!</v>
      </c>
      <c r="M78" s="200" t="e">
        <f t="shared" si="5"/>
        <v>#REF!</v>
      </c>
      <c r="N78" s="232">
        <f>'[1]Billing Units Summary'!AN94</f>
        <v>221480187.825113</v>
      </c>
      <c r="O78" s="135" t="e">
        <f>#REF!</f>
        <v>#REF!</v>
      </c>
      <c r="P78" s="200" t="e">
        <f t="shared" si="6"/>
        <v>#REF!</v>
      </c>
    </row>
    <row r="79" spans="1:16">
      <c r="A79" s="20">
        <v>40787</v>
      </c>
      <c r="B79" s="232">
        <f>'[1]Billing Units Summary'!D95</f>
        <v>389314573.91555893</v>
      </c>
      <c r="C79" s="135" t="e">
        <f>#REF!</f>
        <v>#REF!</v>
      </c>
      <c r="D79" s="200" t="e">
        <f t="shared" si="2"/>
        <v>#REF!</v>
      </c>
      <c r="E79" s="232">
        <f>'[1]Billing Units Summary'!L95</f>
        <v>172590386.65299168</v>
      </c>
      <c r="F79" s="135" t="e">
        <f>#REF!</f>
        <v>#REF!</v>
      </c>
      <c r="G79" s="200" t="e">
        <f t="shared" si="3"/>
        <v>#REF!</v>
      </c>
      <c r="H79" s="232">
        <f>'[1]Billing Units Summary'!T95</f>
        <v>836001181.34905601</v>
      </c>
      <c r="I79" s="135" t="e">
        <f>#REF!</f>
        <v>#REF!</v>
      </c>
      <c r="J79" s="200" t="e">
        <f t="shared" si="4"/>
        <v>#REF!</v>
      </c>
      <c r="K79" s="232">
        <f>'[1]Billing Units Summary'!AD95</f>
        <v>397311797.7261216</v>
      </c>
      <c r="L79" s="135" t="e">
        <f>#REF!</f>
        <v>#REF!</v>
      </c>
      <c r="M79" s="200" t="e">
        <f t="shared" si="5"/>
        <v>#REF!</v>
      </c>
      <c r="N79" s="232">
        <f>'[1]Billing Units Summary'!AN95</f>
        <v>198031651.65872625</v>
      </c>
      <c r="O79" s="135" t="e">
        <f>#REF!</f>
        <v>#REF!</v>
      </c>
      <c r="P79" s="200" t="e">
        <f t="shared" si="6"/>
        <v>#REF!</v>
      </c>
    </row>
    <row r="80" spans="1:16">
      <c r="A80" s="20">
        <v>40817</v>
      </c>
      <c r="B80" s="232">
        <f>'[1]Billing Units Summary'!D96</f>
        <v>386192728.91498297</v>
      </c>
      <c r="C80" s="135" t="e">
        <f>#REF!</f>
        <v>#REF!</v>
      </c>
      <c r="D80" s="200" t="e">
        <f t="shared" si="2"/>
        <v>#REF!</v>
      </c>
      <c r="E80" s="232">
        <f>'[1]Billing Units Summary'!L96</f>
        <v>170183159.70007798</v>
      </c>
      <c r="F80" s="135" t="e">
        <f>#REF!</f>
        <v>#REF!</v>
      </c>
      <c r="G80" s="200" t="e">
        <f t="shared" si="3"/>
        <v>#REF!</v>
      </c>
      <c r="H80" s="232">
        <f>'[1]Billing Units Summary'!T96</f>
        <v>826246191.0318687</v>
      </c>
      <c r="I80" s="135" t="e">
        <f>#REF!</f>
        <v>#REF!</v>
      </c>
      <c r="J80" s="200" t="e">
        <f t="shared" si="4"/>
        <v>#REF!</v>
      </c>
      <c r="K80" s="232">
        <f>'[1]Billing Units Summary'!AD96</f>
        <v>378229011.91715515</v>
      </c>
      <c r="L80" s="135" t="e">
        <f>#REF!</f>
        <v>#REF!</v>
      </c>
      <c r="M80" s="200" t="e">
        <f t="shared" si="5"/>
        <v>#REF!</v>
      </c>
      <c r="N80" s="232">
        <f>'[1]Billing Units Summary'!AN96</f>
        <v>192904462.82725573</v>
      </c>
      <c r="O80" s="135" t="e">
        <f>#REF!</f>
        <v>#REF!</v>
      </c>
      <c r="P80" s="200" t="e">
        <f t="shared" si="6"/>
        <v>#REF!</v>
      </c>
    </row>
    <row r="81" spans="1:16">
      <c r="A81" s="20">
        <v>40848</v>
      </c>
      <c r="B81" s="232">
        <f>'[1]Billing Units Summary'!D97</f>
        <v>402402605.02082503</v>
      </c>
      <c r="C81" s="135" t="e">
        <f>#REF!</f>
        <v>#REF!</v>
      </c>
      <c r="D81" s="200" t="e">
        <f t="shared" si="2"/>
        <v>#REF!</v>
      </c>
      <c r="E81" s="232">
        <f>'[1]Billing Units Summary'!L97</f>
        <v>174377176.72354397</v>
      </c>
      <c r="F81" s="135" t="e">
        <f>#REF!</f>
        <v>#REF!</v>
      </c>
      <c r="G81" s="200" t="e">
        <f t="shared" si="3"/>
        <v>#REF!</v>
      </c>
      <c r="H81" s="232">
        <f>'[1]Billing Units Summary'!T97</f>
        <v>842572136.93808687</v>
      </c>
      <c r="I81" s="135" t="e">
        <f>#REF!</f>
        <v>#REF!</v>
      </c>
      <c r="J81" s="200" t="e">
        <f t="shared" si="4"/>
        <v>#REF!</v>
      </c>
      <c r="K81" s="232">
        <f>'[1]Billing Units Summary'!AD97</f>
        <v>385549595.25279838</v>
      </c>
      <c r="L81" s="135" t="e">
        <f>#REF!</f>
        <v>#REF!</v>
      </c>
      <c r="M81" s="200" t="e">
        <f t="shared" si="5"/>
        <v>#REF!</v>
      </c>
      <c r="N81" s="232">
        <f>'[1]Billing Units Summary'!AN97</f>
        <v>192783817.60246822</v>
      </c>
      <c r="O81" s="135" t="e">
        <f>#REF!</f>
        <v>#REF!</v>
      </c>
      <c r="P81" s="200" t="e">
        <f t="shared" si="6"/>
        <v>#REF!</v>
      </c>
    </row>
    <row r="82" spans="1:16">
      <c r="A82" s="21">
        <v>40878</v>
      </c>
      <c r="B82" s="189">
        <f>'[1]Billing Units Summary'!D98</f>
        <v>470493621.60831851</v>
      </c>
      <c r="C82" s="137" t="e">
        <f>#REF!</f>
        <v>#REF!</v>
      </c>
      <c r="D82" s="201" t="e">
        <f t="shared" si="2"/>
        <v>#REF!</v>
      </c>
      <c r="E82" s="189">
        <f>'[1]Billing Units Summary'!L98</f>
        <v>193051245.0628089</v>
      </c>
      <c r="F82" s="137" t="e">
        <f>#REF!</f>
        <v>#REF!</v>
      </c>
      <c r="G82" s="201" t="e">
        <f t="shared" si="3"/>
        <v>#REF!</v>
      </c>
      <c r="H82" s="189">
        <f>'[1]Billing Units Summary'!T98</f>
        <v>923432586.61145508</v>
      </c>
      <c r="I82" s="137" t="e">
        <f>#REF!</f>
        <v>#REF!</v>
      </c>
      <c r="J82" s="201" t="e">
        <f t="shared" si="4"/>
        <v>#REF!</v>
      </c>
      <c r="K82" s="189">
        <f>'[1]Billing Units Summary'!AD98</f>
        <v>394962792.36334145</v>
      </c>
      <c r="L82" s="137" t="e">
        <f>#REF!</f>
        <v>#REF!</v>
      </c>
      <c r="M82" s="201" t="e">
        <f t="shared" si="5"/>
        <v>#REF!</v>
      </c>
      <c r="N82" s="189">
        <f>'[1]Billing Units Summary'!AN98</f>
        <v>202268846.33771902</v>
      </c>
      <c r="O82" s="137" t="e">
        <f>#REF!</f>
        <v>#REF!</v>
      </c>
      <c r="P82" s="201" t="e">
        <f t="shared" si="6"/>
        <v>#REF!</v>
      </c>
    </row>
    <row r="84" spans="1:16">
      <c r="A84" s="216" t="s">
        <v>168</v>
      </c>
      <c r="B84" s="220">
        <f>SUM(B63:B67)</f>
        <v>2151671601.1597219</v>
      </c>
      <c r="C84" s="221" t="e">
        <f>SUM(C63:C67)</f>
        <v>#REF!</v>
      </c>
      <c r="D84" s="222" t="e">
        <f>(C84-B84)/B84</f>
        <v>#REF!</v>
      </c>
      <c r="E84" s="220">
        <f>SUM(E63:E67)</f>
        <v>951283970.8733108</v>
      </c>
      <c r="F84" s="221" t="e">
        <f>SUM(F63:F67)</f>
        <v>#REF!</v>
      </c>
      <c r="G84" s="222" t="e">
        <f>(F84-E84)/E84</f>
        <v>#REF!</v>
      </c>
      <c r="H84" s="220">
        <f>SUM(H63:H67)</f>
        <v>4384615383.2044468</v>
      </c>
      <c r="I84" s="221" t="e">
        <f>SUM(I63:I67)</f>
        <v>#REF!</v>
      </c>
      <c r="J84" s="222" t="e">
        <f>(I84-H84)/H84</f>
        <v>#REF!</v>
      </c>
      <c r="K84" s="220">
        <f>SUM(K63:K67)</f>
        <v>2125361791.9987078</v>
      </c>
      <c r="L84" s="221" t="e">
        <f>SUM(L63:L67)</f>
        <v>#REF!</v>
      </c>
      <c r="M84" s="222" t="e">
        <f>(L84-K84)/K84</f>
        <v>#REF!</v>
      </c>
      <c r="N84" s="220">
        <f>SUM(N63:N67)</f>
        <v>1063120390.9975827</v>
      </c>
      <c r="O84" s="221" t="e">
        <f>SUM(O63:O67)</f>
        <v>#REF!</v>
      </c>
      <c r="P84" s="222" t="e">
        <f>(O84-N84)/N84</f>
        <v>#REF!</v>
      </c>
    </row>
    <row r="89" spans="1:16" ht="15">
      <c r="A89" s="231" t="s">
        <v>170</v>
      </c>
    </row>
    <row r="90" spans="1:16">
      <c r="A90" s="1"/>
    </row>
    <row r="91" spans="1:16" ht="38.25">
      <c r="A91" s="212" t="s">
        <v>126</v>
      </c>
      <c r="B91" s="213" t="s">
        <v>145</v>
      </c>
      <c r="C91" s="210" t="s">
        <v>163</v>
      </c>
      <c r="D91" s="211" t="s">
        <v>166</v>
      </c>
      <c r="E91" s="210" t="s">
        <v>145</v>
      </c>
      <c r="F91" s="210" t="s">
        <v>163</v>
      </c>
      <c r="G91" s="211" t="s">
        <v>166</v>
      </c>
    </row>
    <row r="92" spans="1:16">
      <c r="A92" s="138">
        <v>40299</v>
      </c>
      <c r="B92" s="237">
        <f>'[1]Total Energy Summary'!C114</f>
        <v>1979524460.681808</v>
      </c>
      <c r="C92" s="234" t="e">
        <f>#REF!</f>
        <v>#REF!</v>
      </c>
      <c r="D92" s="199">
        <v>3.9747716023015113E-2</v>
      </c>
      <c r="E92" s="202"/>
      <c r="F92" s="203"/>
      <c r="G92" s="204"/>
    </row>
    <row r="93" spans="1:16">
      <c r="A93" s="138">
        <v>40330</v>
      </c>
      <c r="B93" s="238">
        <f>'[1]Total Energy Summary'!C115</f>
        <v>2127969749.4550314</v>
      </c>
      <c r="C93" s="235" t="e">
        <f>#REF!</f>
        <v>#REF!</v>
      </c>
      <c r="D93" s="200">
        <v>-9.9615489886933049E-3</v>
      </c>
      <c r="E93" s="205"/>
      <c r="F93" s="1"/>
      <c r="G93" s="206"/>
    </row>
    <row r="94" spans="1:16">
      <c r="A94" s="138">
        <v>40360</v>
      </c>
      <c r="B94" s="238">
        <f>'[1]Total Energy Summary'!C116</f>
        <v>2308412320.1814389</v>
      </c>
      <c r="C94" s="235" t="e">
        <f>#REF!</f>
        <v>#REF!</v>
      </c>
      <c r="D94" s="200">
        <v>7.2449613249489106E-2</v>
      </c>
      <c r="E94" s="205"/>
      <c r="F94" s="1"/>
      <c r="G94" s="206"/>
    </row>
    <row r="95" spans="1:16">
      <c r="A95" s="138">
        <v>40391</v>
      </c>
      <c r="B95" s="238">
        <f>'[1]Total Energy Summary'!C117</f>
        <v>2295018774.6176672</v>
      </c>
      <c r="C95" s="235" t="e">
        <f>#REF!</f>
        <v>#REF!</v>
      </c>
      <c r="D95" s="200">
        <v>3.2531280885857314E-2</v>
      </c>
      <c r="E95" s="205"/>
      <c r="F95" s="1"/>
      <c r="G95" s="206"/>
    </row>
    <row r="96" spans="1:16" ht="13.5" thickBot="1">
      <c r="A96" s="42">
        <v>40422</v>
      </c>
      <c r="B96" s="239">
        <f>'[1]Total Energy Summary'!C118</f>
        <v>2027404042.7770996</v>
      </c>
      <c r="C96" s="236" t="e">
        <f>#REF!</f>
        <v>#REF!</v>
      </c>
      <c r="D96" s="219">
        <v>-1.4412686690500234E-2</v>
      </c>
      <c r="E96" s="228">
        <f>SUM(B92:B96)</f>
        <v>10738329347.713045</v>
      </c>
      <c r="F96" s="229" t="e">
        <f>SUM(C92:C96)</f>
        <v>#REF!</v>
      </c>
      <c r="G96" s="219" t="e">
        <f>(F96-E96)/E96</f>
        <v>#REF!</v>
      </c>
    </row>
    <row r="97" spans="1:7" ht="13.5" thickTop="1">
      <c r="A97" s="138">
        <v>40452</v>
      </c>
      <c r="B97" s="223">
        <f>'[1]Total Energy Summary'!C119</f>
        <v>1989775224.5168164</v>
      </c>
      <c r="C97" s="225">
        <v>1986936937.5613818</v>
      </c>
      <c r="D97" s="200">
        <v>-1.4264359714921022E-3</v>
      </c>
      <c r="E97" s="205"/>
      <c r="F97" s="1"/>
      <c r="G97" s="206"/>
    </row>
    <row r="98" spans="1:7">
      <c r="A98" s="138">
        <v>40483</v>
      </c>
      <c r="B98" s="223">
        <f>'[1]Total Energy Summary'!C120</f>
        <v>2033995168.3452744</v>
      </c>
      <c r="C98" s="225">
        <v>2031473298.5618317</v>
      </c>
      <c r="D98" s="200">
        <v>-1.2398602625464268E-3</v>
      </c>
      <c r="E98" s="205"/>
      <c r="F98" s="1"/>
      <c r="G98" s="206"/>
    </row>
    <row r="99" spans="1:7">
      <c r="A99" s="195">
        <v>40513</v>
      </c>
      <c r="B99" s="224">
        <f>'[1]Total Energy Summary'!C121</f>
        <v>2234002941.9919596</v>
      </c>
      <c r="C99" s="226">
        <v>2232079299.3012767</v>
      </c>
      <c r="D99" s="201">
        <v>-8.6107437663786725E-4</v>
      </c>
      <c r="E99" s="207"/>
      <c r="F99" s="208"/>
      <c r="G99" s="209"/>
    </row>
    <row r="100" spans="1:7">
      <c r="A100" s="34">
        <v>40544</v>
      </c>
      <c r="B100" s="223">
        <f>'[1]Total Energy Summary'!C122</f>
        <v>2289655816.898572</v>
      </c>
      <c r="C100" s="225">
        <v>2287960785.0463843</v>
      </c>
      <c r="D100" s="200">
        <v>-7.402998475481001E-4</v>
      </c>
      <c r="E100" s="205"/>
      <c r="F100" s="1"/>
      <c r="G100" s="206"/>
    </row>
    <row r="101" spans="1:7">
      <c r="A101" s="34">
        <v>40575</v>
      </c>
      <c r="B101" s="223">
        <f>'[1]Total Energy Summary'!C123</f>
        <v>2062504787.8960292</v>
      </c>
      <c r="C101" s="225">
        <v>2060870547.0407314</v>
      </c>
      <c r="D101" s="200">
        <v>-7.9235736318697262E-4</v>
      </c>
      <c r="E101" s="205"/>
      <c r="F101" s="1"/>
      <c r="G101" s="206"/>
    </row>
    <row r="102" spans="1:7">
      <c r="A102" s="34">
        <v>40603</v>
      </c>
      <c r="B102" s="223">
        <f>'[1]Total Energy Summary'!C124</f>
        <v>2177752098.6559286</v>
      </c>
      <c r="C102" s="225">
        <v>2176471841.2107534</v>
      </c>
      <c r="D102" s="200">
        <v>-5.8788024861292705E-4</v>
      </c>
      <c r="E102" s="205"/>
      <c r="F102" s="1"/>
      <c r="G102" s="206"/>
    </row>
    <row r="103" spans="1:7">
      <c r="A103" s="34">
        <v>40634</v>
      </c>
      <c r="B103" s="223">
        <f>'[1]Total Energy Summary'!C125</f>
        <v>1933316682.433912</v>
      </c>
      <c r="C103" s="225">
        <v>1932958610.9447269</v>
      </c>
      <c r="D103" s="200">
        <v>-1.8521098609375656E-4</v>
      </c>
      <c r="E103" s="205"/>
      <c r="F103" s="1"/>
      <c r="G103" s="206"/>
    </row>
    <row r="104" spans="1:7">
      <c r="A104" s="34">
        <v>40664</v>
      </c>
      <c r="B104" s="223">
        <f>'[1]Total Energy Summary'!C126</f>
        <v>1967401307.782481</v>
      </c>
      <c r="C104" s="225">
        <v>1964895241.2698388</v>
      </c>
      <c r="D104" s="200">
        <v>-1.27379528656856E-3</v>
      </c>
      <c r="E104" s="205"/>
      <c r="F104" s="1"/>
      <c r="G104" s="206"/>
    </row>
    <row r="105" spans="1:7">
      <c r="A105" s="34">
        <v>40695</v>
      </c>
      <c r="B105" s="223">
        <f>'[1]Total Energy Summary'!C127</f>
        <v>2105789760.9846244</v>
      </c>
      <c r="C105" s="225">
        <v>2101772500.1398861</v>
      </c>
      <c r="D105" s="200">
        <v>-1.9077217104806587E-3</v>
      </c>
      <c r="E105" s="205"/>
      <c r="F105" s="1"/>
      <c r="G105" s="206"/>
    </row>
    <row r="106" spans="1:7">
      <c r="A106" s="34">
        <v>40725</v>
      </c>
      <c r="B106" s="223">
        <f>'[1]Total Energy Summary'!C128</f>
        <v>2273230696.5441413</v>
      </c>
      <c r="C106" s="225">
        <v>2271076846.3648319</v>
      </c>
      <c r="D106" s="200">
        <v>-9.4748420500556305E-4</v>
      </c>
      <c r="E106" s="205"/>
      <c r="F106" s="1"/>
      <c r="G106" s="206"/>
    </row>
    <row r="107" spans="1:7">
      <c r="A107" s="34">
        <v>40756</v>
      </c>
      <c r="B107" s="223">
        <f>'[1]Total Energy Summary'!C129</f>
        <v>2285688704.5963063</v>
      </c>
      <c r="C107" s="225">
        <v>2281944157.1952381</v>
      </c>
      <c r="D107" s="200">
        <v>-1.6382578229215011E-3</v>
      </c>
      <c r="E107" s="205"/>
      <c r="F107" s="1"/>
      <c r="G107" s="206"/>
    </row>
    <row r="108" spans="1:7">
      <c r="A108" s="34">
        <v>40787</v>
      </c>
      <c r="B108" s="223">
        <f>'[1]Total Energy Summary'!C130</f>
        <v>2006514670.2661664</v>
      </c>
      <c r="C108" s="225">
        <v>2001124283.7408092</v>
      </c>
      <c r="D108" s="200">
        <v>-2.6864426187535452E-3</v>
      </c>
      <c r="E108" s="205"/>
      <c r="F108" s="1"/>
      <c r="G108" s="206"/>
    </row>
    <row r="109" spans="1:7">
      <c r="A109" s="34">
        <v>40817</v>
      </c>
      <c r="B109" s="223">
        <f>'[1]Total Energy Summary'!C131</f>
        <v>1968640790.9800527</v>
      </c>
      <c r="C109" s="225">
        <v>1965305711.8312414</v>
      </c>
      <c r="D109" s="200">
        <v>-1.6941024305155389E-3</v>
      </c>
      <c r="E109" s="205"/>
      <c r="F109" s="1"/>
      <c r="G109" s="206"/>
    </row>
    <row r="110" spans="1:7">
      <c r="A110" s="34">
        <v>40848</v>
      </c>
      <c r="B110" s="223">
        <f>'[1]Total Energy Summary'!C132</f>
        <v>2013982446.7514346</v>
      </c>
      <c r="C110" s="225">
        <v>2010881524.4424853</v>
      </c>
      <c r="D110" s="200">
        <v>-1.5396967902828736E-3</v>
      </c>
      <c r="E110" s="205"/>
      <c r="F110" s="1"/>
      <c r="G110" s="206"/>
    </row>
    <row r="111" spans="1:7">
      <c r="A111" s="196">
        <v>40878</v>
      </c>
      <c r="B111" s="224">
        <f>'[1]Total Energy Summary'!C133</f>
        <v>2201077623.3223553</v>
      </c>
      <c r="C111" s="226">
        <v>2198670754.4960551</v>
      </c>
      <c r="D111" s="201">
        <v>-1.0934956590341249E-3</v>
      </c>
      <c r="E111" s="207"/>
      <c r="F111" s="208"/>
      <c r="G111" s="209"/>
    </row>
    <row r="113" spans="1:16">
      <c r="A113" s="216" t="s">
        <v>164</v>
      </c>
      <c r="B113" s="839" t="s">
        <v>165</v>
      </c>
      <c r="C113" s="840"/>
      <c r="D113" s="841"/>
      <c r="E113" s="839" t="s">
        <v>153</v>
      </c>
      <c r="F113" s="840"/>
      <c r="G113" s="841"/>
      <c r="H113" s="839" t="s">
        <v>141</v>
      </c>
      <c r="I113" s="840"/>
      <c r="J113" s="841"/>
      <c r="K113" s="839" t="s">
        <v>167</v>
      </c>
      <c r="L113" s="840"/>
      <c r="M113" s="841"/>
      <c r="N113" s="839" t="s">
        <v>142</v>
      </c>
      <c r="O113" s="840"/>
      <c r="P113" s="841"/>
    </row>
    <row r="114" spans="1:16" ht="38.25">
      <c r="A114" s="216"/>
      <c r="B114" s="210" t="s">
        <v>145</v>
      </c>
      <c r="C114" s="210" t="s">
        <v>163</v>
      </c>
      <c r="D114" s="211" t="s">
        <v>166</v>
      </c>
      <c r="E114" s="213" t="s">
        <v>145</v>
      </c>
      <c r="F114" s="210" t="s">
        <v>163</v>
      </c>
      <c r="G114" s="211" t="s">
        <v>166</v>
      </c>
      <c r="H114" s="213" t="s">
        <v>145</v>
      </c>
      <c r="I114" s="210" t="s">
        <v>163</v>
      </c>
      <c r="J114" s="211" t="s">
        <v>166</v>
      </c>
      <c r="K114" s="213" t="s">
        <v>145</v>
      </c>
      <c r="L114" s="210" t="s">
        <v>163</v>
      </c>
      <c r="M114" s="211" t="s">
        <v>166</v>
      </c>
      <c r="N114" s="213" t="s">
        <v>145</v>
      </c>
      <c r="O114" s="210" t="s">
        <v>163</v>
      </c>
      <c r="P114" s="211" t="s">
        <v>166</v>
      </c>
    </row>
    <row r="115" spans="1:16">
      <c r="A115" s="214">
        <v>40299</v>
      </c>
      <c r="B115" s="187">
        <v>389147970.51008481</v>
      </c>
      <c r="C115" s="234" t="e">
        <f>Resid!#REF!</f>
        <v>#REF!</v>
      </c>
      <c r="D115" s="199" t="e">
        <f>(C115-B115)/B115</f>
        <v>#REF!</v>
      </c>
      <c r="E115" s="187">
        <v>174731094.24810642</v>
      </c>
      <c r="F115" s="234" t="e">
        <f>'GS&lt;50'!#REF!</f>
        <v>#REF!</v>
      </c>
      <c r="G115" s="199" t="e">
        <f>(F115-E115)/E115</f>
        <v>#REF!</v>
      </c>
      <c r="H115" s="187">
        <v>816549687.28450084</v>
      </c>
      <c r="I115" s="234" t="e">
        <f>'GS 50-1000'!#REF!</f>
        <v>#REF!</v>
      </c>
      <c r="J115" s="199" t="e">
        <f>(I115-H115)/H115</f>
        <v>#REF!</v>
      </c>
      <c r="K115" s="187">
        <v>388331754.19734573</v>
      </c>
      <c r="L115" s="234" t="e">
        <f>'GS 1-5'!#REF!</f>
        <v>#REF!</v>
      </c>
      <c r="M115" s="199" t="e">
        <f>(L115-K115)/K115</f>
        <v>#REF!</v>
      </c>
      <c r="N115" s="187">
        <v>198614237.01377216</v>
      </c>
      <c r="O115" s="234" t="e">
        <f>LU!#REF!</f>
        <v>#REF!</v>
      </c>
      <c r="P115" s="199" t="e">
        <f>(O115-N115)/N115</f>
        <v>#REF!</v>
      </c>
    </row>
    <row r="116" spans="1:16">
      <c r="A116" s="214">
        <v>40330</v>
      </c>
      <c r="B116" s="232">
        <v>422633851.64817619</v>
      </c>
      <c r="C116" s="235" t="e">
        <f>Resid!#REF!</f>
        <v>#REF!</v>
      </c>
      <c r="D116" s="200" t="e">
        <f t="shared" ref="D116:D134" si="7">(C116-B116)/B116</f>
        <v>#REF!</v>
      </c>
      <c r="E116" s="232">
        <v>188440248.50769436</v>
      </c>
      <c r="F116" s="234" t="e">
        <f>'GS&lt;50'!#REF!</f>
        <v>#REF!</v>
      </c>
      <c r="G116" s="200" t="e">
        <f t="shared" ref="G116:G134" si="8">(F116-E116)/E116</f>
        <v>#REF!</v>
      </c>
      <c r="H116" s="232">
        <v>866154047.67725074</v>
      </c>
      <c r="I116" s="235" t="e">
        <f>'GS 50-1000'!#REF!</f>
        <v>#REF!</v>
      </c>
      <c r="J116" s="200" t="e">
        <f t="shared" ref="J116:J134" si="9">(I116-H116)/H116</f>
        <v>#REF!</v>
      </c>
      <c r="K116" s="232">
        <v>427586334.84567797</v>
      </c>
      <c r="L116" s="235" t="e">
        <f>'GS 1-5'!#REF!</f>
        <v>#REF!</v>
      </c>
      <c r="M116" s="200" t="e">
        <f t="shared" ref="M116:M134" si="10">(L116-K116)/K116</f>
        <v>#REF!</v>
      </c>
      <c r="N116" s="232">
        <v>211285130.49109173</v>
      </c>
      <c r="O116" s="235" t="e">
        <f>LU!#REF!</f>
        <v>#REF!</v>
      </c>
      <c r="P116" s="200" t="e">
        <f t="shared" ref="P116:P134" si="11">(O116-N116)/N116</f>
        <v>#REF!</v>
      </c>
    </row>
    <row r="117" spans="1:16">
      <c r="A117" s="214">
        <v>40360</v>
      </c>
      <c r="B117" s="232">
        <v>475684374.24186379</v>
      </c>
      <c r="C117" s="235" t="e">
        <f>Resid!#REF!</f>
        <v>#REF!</v>
      </c>
      <c r="D117" s="200" t="e">
        <f t="shared" si="7"/>
        <v>#REF!</v>
      </c>
      <c r="E117" s="232">
        <v>206614504.5606485</v>
      </c>
      <c r="F117" s="234" t="e">
        <f>'GS&lt;50'!#REF!</f>
        <v>#REF!</v>
      </c>
      <c r="G117" s="200" t="e">
        <f t="shared" si="8"/>
        <v>#REF!</v>
      </c>
      <c r="H117" s="232">
        <v>936537306.55249667</v>
      </c>
      <c r="I117" s="235" t="e">
        <f>'GS 50-1000'!#REF!</f>
        <v>#REF!</v>
      </c>
      <c r="J117" s="200" t="e">
        <f t="shared" si="9"/>
        <v>#REF!</v>
      </c>
      <c r="K117" s="232">
        <v>451353746.88707334</v>
      </c>
      <c r="L117" s="235" t="e">
        <f>'GS 1-5'!#REF!</f>
        <v>#REF!</v>
      </c>
      <c r="M117" s="200" t="e">
        <f t="shared" si="10"/>
        <v>#REF!</v>
      </c>
      <c r="N117" s="232">
        <v>225649933.47564429</v>
      </c>
      <c r="O117" s="235" t="e">
        <f>LU!#REF!</f>
        <v>#REF!</v>
      </c>
      <c r="P117" s="200" t="e">
        <f t="shared" si="11"/>
        <v>#REF!</v>
      </c>
    </row>
    <row r="118" spans="1:16">
      <c r="A118" s="214">
        <v>40391</v>
      </c>
      <c r="B118" s="232">
        <v>469596010.33442521</v>
      </c>
      <c r="C118" s="235" t="e">
        <f>Resid!#REF!</f>
        <v>#REF!</v>
      </c>
      <c r="D118" s="200" t="e">
        <f t="shared" si="7"/>
        <v>#REF!</v>
      </c>
      <c r="E118" s="232">
        <v>204276607.96203938</v>
      </c>
      <c r="F118" s="234" t="e">
        <f>'GS&lt;50'!#REF!</f>
        <v>#REF!</v>
      </c>
      <c r="G118" s="200" t="e">
        <f t="shared" si="8"/>
        <v>#REF!</v>
      </c>
      <c r="H118" s="232">
        <v>933247995.80120957</v>
      </c>
      <c r="I118" s="235" t="e">
        <f>'GS 50-1000'!#REF!</f>
        <v>#REF!</v>
      </c>
      <c r="J118" s="200" t="e">
        <f t="shared" si="9"/>
        <v>#REF!</v>
      </c>
      <c r="K118" s="232">
        <v>450610145.7014842</v>
      </c>
      <c r="L118" s="235" t="e">
        <f>'GS 1-5'!#REF!</f>
        <v>#REF!</v>
      </c>
      <c r="M118" s="200" t="e">
        <f t="shared" si="10"/>
        <v>#REF!</v>
      </c>
      <c r="N118" s="232">
        <v>224869192.4797968</v>
      </c>
      <c r="O118" s="235" t="e">
        <f>LU!#REF!</f>
        <v>#REF!</v>
      </c>
      <c r="P118" s="200" t="e">
        <f t="shared" si="11"/>
        <v>#REF!</v>
      </c>
    </row>
    <row r="119" spans="1:16" ht="13.5" thickBot="1">
      <c r="A119" s="215">
        <v>40422</v>
      </c>
      <c r="B119" s="233">
        <v>394609394.42517191</v>
      </c>
      <c r="C119" s="236" t="e">
        <f>Resid!#REF!</f>
        <v>#REF!</v>
      </c>
      <c r="D119" s="219" t="e">
        <f t="shared" si="7"/>
        <v>#REF!</v>
      </c>
      <c r="E119" s="233">
        <v>177221515.59482223</v>
      </c>
      <c r="F119" s="234" t="e">
        <f>'GS&lt;50'!#REF!</f>
        <v>#REF!</v>
      </c>
      <c r="G119" s="219" t="e">
        <f t="shared" si="8"/>
        <v>#REF!</v>
      </c>
      <c r="H119" s="233">
        <v>832126345.88898897</v>
      </c>
      <c r="I119" s="236" t="e">
        <f>'GS 50-1000'!#REF!</f>
        <v>#REF!</v>
      </c>
      <c r="J119" s="219" t="e">
        <f t="shared" si="9"/>
        <v>#REF!</v>
      </c>
      <c r="K119" s="233">
        <v>407479810.36712635</v>
      </c>
      <c r="L119" s="236" t="e">
        <f>'GS 1-5'!#REF!</f>
        <v>#REF!</v>
      </c>
      <c r="M119" s="219" t="e">
        <f t="shared" si="10"/>
        <v>#REF!</v>
      </c>
      <c r="N119" s="233">
        <v>202701897.53727785</v>
      </c>
      <c r="O119" s="236" t="e">
        <f>LU!#REF!</f>
        <v>#REF!</v>
      </c>
      <c r="P119" s="219" t="e">
        <f t="shared" si="11"/>
        <v>#REF!</v>
      </c>
    </row>
    <row r="120" spans="1:16" ht="13.5" thickTop="1">
      <c r="A120" s="214">
        <v>40452</v>
      </c>
      <c r="B120" s="232">
        <v>391635588.44158298</v>
      </c>
      <c r="C120" s="135">
        <v>393898100.26319885</v>
      </c>
      <c r="D120" s="200">
        <f t="shared" si="7"/>
        <v>5.7770843314290752E-3</v>
      </c>
      <c r="E120" s="232">
        <v>174966305.00530964</v>
      </c>
      <c r="F120" s="135">
        <v>171819586.76259184</v>
      </c>
      <c r="G120" s="200">
        <f t="shared" si="8"/>
        <v>-1.7984709928133363E-2</v>
      </c>
      <c r="H120" s="232">
        <v>821821752.59992623</v>
      </c>
      <c r="I120" s="135">
        <v>825423385.2440089</v>
      </c>
      <c r="J120" s="200">
        <f t="shared" si="9"/>
        <v>4.3824985560293244E-3</v>
      </c>
      <c r="K120" s="232">
        <v>388735958.31286007</v>
      </c>
      <c r="L120" s="135">
        <v>391938296.69551694</v>
      </c>
      <c r="M120" s="200">
        <f t="shared" si="10"/>
        <v>8.2378239372432483E-3</v>
      </c>
      <c r="N120" s="232">
        <v>197730383.56842571</v>
      </c>
      <c r="O120" s="135">
        <v>188998435.33996367</v>
      </c>
      <c r="P120" s="200">
        <f t="shared" si="11"/>
        <v>-4.4160882464683533E-2</v>
      </c>
    </row>
    <row r="121" spans="1:16">
      <c r="A121" s="214">
        <v>40483</v>
      </c>
      <c r="B121" s="232">
        <v>407605725.53043795</v>
      </c>
      <c r="C121" s="135">
        <v>409924085.87396193</v>
      </c>
      <c r="D121" s="200">
        <f t="shared" si="7"/>
        <v>5.687752154381491E-3</v>
      </c>
      <c r="E121" s="232">
        <v>179003862.02177423</v>
      </c>
      <c r="F121" s="135">
        <v>175564539.46682262</v>
      </c>
      <c r="G121" s="200">
        <f t="shared" si="8"/>
        <v>-1.9213677940273965E-2</v>
      </c>
      <c r="H121" s="232">
        <v>837916794.20452726</v>
      </c>
      <c r="I121" s="135">
        <v>842576660.70528698</v>
      </c>
      <c r="J121" s="200">
        <f t="shared" si="9"/>
        <v>5.5612520634385244E-3</v>
      </c>
      <c r="K121" s="232">
        <v>395717607.89380318</v>
      </c>
      <c r="L121" s="135">
        <v>398890144.37146592</v>
      </c>
      <c r="M121" s="200">
        <f t="shared" si="10"/>
        <v>8.0171728888903532E-3</v>
      </c>
      <c r="N121" s="232">
        <v>197454063.48101982</v>
      </c>
      <c r="O121" s="135">
        <v>188246856.26319298</v>
      </c>
      <c r="P121" s="200">
        <f t="shared" si="11"/>
        <v>-4.662961630420881E-2</v>
      </c>
    </row>
    <row r="122" spans="1:16">
      <c r="A122" s="145">
        <v>40513</v>
      </c>
      <c r="B122" s="189">
        <v>475849681.13491857</v>
      </c>
      <c r="C122" s="137">
        <v>478466400.79898685</v>
      </c>
      <c r="D122" s="201">
        <f t="shared" si="7"/>
        <v>5.499046795255408E-3</v>
      </c>
      <c r="E122" s="189">
        <v>198640906.18239552</v>
      </c>
      <c r="F122" s="137">
        <v>194978035.04453823</v>
      </c>
      <c r="G122" s="201">
        <f t="shared" si="8"/>
        <v>-1.8439661841322737E-2</v>
      </c>
      <c r="H122" s="189">
        <v>922546424.75535822</v>
      </c>
      <c r="I122" s="137">
        <v>928135922.09551466</v>
      </c>
      <c r="J122" s="201">
        <f t="shared" si="9"/>
        <v>6.0587708002214245E-3</v>
      </c>
      <c r="K122" s="189">
        <v>411565715.41519988</v>
      </c>
      <c r="L122" s="137">
        <v>414857412.8522315</v>
      </c>
      <c r="M122" s="201">
        <f t="shared" si="10"/>
        <v>7.9979874750035086E-3</v>
      </c>
      <c r="N122" s="189">
        <v>208531683.16537517</v>
      </c>
      <c r="O122" s="137">
        <v>198799100.5039039</v>
      </c>
      <c r="P122" s="201">
        <f t="shared" si="11"/>
        <v>-4.6671961371706254E-2</v>
      </c>
    </row>
    <row r="123" spans="1:16">
      <c r="A123" s="20">
        <v>40544</v>
      </c>
      <c r="B123" s="232">
        <v>500315681.67948246</v>
      </c>
      <c r="C123" s="135">
        <v>502929494.33140171</v>
      </c>
      <c r="D123" s="200">
        <f t="shared" si="7"/>
        <v>5.2243268552868071E-3</v>
      </c>
      <c r="E123" s="232">
        <v>204408896.86540824</v>
      </c>
      <c r="F123" s="135">
        <v>200637924.54768497</v>
      </c>
      <c r="G123" s="200">
        <f t="shared" si="8"/>
        <v>-1.8448180952741245E-2</v>
      </c>
      <c r="H123" s="232">
        <v>947013120.27844417</v>
      </c>
      <c r="I123" s="135">
        <v>952927853.00780582</v>
      </c>
      <c r="J123" s="200">
        <f t="shared" si="9"/>
        <v>6.2456713668577078E-3</v>
      </c>
      <c r="K123" s="232">
        <v>410519011.80675006</v>
      </c>
      <c r="L123" s="135">
        <v>413960310.39227903</v>
      </c>
      <c r="M123" s="200">
        <f t="shared" si="10"/>
        <v>8.3827995453446755E-3</v>
      </c>
      <c r="N123" s="232">
        <v>209875231.05477488</v>
      </c>
      <c r="O123" s="135">
        <v>199937487.13611144</v>
      </c>
      <c r="P123" s="200">
        <f t="shared" si="11"/>
        <v>-4.735072294486152E-2</v>
      </c>
    </row>
    <row r="124" spans="1:16">
      <c r="A124" s="20">
        <v>40575</v>
      </c>
      <c r="B124" s="232">
        <v>447347411.31275547</v>
      </c>
      <c r="C124" s="135">
        <v>449518902.11456144</v>
      </c>
      <c r="D124" s="200">
        <f t="shared" si="7"/>
        <v>4.8541485809287755E-3</v>
      </c>
      <c r="E124" s="232">
        <v>183820308.00348702</v>
      </c>
      <c r="F124" s="135">
        <v>180204534.88862854</v>
      </c>
      <c r="G124" s="200">
        <f t="shared" si="8"/>
        <v>-1.9670150453615212E-2</v>
      </c>
      <c r="H124" s="232">
        <v>853128046.4018867</v>
      </c>
      <c r="I124" s="135">
        <v>858901259.95366168</v>
      </c>
      <c r="J124" s="200">
        <f t="shared" si="9"/>
        <v>6.7671125994788429E-3</v>
      </c>
      <c r="K124" s="232">
        <v>373265488.29988348</v>
      </c>
      <c r="L124" s="135">
        <v>376639684.59213048</v>
      </c>
      <c r="M124" s="200">
        <f t="shared" si="10"/>
        <v>9.0396685415935103E-3</v>
      </c>
      <c r="N124" s="232">
        <v>189508954.16430482</v>
      </c>
      <c r="O124" s="135">
        <v>180174074.61064801</v>
      </c>
      <c r="P124" s="200">
        <f t="shared" si="11"/>
        <v>-4.925825059201925E-2</v>
      </c>
    </row>
    <row r="125" spans="1:16">
      <c r="A125" s="20">
        <v>40603</v>
      </c>
      <c r="B125" s="232">
        <v>453354439.06026608</v>
      </c>
      <c r="C125" s="135">
        <v>455235562.74774468</v>
      </c>
      <c r="D125" s="200">
        <f t="shared" si="7"/>
        <v>4.1493443659179376E-3</v>
      </c>
      <c r="E125" s="232">
        <v>193089778.48760888</v>
      </c>
      <c r="F125" s="135">
        <v>188851476.37752751</v>
      </c>
      <c r="G125" s="200">
        <f t="shared" si="8"/>
        <v>-2.1949904046077502E-2</v>
      </c>
      <c r="H125" s="232">
        <v>900639244.11210072</v>
      </c>
      <c r="I125" s="135">
        <v>908018415.79918659</v>
      </c>
      <c r="J125" s="200">
        <f t="shared" si="9"/>
        <v>8.1932602152603919E-3</v>
      </c>
      <c r="K125" s="232">
        <v>409671677.39177471</v>
      </c>
      <c r="L125" s="135">
        <v>414127170.89200145</v>
      </c>
      <c r="M125" s="200">
        <f t="shared" si="10"/>
        <v>1.0875766488406486E-2</v>
      </c>
      <c r="N125" s="232">
        <v>205274726.89046627</v>
      </c>
      <c r="O125" s="135">
        <v>194484616.1381917</v>
      </c>
      <c r="P125" s="200">
        <f t="shared" si="11"/>
        <v>-5.2564243615007368E-2</v>
      </c>
    </row>
    <row r="126" spans="1:16">
      <c r="A126" s="20">
        <v>40634</v>
      </c>
      <c r="B126" s="232">
        <v>389961505.87111914</v>
      </c>
      <c r="C126" s="135">
        <v>391230910.74876422</v>
      </c>
      <c r="D126" s="200">
        <f t="shared" si="7"/>
        <v>3.2552055998691549E-3</v>
      </c>
      <c r="E126" s="232">
        <v>171160384.08523601</v>
      </c>
      <c r="F126" s="135">
        <v>167223906.60595503</v>
      </c>
      <c r="G126" s="200">
        <f t="shared" si="8"/>
        <v>-2.2998765165896422E-2</v>
      </c>
      <c r="H126" s="232">
        <v>803253072.7026552</v>
      </c>
      <c r="I126" s="135">
        <v>810728257.53871441</v>
      </c>
      <c r="J126" s="200">
        <f t="shared" si="9"/>
        <v>9.3061391111868737E-3</v>
      </c>
      <c r="K126" s="232">
        <v>367427401.4529922</v>
      </c>
      <c r="L126" s="135">
        <v>372472545.07909459</v>
      </c>
      <c r="M126" s="200">
        <f t="shared" si="10"/>
        <v>1.3730994493473704E-2</v>
      </c>
      <c r="N126" s="232">
        <v>187868985.60819748</v>
      </c>
      <c r="O126" s="135">
        <v>177631899.09109744</v>
      </c>
      <c r="P126" s="200">
        <f t="shared" si="11"/>
        <v>-5.4490561515297554E-2</v>
      </c>
    </row>
    <row r="127" spans="1:16">
      <c r="A127" s="20">
        <v>40664</v>
      </c>
      <c r="B127" s="232">
        <v>383491260.98348469</v>
      </c>
      <c r="C127" s="135">
        <v>384632601.80737561</v>
      </c>
      <c r="D127" s="200">
        <f t="shared" si="7"/>
        <v>2.9761847009600489E-3</v>
      </c>
      <c r="E127" s="232">
        <v>171961065.93471709</v>
      </c>
      <c r="F127" s="135">
        <v>167696532.47458735</v>
      </c>
      <c r="G127" s="200">
        <f t="shared" si="8"/>
        <v>-2.4799412802830122E-2</v>
      </c>
      <c r="H127" s="232">
        <v>818978364.46236813</v>
      </c>
      <c r="I127" s="135">
        <v>825233961.03638887</v>
      </c>
      <c r="J127" s="200">
        <f t="shared" si="9"/>
        <v>7.6382928358886904E-3</v>
      </c>
      <c r="K127" s="232">
        <v>385595666.61482489</v>
      </c>
      <c r="L127" s="135">
        <v>390465930.80033904</v>
      </c>
      <c r="M127" s="200">
        <f t="shared" si="10"/>
        <v>1.2630495120110113E-2</v>
      </c>
      <c r="N127" s="232">
        <v>195225232.3590883</v>
      </c>
      <c r="O127" s="135">
        <v>184702365.27004674</v>
      </c>
      <c r="P127" s="200">
        <f t="shared" si="11"/>
        <v>-5.3901163091901377E-2</v>
      </c>
    </row>
    <row r="128" spans="1:16">
      <c r="A128" s="20">
        <v>40695</v>
      </c>
      <c r="B128" s="232">
        <v>417215131.13856316</v>
      </c>
      <c r="C128" s="135">
        <v>418472937.06714201</v>
      </c>
      <c r="D128" s="200">
        <f t="shared" si="7"/>
        <v>3.0147658478884799E-3</v>
      </c>
      <c r="E128" s="232">
        <v>183801503.68940121</v>
      </c>
      <c r="F128" s="135">
        <v>178435838.8234691</v>
      </c>
      <c r="G128" s="200">
        <f t="shared" si="8"/>
        <v>-2.9192714739697281E-2</v>
      </c>
      <c r="H128" s="232">
        <v>868869783.05430615</v>
      </c>
      <c r="I128" s="135">
        <v>874358906.96857524</v>
      </c>
      <c r="J128" s="200">
        <f t="shared" si="9"/>
        <v>6.317544954749575E-3</v>
      </c>
      <c r="K128" s="232">
        <v>417418322.20467317</v>
      </c>
      <c r="L128" s="135">
        <v>422727614.31515366</v>
      </c>
      <c r="M128" s="200">
        <f t="shared" si="10"/>
        <v>1.2719355687211968E-2</v>
      </c>
      <c r="N128" s="232">
        <v>206614884.61254013</v>
      </c>
      <c r="O128" s="135">
        <v>195920454.83444467</v>
      </c>
      <c r="P128" s="200">
        <f t="shared" si="11"/>
        <v>-5.1760209813298097E-2</v>
      </c>
    </row>
    <row r="129" spans="1:16">
      <c r="A129" s="20">
        <v>40725</v>
      </c>
      <c r="B129" s="232">
        <v>470113414.71526366</v>
      </c>
      <c r="C129" s="135">
        <v>471550492.5867666</v>
      </c>
      <c r="D129" s="200">
        <f t="shared" si="7"/>
        <v>3.0568748444954274E-3</v>
      </c>
      <c r="E129" s="232">
        <v>201013022.42273551</v>
      </c>
      <c r="F129" s="135">
        <v>194862074.74725968</v>
      </c>
      <c r="G129" s="200">
        <f t="shared" si="8"/>
        <v>-3.0599747227024108E-2</v>
      </c>
      <c r="H129" s="232">
        <v>935393884.45922709</v>
      </c>
      <c r="I129" s="135">
        <v>942143655.13000822</v>
      </c>
      <c r="J129" s="200">
        <f t="shared" si="9"/>
        <v>7.2159662179995272E-3</v>
      </c>
      <c r="K129" s="232">
        <v>434750823.83521491</v>
      </c>
      <c r="L129" s="135">
        <v>441699272.3226012</v>
      </c>
      <c r="M129" s="200">
        <f t="shared" si="10"/>
        <v>1.598259993181745E-2</v>
      </c>
      <c r="N129" s="232">
        <v>219387096.64798814</v>
      </c>
      <c r="O129" s="135">
        <v>208151352.64153928</v>
      </c>
      <c r="P129" s="200">
        <f t="shared" si="11"/>
        <v>-5.1214242670237282E-2</v>
      </c>
    </row>
    <row r="130" spans="1:16">
      <c r="A130" s="20">
        <v>40756</v>
      </c>
      <c r="B130" s="232">
        <v>464068800.80782515</v>
      </c>
      <c r="C130" s="135">
        <v>465502749.78185922</v>
      </c>
      <c r="D130" s="200">
        <f t="shared" si="7"/>
        <v>3.0899491013787876E-3</v>
      </c>
      <c r="E130" s="232">
        <v>200299507.7756092</v>
      </c>
      <c r="F130" s="135">
        <v>194013778.6751911</v>
      </c>
      <c r="G130" s="200">
        <f t="shared" si="8"/>
        <v>-3.138165026076771E-2</v>
      </c>
      <c r="H130" s="232">
        <v>941222209.88711429</v>
      </c>
      <c r="I130" s="135">
        <v>947347301.87231362</v>
      </c>
      <c r="J130" s="200">
        <f t="shared" si="9"/>
        <v>6.507593978189217E-3</v>
      </c>
      <c r="K130" s="232">
        <v>446199175.96193278</v>
      </c>
      <c r="L130" s="135">
        <v>452704404.3385787</v>
      </c>
      <c r="M130" s="200">
        <f t="shared" si="10"/>
        <v>1.4579203026589436E-2</v>
      </c>
      <c r="N130" s="232">
        <v>221480187.825113</v>
      </c>
      <c r="O130" s="135">
        <v>209920371.25730515</v>
      </c>
      <c r="P130" s="200">
        <f t="shared" si="11"/>
        <v>-5.2193456585542586E-2</v>
      </c>
    </row>
    <row r="131" spans="1:16">
      <c r="A131" s="20">
        <v>40787</v>
      </c>
      <c r="B131" s="232">
        <v>389314573.91555893</v>
      </c>
      <c r="C131" s="135">
        <v>390531444.30785716</v>
      </c>
      <c r="D131" s="200">
        <f t="shared" si="7"/>
        <v>3.1256738735965144E-3</v>
      </c>
      <c r="E131" s="232">
        <v>172590386.65299168</v>
      </c>
      <c r="F131" s="135">
        <v>167696817.26838234</v>
      </c>
      <c r="G131" s="200">
        <f t="shared" si="8"/>
        <v>-2.8353661403217652E-2</v>
      </c>
      <c r="H131" s="232">
        <v>836001181.34905601</v>
      </c>
      <c r="I131" s="135">
        <v>840509548.62549567</v>
      </c>
      <c r="J131" s="200">
        <f t="shared" si="9"/>
        <v>5.3927762029767823E-3</v>
      </c>
      <c r="K131" s="232">
        <v>397311797.7261216</v>
      </c>
      <c r="L131" s="135">
        <v>401977398.55434972</v>
      </c>
      <c r="M131" s="200">
        <f t="shared" si="10"/>
        <v>1.174292043410261E-2</v>
      </c>
      <c r="N131" s="232">
        <v>198031651.65872625</v>
      </c>
      <c r="O131" s="135">
        <v>187167763.93695641</v>
      </c>
      <c r="P131" s="200">
        <f t="shared" si="11"/>
        <v>-5.4859350163335992E-2</v>
      </c>
    </row>
    <row r="132" spans="1:16">
      <c r="A132" s="20">
        <v>40817</v>
      </c>
      <c r="B132" s="232">
        <v>386192728.91498297</v>
      </c>
      <c r="C132" s="135">
        <v>387471887.47976238</v>
      </c>
      <c r="D132" s="200">
        <f t="shared" si="7"/>
        <v>3.3122285040767733E-3</v>
      </c>
      <c r="E132" s="232">
        <v>170183159.70007798</v>
      </c>
      <c r="F132" s="135">
        <v>165809652.71038461</v>
      </c>
      <c r="G132" s="200">
        <f t="shared" si="8"/>
        <v>-2.5698823534602462E-2</v>
      </c>
      <c r="H132" s="232">
        <v>826246191.0318687</v>
      </c>
      <c r="I132" s="135">
        <v>832296805.30303502</v>
      </c>
      <c r="J132" s="200">
        <f t="shared" si="9"/>
        <v>7.3230162351610156E-3</v>
      </c>
      <c r="K132" s="232">
        <v>378229011.91715515</v>
      </c>
      <c r="L132" s="135">
        <v>383312094.27970856</v>
      </c>
      <c r="M132" s="200">
        <f t="shared" si="10"/>
        <v>1.3439165696963467E-2</v>
      </c>
      <c r="N132" s="232">
        <v>192904462.82725573</v>
      </c>
      <c r="O132" s="135">
        <v>181556138.8022494</v>
      </c>
      <c r="P132" s="200">
        <f t="shared" si="11"/>
        <v>-5.8828727229440256E-2</v>
      </c>
    </row>
    <row r="133" spans="1:16">
      <c r="A133" s="20">
        <v>40848</v>
      </c>
      <c r="B133" s="232">
        <v>402402605.02082503</v>
      </c>
      <c r="C133" s="135">
        <v>403896209.08389711</v>
      </c>
      <c r="D133" s="200">
        <f t="shared" si="7"/>
        <v>3.7117156907937729E-3</v>
      </c>
      <c r="E133" s="232">
        <v>174377176.72354397</v>
      </c>
      <c r="F133" s="135">
        <v>169833916.41381317</v>
      </c>
      <c r="G133" s="200">
        <f t="shared" si="8"/>
        <v>-2.6054214175824413E-2</v>
      </c>
      <c r="H133" s="232">
        <v>842572136.93808687</v>
      </c>
      <c r="I133" s="135">
        <v>849293546.70661759</v>
      </c>
      <c r="J133" s="200">
        <f t="shared" si="9"/>
        <v>7.9772514113229248E-3</v>
      </c>
      <c r="K133" s="232">
        <v>385549595.25279838</v>
      </c>
      <c r="L133" s="135">
        <v>390542206.54971588</v>
      </c>
      <c r="M133" s="200">
        <f t="shared" si="10"/>
        <v>1.2949336112372072E-2</v>
      </c>
      <c r="N133" s="232">
        <v>192783817.60246822</v>
      </c>
      <c r="O133" s="135">
        <v>181044633.80734047</v>
      </c>
      <c r="P133" s="200">
        <f t="shared" si="11"/>
        <v>-6.0892993722816764E-2</v>
      </c>
    </row>
    <row r="134" spans="1:16">
      <c r="A134" s="21">
        <v>40878</v>
      </c>
      <c r="B134" s="189">
        <v>470493621.60831851</v>
      </c>
      <c r="C134" s="137">
        <v>472464448.21628934</v>
      </c>
      <c r="D134" s="201">
        <f t="shared" si="7"/>
        <v>4.1888487270748346E-3</v>
      </c>
      <c r="E134" s="189">
        <v>193051245.0628089</v>
      </c>
      <c r="F134" s="137">
        <v>188428401.5135608</v>
      </c>
      <c r="G134" s="201">
        <f t="shared" si="8"/>
        <v>-2.3946199092080782E-2</v>
      </c>
      <c r="H134" s="189">
        <v>923432586.61145508</v>
      </c>
      <c r="I134" s="137">
        <v>930707158.37387347</v>
      </c>
      <c r="J134" s="201">
        <f t="shared" si="9"/>
        <v>7.8777507615499058E-3</v>
      </c>
      <c r="K134" s="189">
        <v>394962792.36334145</v>
      </c>
      <c r="L134" s="137">
        <v>400173671.61750472</v>
      </c>
      <c r="M134" s="201">
        <f t="shared" si="10"/>
        <v>1.3193342144921787E-2</v>
      </c>
      <c r="N134" s="189">
        <v>202268846.33771902</v>
      </c>
      <c r="O134" s="137">
        <v>190054646.7687254</v>
      </c>
      <c r="P134" s="201">
        <f t="shared" si="11"/>
        <v>-6.0385965462027395E-2</v>
      </c>
    </row>
    <row r="136" spans="1:16">
      <c r="A136" s="216" t="s">
        <v>168</v>
      </c>
      <c r="B136" s="220">
        <f>SUM(B115:B119)</f>
        <v>2151671601.1597219</v>
      </c>
      <c r="C136" s="221" t="e">
        <f>SUM(C115:C119)</f>
        <v>#REF!</v>
      </c>
      <c r="D136" s="222" t="e">
        <f>(C136-B136)/B136</f>
        <v>#REF!</v>
      </c>
      <c r="E136" s="220">
        <f>SUM(E115:E119)</f>
        <v>951283970.8733108</v>
      </c>
      <c r="F136" s="221" t="e">
        <f>SUM(F115:F119)</f>
        <v>#REF!</v>
      </c>
      <c r="G136" s="222" t="e">
        <f>(F136-E136)/E136</f>
        <v>#REF!</v>
      </c>
      <c r="H136" s="220">
        <f>SUM(H115:H119)</f>
        <v>4384615383.2044468</v>
      </c>
      <c r="I136" s="221" t="e">
        <f>SUM(I115:I119)</f>
        <v>#REF!</v>
      </c>
      <c r="J136" s="222" t="e">
        <f>(I136-H136)/H136</f>
        <v>#REF!</v>
      </c>
      <c r="K136" s="220">
        <f>SUM(K115:K119)</f>
        <v>2125361791.9987078</v>
      </c>
      <c r="L136" s="221" t="e">
        <f>SUM(L115:L119)</f>
        <v>#REF!</v>
      </c>
      <c r="M136" s="222" t="e">
        <f>(L136-K136)/K136</f>
        <v>#REF!</v>
      </c>
      <c r="N136" s="220">
        <f>SUM(N115:N119)</f>
        <v>1063120390.9975827</v>
      </c>
      <c r="O136" s="221" t="e">
        <f>SUM(O115:O119)</f>
        <v>#REF!</v>
      </c>
      <c r="P136" s="222" t="e">
        <f>(O136-N136)/N136</f>
        <v>#REF!</v>
      </c>
    </row>
  </sheetData>
  <mergeCells count="13">
    <mergeCell ref="B113:D113"/>
    <mergeCell ref="E113:G113"/>
    <mergeCell ref="H113:J113"/>
    <mergeCell ref="K113:M113"/>
    <mergeCell ref="N113:P113"/>
    <mergeCell ref="K61:M61"/>
    <mergeCell ref="N61:P61"/>
    <mergeCell ref="B1:C1"/>
    <mergeCell ref="E1:F1"/>
    <mergeCell ref="H1:I1"/>
    <mergeCell ref="B61:D61"/>
    <mergeCell ref="E61:G61"/>
    <mergeCell ref="H61:J61"/>
  </mergeCells>
  <pageMargins left="0.7" right="0.7" top="0.75" bottom="0.75" header="0.3" footer="0.3"/>
  <pageSetup paperSize="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21"/>
  <dimension ref="B3:N19"/>
  <sheetViews>
    <sheetView workbookViewId="0">
      <selection activeCell="G30" sqref="G30"/>
    </sheetView>
  </sheetViews>
  <sheetFormatPr defaultRowHeight="12.75"/>
  <sheetData>
    <row r="3" spans="2:12" ht="15.75" customHeight="1">
      <c r="B3" s="845" t="s">
        <v>190</v>
      </c>
      <c r="C3" s="845"/>
      <c r="D3" s="845"/>
      <c r="E3" s="845"/>
      <c r="F3" s="845"/>
      <c r="G3" s="845"/>
      <c r="H3" s="845"/>
      <c r="I3" s="845"/>
      <c r="J3" s="845"/>
      <c r="K3" s="845"/>
      <c r="L3" s="845"/>
    </row>
    <row r="4" spans="2:12" ht="15.75" customHeight="1">
      <c r="B4" s="845" t="s">
        <v>191</v>
      </c>
      <c r="C4" s="845"/>
      <c r="D4" s="845"/>
      <c r="E4" s="845"/>
      <c r="F4" s="845"/>
      <c r="G4" s="845"/>
      <c r="H4" s="845"/>
      <c r="I4" s="845"/>
      <c r="J4" s="845"/>
      <c r="K4" s="845"/>
      <c r="L4" s="845"/>
    </row>
    <row r="5" spans="2:12">
      <c r="B5" s="846"/>
      <c r="C5" s="846"/>
      <c r="D5" s="846"/>
      <c r="E5" s="846"/>
      <c r="F5" s="846"/>
      <c r="G5" s="846"/>
      <c r="H5" s="846"/>
      <c r="I5" s="846"/>
      <c r="J5" s="846"/>
      <c r="K5" s="846"/>
      <c r="L5" s="846"/>
    </row>
    <row r="6" spans="2:12">
      <c r="B6" s="846"/>
      <c r="C6" s="846"/>
      <c r="D6" s="846"/>
      <c r="E6" s="846"/>
      <c r="F6" s="846"/>
      <c r="G6" s="846"/>
      <c r="H6" s="846"/>
      <c r="I6" s="846"/>
      <c r="J6" s="846"/>
      <c r="K6" s="846"/>
      <c r="L6" s="846"/>
    </row>
    <row r="7" spans="2:12" ht="25.5" customHeight="1">
      <c r="B7" s="847" t="s">
        <v>192</v>
      </c>
      <c r="C7" s="847"/>
      <c r="D7" s="847"/>
      <c r="E7" s="847"/>
      <c r="F7" s="847"/>
      <c r="G7" s="847"/>
      <c r="H7" s="847"/>
      <c r="I7" s="847"/>
      <c r="J7" s="847"/>
      <c r="K7" s="847"/>
      <c r="L7" s="847"/>
    </row>
    <row r="8" spans="2:12">
      <c r="B8" s="848"/>
      <c r="C8" s="848"/>
      <c r="D8" s="848"/>
      <c r="E8" s="848"/>
      <c r="F8" s="848"/>
      <c r="G8" s="848"/>
      <c r="H8" s="848"/>
      <c r="I8" s="848"/>
      <c r="J8" s="848"/>
      <c r="K8" s="848"/>
      <c r="L8" s="848"/>
    </row>
    <row r="9" spans="2:12" ht="22.5" customHeight="1">
      <c r="B9" s="849" t="s">
        <v>193</v>
      </c>
      <c r="C9" s="849" t="s">
        <v>194</v>
      </c>
      <c r="D9" s="849"/>
      <c r="E9" s="849" t="s">
        <v>195</v>
      </c>
      <c r="F9" s="849"/>
      <c r="G9" s="849" t="s">
        <v>196</v>
      </c>
      <c r="H9" s="849"/>
      <c r="I9" s="849" t="s">
        <v>197</v>
      </c>
      <c r="J9" s="849"/>
      <c r="K9" s="849" t="s">
        <v>198</v>
      </c>
      <c r="L9" s="849"/>
    </row>
    <row r="10" spans="2:12" ht="13.5">
      <c r="B10" s="849"/>
      <c r="C10" s="302" t="s">
        <v>199</v>
      </c>
      <c r="D10" s="302" t="s">
        <v>200</v>
      </c>
      <c r="E10" s="302" t="s">
        <v>199</v>
      </c>
      <c r="F10" s="302" t="s">
        <v>200</v>
      </c>
      <c r="G10" s="302" t="s">
        <v>199</v>
      </c>
      <c r="H10" s="302" t="s">
        <v>200</v>
      </c>
      <c r="I10" s="302" t="s">
        <v>199</v>
      </c>
      <c r="J10" s="302" t="s">
        <v>200</v>
      </c>
      <c r="K10" s="302" t="s">
        <v>199</v>
      </c>
      <c r="L10" s="302" t="s">
        <v>200</v>
      </c>
    </row>
    <row r="11" spans="2:12">
      <c r="B11" s="303">
        <v>15</v>
      </c>
      <c r="C11" s="303" t="s">
        <v>201</v>
      </c>
      <c r="D11" s="303" t="s">
        <v>206</v>
      </c>
      <c r="E11" s="303" t="s">
        <v>211</v>
      </c>
      <c r="F11" s="303" t="s">
        <v>216</v>
      </c>
      <c r="G11" s="303" t="s">
        <v>219</v>
      </c>
      <c r="H11" s="303" t="s">
        <v>224</v>
      </c>
      <c r="I11" s="303" t="s">
        <v>228</v>
      </c>
      <c r="J11" s="303" t="s">
        <v>232</v>
      </c>
      <c r="K11" s="303" t="s">
        <v>235</v>
      </c>
      <c r="L11" s="303" t="s">
        <v>239</v>
      </c>
    </row>
    <row r="12" spans="2:12">
      <c r="B12" s="303">
        <v>20</v>
      </c>
      <c r="C12" s="303" t="s">
        <v>202</v>
      </c>
      <c r="D12" s="303" t="s">
        <v>207</v>
      </c>
      <c r="E12" s="303" t="s">
        <v>212</v>
      </c>
      <c r="F12" s="303" t="s">
        <v>216</v>
      </c>
      <c r="G12" s="303" t="s">
        <v>220</v>
      </c>
      <c r="H12" s="303" t="s">
        <v>225</v>
      </c>
      <c r="I12" s="303" t="s">
        <v>229</v>
      </c>
      <c r="J12" s="303" t="s">
        <v>233</v>
      </c>
      <c r="K12" s="303" t="s">
        <v>236</v>
      </c>
      <c r="L12" s="303" t="s">
        <v>240</v>
      </c>
    </row>
    <row r="13" spans="2:12">
      <c r="B13" s="303">
        <v>30</v>
      </c>
      <c r="C13" s="303" t="s">
        <v>203</v>
      </c>
      <c r="D13" s="303" t="s">
        <v>208</v>
      </c>
      <c r="E13" s="303" t="s">
        <v>213</v>
      </c>
      <c r="F13" s="303" t="s">
        <v>217</v>
      </c>
      <c r="G13" s="303" t="s">
        <v>221</v>
      </c>
      <c r="H13" s="303" t="s">
        <v>205</v>
      </c>
      <c r="I13" s="303" t="s">
        <v>230</v>
      </c>
      <c r="J13" s="303" t="s">
        <v>227</v>
      </c>
      <c r="K13" s="303" t="s">
        <v>237</v>
      </c>
      <c r="L13" s="303" t="s">
        <v>233</v>
      </c>
    </row>
    <row r="14" spans="2:12">
      <c r="B14" s="303">
        <v>50</v>
      </c>
      <c r="C14" s="303" t="s">
        <v>204</v>
      </c>
      <c r="D14" s="303" t="s">
        <v>209</v>
      </c>
      <c r="E14" s="303" t="s">
        <v>214</v>
      </c>
      <c r="F14" s="303" t="s">
        <v>215</v>
      </c>
      <c r="G14" s="303" t="s">
        <v>222</v>
      </c>
      <c r="H14" s="303" t="s">
        <v>226</v>
      </c>
      <c r="I14" s="303" t="s">
        <v>231</v>
      </c>
      <c r="J14" s="303" t="s">
        <v>218</v>
      </c>
      <c r="K14" s="303" t="s">
        <v>238</v>
      </c>
      <c r="L14" s="303" t="s">
        <v>241</v>
      </c>
    </row>
    <row r="15" spans="2:12">
      <c r="B15" s="303">
        <v>100</v>
      </c>
      <c r="C15" s="303" t="s">
        <v>205</v>
      </c>
      <c r="D15" s="303" t="s">
        <v>210</v>
      </c>
      <c r="E15" s="303" t="s">
        <v>215</v>
      </c>
      <c r="F15" s="303" t="s">
        <v>218</v>
      </c>
      <c r="G15" s="303" t="s">
        <v>223</v>
      </c>
      <c r="H15" s="303" t="s">
        <v>227</v>
      </c>
      <c r="I15" s="303" t="s">
        <v>209</v>
      </c>
      <c r="J15" s="303" t="s">
        <v>234</v>
      </c>
      <c r="K15" s="304" t="s">
        <v>217</v>
      </c>
      <c r="L15" s="304" t="s">
        <v>242</v>
      </c>
    </row>
    <row r="16" spans="2:12">
      <c r="B16" s="844"/>
      <c r="C16" s="844"/>
      <c r="D16" s="844"/>
      <c r="E16" s="844"/>
      <c r="F16" s="844"/>
      <c r="G16" s="844"/>
      <c r="H16" s="844"/>
      <c r="I16" s="844"/>
      <c r="J16" s="844"/>
      <c r="K16" s="844"/>
      <c r="L16" s="844"/>
    </row>
    <row r="17" spans="2:14">
      <c r="B17" s="844"/>
      <c r="C17" s="844"/>
      <c r="D17" s="844"/>
      <c r="E17" s="844"/>
      <c r="F17" s="844"/>
      <c r="G17" s="844"/>
      <c r="H17" s="844"/>
      <c r="I17" s="844"/>
      <c r="J17" s="844"/>
      <c r="K17" s="844"/>
      <c r="L17" s="844"/>
    </row>
    <row r="19" spans="2:14">
      <c r="K19" s="305">
        <v>1.57</v>
      </c>
      <c r="L19" s="305">
        <v>1.78</v>
      </c>
      <c r="M19" s="305">
        <f>4-1.78</f>
        <v>2.2199999999999998</v>
      </c>
      <c r="N19" s="305">
        <f>4-1.57</f>
        <v>2.4299999999999997</v>
      </c>
    </row>
  </sheetData>
  <mergeCells count="14">
    <mergeCell ref="B16:L16"/>
    <mergeCell ref="B17:L17"/>
    <mergeCell ref="B3:L3"/>
    <mergeCell ref="B4:L4"/>
    <mergeCell ref="B5:L5"/>
    <mergeCell ref="B6:L6"/>
    <mergeCell ref="B7:L7"/>
    <mergeCell ref="B8:L8"/>
    <mergeCell ref="B9:B10"/>
    <mergeCell ref="C9:D9"/>
    <mergeCell ref="E9:F9"/>
    <mergeCell ref="G9:H9"/>
    <mergeCell ref="I9:J9"/>
    <mergeCell ref="K9:L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AP157"/>
  <sheetViews>
    <sheetView tabSelected="1" zoomScale="90" zoomScaleNormal="90" workbookViewId="0">
      <pane xSplit="1" ySplit="3" topLeftCell="B4" activePane="bottomRight" state="frozen"/>
      <selection pane="topRight" activeCell="D1" sqref="D1"/>
      <selection pane="bottomLeft" activeCell="A3" sqref="A3"/>
      <selection pane="bottomRight" activeCell="F12" sqref="F12"/>
    </sheetView>
  </sheetViews>
  <sheetFormatPr defaultRowHeight="12.75"/>
  <cols>
    <col min="1" max="1" width="9.7109375" style="11" bestFit="1" customWidth="1"/>
    <col min="2" max="2" width="12.5703125" style="18" customWidth="1"/>
    <col min="3" max="3" width="12.7109375" style="18" customWidth="1"/>
    <col min="4" max="4" width="16.7109375" style="11" customWidth="1"/>
    <col min="5" max="5" width="16.85546875" style="600" customWidth="1"/>
    <col min="6" max="6" width="11.5703125" style="693" customWidth="1"/>
    <col min="7" max="7" width="16.85546875" style="460" customWidth="1"/>
    <col min="8" max="8" width="16.7109375" style="18" customWidth="1"/>
    <col min="9" max="10" width="17.42578125" style="18" customWidth="1"/>
    <col min="11" max="11" width="17.5703125" style="18" customWidth="1"/>
    <col min="12" max="12" width="16.5703125" style="11" customWidth="1"/>
    <col min="13" max="13" width="18.42578125" style="11" customWidth="1"/>
    <col min="14" max="14" width="17.85546875" style="11" customWidth="1"/>
    <col min="15" max="15" width="18.85546875" style="11" customWidth="1"/>
    <col min="16" max="17" width="17.28515625" style="11" customWidth="1"/>
    <col min="18" max="18" width="12.140625" style="11" customWidth="1"/>
    <col min="19" max="22" width="9.85546875" style="11" bestFit="1" customWidth="1"/>
    <col min="23" max="37" width="9.140625" style="11"/>
    <col min="38" max="38" width="15.28515625" style="11" bestFit="1" customWidth="1"/>
    <col min="39" max="16384" width="9.140625" style="11"/>
  </cols>
  <sheetData>
    <row r="1" spans="1:42">
      <c r="B1" s="756" t="s">
        <v>33</v>
      </c>
      <c r="C1" s="757" t="s">
        <v>31</v>
      </c>
      <c r="D1" s="757" t="s">
        <v>36</v>
      </c>
      <c r="E1" s="757" t="s">
        <v>37</v>
      </c>
      <c r="F1" s="757" t="s">
        <v>9</v>
      </c>
      <c r="G1" s="758" t="s">
        <v>10</v>
      </c>
      <c r="L1" s="11" t="s">
        <v>330</v>
      </c>
    </row>
    <row r="2" spans="1:42" ht="17.25" customHeight="1">
      <c r="A2" s="727"/>
      <c r="B2" s="759">
        <v>302597.38806334202</v>
      </c>
      <c r="C2" s="760">
        <v>988532.307429348</v>
      </c>
      <c r="D2" s="760">
        <v>3056.1360839280901</v>
      </c>
      <c r="E2" s="760">
        <v>-8775.8075405394902</v>
      </c>
      <c r="F2" s="760">
        <v>-1373181.3439734799</v>
      </c>
      <c r="G2" s="761">
        <v>6831460.5494788801</v>
      </c>
      <c r="I2" s="11"/>
      <c r="J2" s="11"/>
      <c r="K2" s="11"/>
      <c r="L2" s="31">
        <v>1.0376000000000001</v>
      </c>
      <c r="M2" s="16"/>
      <c r="O2" s="18"/>
    </row>
    <row r="3" spans="1:42" s="718" customFormat="1" ht="38.25">
      <c r="A3" s="731" t="s">
        <v>0</v>
      </c>
      <c r="B3" s="143" t="s">
        <v>34</v>
      </c>
      <c r="C3" s="143" t="s">
        <v>35</v>
      </c>
      <c r="D3" s="143" t="s">
        <v>280</v>
      </c>
      <c r="E3" s="250" t="s">
        <v>137</v>
      </c>
      <c r="F3" s="732" t="s">
        <v>1</v>
      </c>
      <c r="G3" s="740" t="s">
        <v>315</v>
      </c>
      <c r="H3" s="250" t="s">
        <v>30</v>
      </c>
      <c r="I3" s="143" t="s">
        <v>57</v>
      </c>
      <c r="J3" s="143" t="s">
        <v>317</v>
      </c>
      <c r="K3" s="143" t="s">
        <v>318</v>
      </c>
      <c r="L3" s="717" t="s">
        <v>64</v>
      </c>
      <c r="M3" s="14"/>
      <c r="N3" s="14"/>
      <c r="O3" s="14"/>
      <c r="P3" s="14"/>
      <c r="Q3" s="14"/>
      <c r="AL3" s="717"/>
      <c r="AO3" s="100"/>
      <c r="AP3" s="699"/>
    </row>
    <row r="4" spans="1:42">
      <c r="A4" s="714">
        <v>41640</v>
      </c>
      <c r="B4" s="719">
        <v>14.602580645161293</v>
      </c>
      <c r="C4" s="719">
        <v>0</v>
      </c>
      <c r="D4" s="720">
        <v>2168.3907728630234</v>
      </c>
      <c r="E4" s="721">
        <v>139</v>
      </c>
      <c r="F4" s="733">
        <v>0</v>
      </c>
      <c r="G4" s="741">
        <f t="shared" ref="G4:G35" si="0">SUMPRODUCT($B$2:$F$2,B4:F4)+$G$2</f>
        <v>16657223.348557416</v>
      </c>
      <c r="H4" s="18">
        <v>31</v>
      </c>
      <c r="I4" s="37">
        <f>G4*H4</f>
        <v>516373923.80527991</v>
      </c>
      <c r="J4" s="36">
        <v>24060717.443417203</v>
      </c>
      <c r="K4" s="601">
        <f>I4-J4</f>
        <v>492313206.36186272</v>
      </c>
      <c r="L4" s="107">
        <f t="shared" ref="L4:L34" si="1">K4/$L$2</f>
        <v>474473020.78051531</v>
      </c>
      <c r="M4" s="107"/>
      <c r="N4" s="107"/>
      <c r="O4" s="107"/>
      <c r="P4" s="107"/>
      <c r="Q4" s="132"/>
      <c r="AJ4" s="39"/>
      <c r="AO4" s="722"/>
      <c r="AP4" s="39"/>
    </row>
    <row r="5" spans="1:42">
      <c r="A5" s="714">
        <v>41671</v>
      </c>
      <c r="B5" s="719">
        <v>14.235418719211822</v>
      </c>
      <c r="C5" s="719">
        <v>0</v>
      </c>
      <c r="D5" s="720">
        <v>2169.2979069647035</v>
      </c>
      <c r="E5" s="721">
        <v>140</v>
      </c>
      <c r="F5" s="733">
        <v>0</v>
      </c>
      <c r="G5" s="741">
        <f t="shared" si="0"/>
        <v>16540117.626489367</v>
      </c>
      <c r="H5" s="18">
        <v>28</v>
      </c>
      <c r="I5" s="37">
        <f t="shared" ref="I5:I34" si="2">G5*H5</f>
        <v>463123293.54170227</v>
      </c>
      <c r="J5" s="36">
        <v>24104995.665931951</v>
      </c>
      <c r="K5" s="601">
        <f t="shared" ref="K5:K67" si="3">I5-J5</f>
        <v>439018297.87577033</v>
      </c>
      <c r="L5" s="107">
        <f t="shared" si="1"/>
        <v>423109384.99977863</v>
      </c>
      <c r="M5" s="107"/>
      <c r="N5" s="107"/>
      <c r="O5" s="107"/>
      <c r="P5" s="107"/>
      <c r="Q5" s="132"/>
      <c r="AJ5" s="39"/>
      <c r="AO5" s="722"/>
      <c r="AP5" s="39"/>
    </row>
    <row r="6" spans="1:42">
      <c r="A6" s="714">
        <v>41699</v>
      </c>
      <c r="B6" s="719">
        <v>8.9674193548387073</v>
      </c>
      <c r="C6" s="719">
        <v>6.4516129032258064E-4</v>
      </c>
      <c r="D6" s="720">
        <v>2170.2050410663837</v>
      </c>
      <c r="E6" s="721">
        <v>141</v>
      </c>
      <c r="F6" s="733">
        <v>0</v>
      </c>
      <c r="G6" s="741">
        <f t="shared" si="0"/>
        <v>14940669.059010267</v>
      </c>
      <c r="H6" s="18">
        <v>31</v>
      </c>
      <c r="I6" s="37">
        <f>G6*H6</f>
        <v>463160740.82931828</v>
      </c>
      <c r="J6" s="36">
        <v>24231973.30401117</v>
      </c>
      <c r="K6" s="601">
        <f t="shared" si="3"/>
        <v>438928767.52530712</v>
      </c>
      <c r="L6" s="107">
        <f t="shared" si="1"/>
        <v>423023099.00280172</v>
      </c>
      <c r="M6" s="107"/>
      <c r="N6" s="107"/>
      <c r="O6" s="107"/>
      <c r="P6" s="107"/>
      <c r="Q6" s="132"/>
      <c r="AJ6" s="39"/>
      <c r="AO6" s="722"/>
      <c r="AP6" s="39"/>
    </row>
    <row r="7" spans="1:42">
      <c r="A7" s="714">
        <v>41730</v>
      </c>
      <c r="B7" s="719">
        <v>3.2326666666666668</v>
      </c>
      <c r="C7" s="719">
        <v>4.0000000000000001E-3</v>
      </c>
      <c r="D7" s="720">
        <v>2171.1129531786828</v>
      </c>
      <c r="E7" s="721">
        <v>142</v>
      </c>
      <c r="F7" s="733">
        <v>0</v>
      </c>
      <c r="G7" s="741">
        <f t="shared" si="0"/>
        <v>13202663.136257805</v>
      </c>
      <c r="H7" s="18">
        <v>30</v>
      </c>
      <c r="I7" s="37">
        <f t="shared" si="2"/>
        <v>396079894.08773416</v>
      </c>
      <c r="J7" s="36">
        <v>11719398.814352</v>
      </c>
      <c r="K7" s="601">
        <f>I7-J7</f>
        <v>384360495.27338219</v>
      </c>
      <c r="L7" s="107">
        <f t="shared" si="1"/>
        <v>370432242.93888026</v>
      </c>
      <c r="M7" s="107"/>
      <c r="N7" s="107"/>
      <c r="O7" s="107"/>
      <c r="P7" s="107"/>
      <c r="Q7" s="132"/>
      <c r="AJ7" s="39"/>
      <c r="AO7" s="722"/>
      <c r="AP7" s="39"/>
    </row>
    <row r="8" spans="1:42">
      <c r="A8" s="714">
        <v>41760</v>
      </c>
      <c r="B8" s="719">
        <v>0.41612903225806452</v>
      </c>
      <c r="C8" s="719">
        <v>0.59903225806451621</v>
      </c>
      <c r="D8" s="720">
        <v>2172.0204762856724</v>
      </c>
      <c r="E8" s="721">
        <v>143</v>
      </c>
      <c r="F8" s="733">
        <v>0</v>
      </c>
      <c r="G8" s="741">
        <f t="shared" si="0"/>
        <v>12932592.5223368</v>
      </c>
      <c r="H8" s="18">
        <v>31</v>
      </c>
      <c r="I8" s="37">
        <f t="shared" si="2"/>
        <v>400910368.19244081</v>
      </c>
      <c r="J8" s="36">
        <v>11774082.926067747</v>
      </c>
      <c r="K8" s="601">
        <f t="shared" si="3"/>
        <v>389136285.26637304</v>
      </c>
      <c r="L8" s="107">
        <f t="shared" si="1"/>
        <v>375034970.38008195</v>
      </c>
      <c r="M8" s="107"/>
      <c r="N8" s="107"/>
      <c r="O8" s="107"/>
      <c r="P8" s="107"/>
      <c r="Q8" s="132"/>
      <c r="AJ8" s="39"/>
      <c r="AO8" s="722"/>
      <c r="AP8" s="39"/>
    </row>
    <row r="9" spans="1:42">
      <c r="A9" s="714">
        <v>41791</v>
      </c>
      <c r="B9" s="719">
        <v>0</v>
      </c>
      <c r="C9" s="719">
        <v>2.4340000000000002</v>
      </c>
      <c r="D9" s="720">
        <v>2172.9279993926621</v>
      </c>
      <c r="E9" s="721">
        <v>144</v>
      </c>
      <c r="F9" s="733">
        <v>0</v>
      </c>
      <c r="G9" s="741">
        <f t="shared" si="0"/>
        <v>14614595.566645816</v>
      </c>
      <c r="H9" s="18">
        <v>30</v>
      </c>
      <c r="I9" s="37">
        <f t="shared" si="2"/>
        <v>438437866.99937451</v>
      </c>
      <c r="J9" s="36">
        <v>29037762.509331349</v>
      </c>
      <c r="K9" s="601">
        <f t="shared" si="3"/>
        <v>409400104.49004316</v>
      </c>
      <c r="L9" s="107">
        <f t="shared" si="1"/>
        <v>394564480.0405196</v>
      </c>
      <c r="M9" s="107"/>
      <c r="N9" s="107"/>
      <c r="O9" s="107"/>
      <c r="P9" s="107"/>
      <c r="Q9" s="132"/>
      <c r="AJ9" s="39"/>
      <c r="AO9" s="722"/>
      <c r="AP9" s="39"/>
    </row>
    <row r="10" spans="1:42">
      <c r="A10" s="714">
        <v>41821</v>
      </c>
      <c r="B10" s="719">
        <v>0</v>
      </c>
      <c r="C10" s="719">
        <v>4.5209677419354843</v>
      </c>
      <c r="D10" s="720">
        <v>2173.8364481619205</v>
      </c>
      <c r="E10" s="721">
        <v>145</v>
      </c>
      <c r="F10" s="733">
        <v>0</v>
      </c>
      <c r="G10" s="741">
        <f t="shared" si="0"/>
        <v>16671631.139635507</v>
      </c>
      <c r="H10" s="18">
        <v>31</v>
      </c>
      <c r="I10" s="37">
        <f t="shared" si="2"/>
        <v>516820565.32870072</v>
      </c>
      <c r="J10" s="36">
        <v>28759368.652924113</v>
      </c>
      <c r="K10" s="601">
        <f t="shared" si="3"/>
        <v>488061196.6757766</v>
      </c>
      <c r="L10" s="107">
        <f t="shared" si="1"/>
        <v>470375093.17249089</v>
      </c>
      <c r="M10" s="107"/>
      <c r="N10" s="107"/>
      <c r="O10" s="107"/>
      <c r="P10" s="107"/>
      <c r="Q10" s="132"/>
      <c r="AJ10" s="39"/>
      <c r="AO10" s="722"/>
      <c r="AP10" s="39"/>
    </row>
    <row r="11" spans="1:42">
      <c r="A11" s="714">
        <v>41852</v>
      </c>
      <c r="B11" s="719">
        <v>0</v>
      </c>
      <c r="C11" s="719">
        <v>3.4348387096774196</v>
      </c>
      <c r="D11" s="720">
        <v>2174.7444341000446</v>
      </c>
      <c r="E11" s="721">
        <v>146</v>
      </c>
      <c r="F11" s="733">
        <v>0</v>
      </c>
      <c r="G11" s="741">
        <f t="shared" si="0"/>
        <v>15591956.622260101</v>
      </c>
      <c r="H11" s="18">
        <v>31</v>
      </c>
      <c r="I11" s="37">
        <f>G11*H11</f>
        <v>483350655.29006314</v>
      </c>
      <c r="J11" s="36">
        <v>28563156.425194606</v>
      </c>
      <c r="K11" s="601">
        <f t="shared" si="3"/>
        <v>454787498.86486852</v>
      </c>
      <c r="L11" s="107">
        <f t="shared" si="1"/>
        <v>438307150.02396733</v>
      </c>
      <c r="M11" s="107"/>
      <c r="N11" s="107"/>
      <c r="O11" s="107"/>
      <c r="P11" s="107"/>
      <c r="Q11" s="132"/>
      <c r="AJ11" s="39"/>
      <c r="AO11" s="722"/>
      <c r="AP11" s="39"/>
    </row>
    <row r="12" spans="1:42">
      <c r="A12" s="714">
        <v>41883</v>
      </c>
      <c r="B12" s="719">
        <v>1.2000000000000005E-2</v>
      </c>
      <c r="C12" s="719">
        <v>1.1179999999999999</v>
      </c>
      <c r="D12" s="720">
        <v>2175.6524200381687</v>
      </c>
      <c r="E12" s="721">
        <v>147</v>
      </c>
      <c r="F12" s="733">
        <v>0</v>
      </c>
      <c r="G12" s="741">
        <f t="shared" si="0"/>
        <v>13299316.996346466</v>
      </c>
      <c r="H12" s="18">
        <v>30</v>
      </c>
      <c r="I12" s="37">
        <f t="shared" si="2"/>
        <v>398979509.89039397</v>
      </c>
      <c r="J12" s="36">
        <v>28542519.241447233</v>
      </c>
      <c r="K12" s="601">
        <f t="shared" si="3"/>
        <v>370436990.64894676</v>
      </c>
      <c r="L12" s="107">
        <f t="shared" si="1"/>
        <v>357013290.91070426</v>
      </c>
      <c r="M12" s="107"/>
      <c r="N12" s="107"/>
      <c r="O12" s="107"/>
      <c r="P12" s="107"/>
      <c r="Q12" s="132"/>
      <c r="AJ12" s="39"/>
      <c r="AO12" s="722"/>
      <c r="AP12" s="39"/>
    </row>
    <row r="13" spans="1:42">
      <c r="A13" s="714">
        <v>41913</v>
      </c>
      <c r="B13" s="719">
        <v>1.4958064516129035</v>
      </c>
      <c r="C13" s="719">
        <v>0.10935483870967744</v>
      </c>
      <c r="D13" s="720">
        <v>2176.561479290212</v>
      </c>
      <c r="E13" s="721">
        <v>148</v>
      </c>
      <c r="F13" s="733">
        <v>0</v>
      </c>
      <c r="G13" s="741">
        <f t="shared" si="0"/>
        <v>12745237.025570357</v>
      </c>
      <c r="H13" s="18">
        <v>31</v>
      </c>
      <c r="I13" s="37">
        <f t="shared" si="2"/>
        <v>395102347.7926811</v>
      </c>
      <c r="J13" s="36">
        <v>11690778.232090358</v>
      </c>
      <c r="K13" s="601">
        <f t="shared" si="3"/>
        <v>383411569.56059074</v>
      </c>
      <c r="L13" s="107">
        <f t="shared" si="1"/>
        <v>369517703.89416993</v>
      </c>
      <c r="M13" s="107"/>
      <c r="N13" s="107"/>
      <c r="O13" s="107"/>
      <c r="P13" s="107"/>
      <c r="Q13" s="132"/>
      <c r="AJ13" s="39"/>
      <c r="AO13" s="722"/>
      <c r="AP13" s="39"/>
    </row>
    <row r="14" spans="1:42">
      <c r="A14" s="714">
        <v>41944</v>
      </c>
      <c r="B14" s="719">
        <v>5.7863333333333333</v>
      </c>
      <c r="C14" s="719">
        <v>0</v>
      </c>
      <c r="D14" s="720">
        <v>2177.4700018852959</v>
      </c>
      <c r="E14" s="721">
        <v>149</v>
      </c>
      <c r="F14" s="733">
        <v>0</v>
      </c>
      <c r="G14" s="741">
        <f t="shared" si="0"/>
        <v>13929439.223501634</v>
      </c>
      <c r="H14" s="18">
        <v>30</v>
      </c>
      <c r="I14" s="37">
        <f t="shared" si="2"/>
        <v>417883176.70504904</v>
      </c>
      <c r="J14" s="36">
        <v>11830310.419629233</v>
      </c>
      <c r="K14" s="601">
        <f t="shared" si="3"/>
        <v>406052866.28541982</v>
      </c>
      <c r="L14" s="107">
        <f t="shared" si="1"/>
        <v>391338537.28355801</v>
      </c>
      <c r="M14" s="107"/>
      <c r="N14" s="107"/>
      <c r="O14" s="107"/>
      <c r="P14" s="107"/>
      <c r="Q14" s="132"/>
      <c r="AJ14" s="39"/>
      <c r="AO14" s="722"/>
      <c r="AP14" s="39"/>
    </row>
    <row r="15" spans="1:42" ht="15" customHeight="1">
      <c r="A15" s="714">
        <v>41974</v>
      </c>
      <c r="B15" s="719">
        <v>11.778387096774193</v>
      </c>
      <c r="C15" s="719">
        <v>0</v>
      </c>
      <c r="D15" s="720">
        <v>2178.3785244803798</v>
      </c>
      <c r="E15" s="721">
        <v>150</v>
      </c>
      <c r="F15" s="733">
        <v>0</v>
      </c>
      <c r="G15" s="741">
        <f t="shared" si="0"/>
        <v>15736619.802599318</v>
      </c>
      <c r="H15" s="18">
        <v>31</v>
      </c>
      <c r="I15" s="37">
        <f t="shared" si="2"/>
        <v>487835213.88057888</v>
      </c>
      <c r="J15" s="36">
        <v>24961607.204838533</v>
      </c>
      <c r="K15" s="601">
        <f t="shared" si="3"/>
        <v>462873606.67574036</v>
      </c>
      <c r="L15" s="107">
        <f t="shared" si="1"/>
        <v>446100237.7368353</v>
      </c>
      <c r="M15" s="107"/>
      <c r="N15" s="107"/>
      <c r="O15" s="107"/>
      <c r="P15" s="107"/>
      <c r="Q15" s="132"/>
      <c r="AJ15" s="39"/>
      <c r="AO15" s="722"/>
      <c r="AP15" s="39"/>
    </row>
    <row r="16" spans="1:42">
      <c r="A16" s="714">
        <v>42005</v>
      </c>
      <c r="B16" s="719">
        <v>14.602580645161293</v>
      </c>
      <c r="C16" s="719">
        <v>0</v>
      </c>
      <c r="D16" s="720">
        <v>2179.2879784166421</v>
      </c>
      <c r="E16" s="721">
        <v>151</v>
      </c>
      <c r="F16" s="733">
        <v>0</v>
      </c>
      <c r="G16" s="741">
        <f t="shared" si="0"/>
        <v>16585217.001177337</v>
      </c>
      <c r="H16" s="18">
        <v>31</v>
      </c>
      <c r="I16" s="37">
        <f t="shared" si="2"/>
        <v>514141727.03649747</v>
      </c>
      <c r="J16" s="36">
        <v>24588981.516065069</v>
      </c>
      <c r="K16" s="601">
        <f t="shared" si="3"/>
        <v>489552745.52043241</v>
      </c>
      <c r="L16" s="107">
        <f t="shared" si="1"/>
        <v>471812592.05901349</v>
      </c>
      <c r="M16" s="107"/>
      <c r="N16" s="107"/>
      <c r="O16" s="107"/>
      <c r="P16" s="107"/>
      <c r="Q16" s="132"/>
      <c r="AJ16" s="39"/>
      <c r="AO16" s="722"/>
      <c r="AP16" s="39"/>
    </row>
    <row r="17" spans="1:42">
      <c r="A17" s="714">
        <v>42036</v>
      </c>
      <c r="B17" s="719">
        <v>14.235418719211822</v>
      </c>
      <c r="C17" s="719">
        <v>0</v>
      </c>
      <c r="D17" s="720">
        <v>2180.1974323529048</v>
      </c>
      <c r="E17" s="721">
        <v>152</v>
      </c>
      <c r="F17" s="733">
        <v>0</v>
      </c>
      <c r="G17" s="741">
        <f t="shared" si="0"/>
        <v>16468118.368839461</v>
      </c>
      <c r="H17" s="18">
        <v>28</v>
      </c>
      <c r="I17" s="37">
        <f t="shared" si="2"/>
        <v>461107314.32750493</v>
      </c>
      <c r="J17" s="36">
        <v>24602673.107977137</v>
      </c>
      <c r="K17" s="601">
        <f t="shared" si="3"/>
        <v>436504641.21952778</v>
      </c>
      <c r="L17" s="107">
        <f t="shared" si="1"/>
        <v>420686816.9039396</v>
      </c>
      <c r="M17" s="107"/>
      <c r="N17" s="107"/>
      <c r="O17" s="107"/>
      <c r="P17" s="107"/>
      <c r="Q17" s="132"/>
      <c r="AJ17" s="39"/>
      <c r="AO17" s="722"/>
      <c r="AP17" s="39"/>
    </row>
    <row r="18" spans="1:42">
      <c r="A18" s="714">
        <v>42064</v>
      </c>
      <c r="B18" s="719">
        <v>8.9674193548387073</v>
      </c>
      <c r="C18" s="719">
        <v>6.4516129032258064E-4</v>
      </c>
      <c r="D18" s="720">
        <v>2181.1068862891675</v>
      </c>
      <c r="E18" s="721">
        <v>153</v>
      </c>
      <c r="F18" s="733">
        <v>0</v>
      </c>
      <c r="G18" s="741">
        <f t="shared" si="0"/>
        <v>14868676.891090542</v>
      </c>
      <c r="H18" s="18">
        <v>31</v>
      </c>
      <c r="I18" s="37">
        <f t="shared" si="2"/>
        <v>460928983.62380683</v>
      </c>
      <c r="J18" s="36">
        <v>24677337.369668402</v>
      </c>
      <c r="K18" s="601">
        <f t="shared" si="3"/>
        <v>436251646.25413841</v>
      </c>
      <c r="L18" s="107">
        <f t="shared" si="1"/>
        <v>420442989.83629376</v>
      </c>
      <c r="M18" s="107"/>
      <c r="N18" s="107"/>
      <c r="O18" s="107"/>
      <c r="P18" s="107"/>
      <c r="Q18" s="132"/>
      <c r="AJ18" s="39"/>
      <c r="AO18" s="722"/>
      <c r="AP18" s="39"/>
    </row>
    <row r="19" spans="1:42">
      <c r="A19" s="714">
        <v>42095</v>
      </c>
      <c r="B19" s="719">
        <v>3.2326666666666668</v>
      </c>
      <c r="C19" s="719">
        <v>4.0000000000000001E-3</v>
      </c>
      <c r="D19" s="720">
        <v>2182.016899598028</v>
      </c>
      <c r="E19" s="721">
        <v>154</v>
      </c>
      <c r="F19" s="733">
        <v>0</v>
      </c>
      <c r="G19" s="741">
        <f t="shared" si="0"/>
        <v>13130677.389880709</v>
      </c>
      <c r="H19" s="18">
        <v>30</v>
      </c>
      <c r="I19" s="37">
        <f t="shared" si="2"/>
        <v>393920321.69642127</v>
      </c>
      <c r="J19" s="36">
        <v>11929450.37297995</v>
      </c>
      <c r="K19" s="601">
        <f t="shared" si="3"/>
        <v>381990871.32344133</v>
      </c>
      <c r="L19" s="107">
        <f t="shared" si="1"/>
        <v>368148488.16831273</v>
      </c>
      <c r="M19" s="107"/>
      <c r="N19" s="107"/>
      <c r="O19" s="107"/>
      <c r="P19" s="107"/>
      <c r="Q19" s="132"/>
      <c r="AJ19" s="39"/>
      <c r="AO19" s="722"/>
      <c r="AP19" s="39"/>
    </row>
    <row r="20" spans="1:42">
      <c r="A20" s="714">
        <v>42125</v>
      </c>
      <c r="B20" s="719">
        <v>0.41612903225806452</v>
      </c>
      <c r="C20" s="719">
        <v>0.59903225806451621</v>
      </c>
      <c r="D20" s="720">
        <v>2182.9269129068889</v>
      </c>
      <c r="E20" s="721">
        <v>155</v>
      </c>
      <c r="F20" s="733">
        <v>0</v>
      </c>
      <c r="G20" s="741">
        <f t="shared" si="0"/>
        <v>12860614.386355501</v>
      </c>
      <c r="H20" s="18">
        <v>31</v>
      </c>
      <c r="I20" s="37">
        <f t="shared" si="2"/>
        <v>398679045.9770205</v>
      </c>
      <c r="J20" s="36">
        <v>11970558.8051199</v>
      </c>
      <c r="K20" s="601">
        <f t="shared" si="3"/>
        <v>386708487.17190063</v>
      </c>
      <c r="L20" s="107">
        <f t="shared" si="1"/>
        <v>372695149.54886335</v>
      </c>
      <c r="M20" s="107"/>
      <c r="N20" s="107"/>
      <c r="O20" s="107"/>
      <c r="P20" s="107"/>
      <c r="Q20" s="132"/>
      <c r="AJ20" s="39"/>
      <c r="AO20" s="722"/>
      <c r="AP20" s="39"/>
    </row>
    <row r="21" spans="1:42">
      <c r="A21" s="714">
        <v>42156</v>
      </c>
      <c r="B21" s="719">
        <v>0</v>
      </c>
      <c r="C21" s="719">
        <v>2.4340000000000002</v>
      </c>
      <c r="D21" s="720">
        <v>2183.8369262157494</v>
      </c>
      <c r="E21" s="721">
        <v>156</v>
      </c>
      <c r="F21" s="733">
        <v>0</v>
      </c>
      <c r="G21" s="741">
        <f t="shared" si="0"/>
        <v>14542625.04106031</v>
      </c>
      <c r="H21" s="18">
        <v>30</v>
      </c>
      <c r="I21" s="37">
        <f>G21*H21</f>
        <v>436278751.23180932</v>
      </c>
      <c r="J21" s="36">
        <v>29391923.943346005</v>
      </c>
      <c r="K21" s="601">
        <f t="shared" si="3"/>
        <v>406886827.28846329</v>
      </c>
      <c r="L21" s="107">
        <f t="shared" si="1"/>
        <v>392142277.64886588</v>
      </c>
      <c r="M21" s="107"/>
      <c r="N21" s="107"/>
      <c r="O21" s="107"/>
      <c r="P21" s="107"/>
      <c r="Q21" s="132"/>
      <c r="AJ21" s="39"/>
      <c r="AO21" s="722"/>
      <c r="AP21" s="39"/>
    </row>
    <row r="22" spans="1:42">
      <c r="A22" s="714">
        <v>42186</v>
      </c>
      <c r="B22" s="719">
        <v>0</v>
      </c>
      <c r="C22" s="719">
        <v>4.5209677419354843</v>
      </c>
      <c r="D22" s="720">
        <v>2184.7474421081124</v>
      </c>
      <c r="E22" s="721">
        <v>157</v>
      </c>
      <c r="F22" s="733">
        <v>0</v>
      </c>
      <c r="G22" s="741">
        <f t="shared" si="0"/>
        <v>16599666.931459513</v>
      </c>
      <c r="H22" s="18">
        <v>31</v>
      </c>
      <c r="I22" s="37">
        <f t="shared" si="2"/>
        <v>514589674.87524492</v>
      </c>
      <c r="J22" s="36">
        <v>29150022.855787322</v>
      </c>
      <c r="K22" s="601">
        <f t="shared" si="3"/>
        <v>485439652.01945758</v>
      </c>
      <c r="L22" s="107">
        <f t="shared" si="1"/>
        <v>467848546.66485888</v>
      </c>
      <c r="M22" s="107"/>
      <c r="N22" s="107"/>
      <c r="O22" s="107"/>
      <c r="P22" s="107"/>
      <c r="Q22" s="132"/>
      <c r="AJ22" s="39"/>
      <c r="AO22" s="722"/>
      <c r="AP22" s="39"/>
    </row>
    <row r="23" spans="1:42">
      <c r="A23" s="714">
        <v>42217</v>
      </c>
      <c r="B23" s="719">
        <v>0</v>
      </c>
      <c r="C23" s="719">
        <v>3.4348387096774196</v>
      </c>
      <c r="D23" s="720">
        <v>2185.657958000475</v>
      </c>
      <c r="E23" s="721">
        <v>158</v>
      </c>
      <c r="F23" s="733">
        <v>0</v>
      </c>
      <c r="G23" s="741">
        <f t="shared" si="0"/>
        <v>15520000.145968542</v>
      </c>
      <c r="H23" s="18">
        <v>31</v>
      </c>
      <c r="I23" s="37">
        <f t="shared" si="2"/>
        <v>481120004.52502477</v>
      </c>
      <c r="J23" s="36">
        <v>28722976.627701405</v>
      </c>
      <c r="K23" s="601">
        <f t="shared" si="3"/>
        <v>452397027.89732337</v>
      </c>
      <c r="L23" s="107">
        <f t="shared" si="1"/>
        <v>436003303.67899317</v>
      </c>
      <c r="M23" s="107"/>
      <c r="N23" s="107"/>
      <c r="O23" s="107"/>
      <c r="P23" s="107"/>
      <c r="Q23" s="132"/>
      <c r="AJ23" s="39"/>
      <c r="AO23" s="722"/>
      <c r="AP23" s="39"/>
    </row>
    <row r="24" spans="1:42">
      <c r="A24" s="714">
        <v>42248</v>
      </c>
      <c r="B24" s="719">
        <v>1.2000000000000005E-2</v>
      </c>
      <c r="C24" s="719">
        <v>1.1179999999999999</v>
      </c>
      <c r="D24" s="720">
        <v>2186.5684738928376</v>
      </c>
      <c r="E24" s="721">
        <v>159</v>
      </c>
      <c r="F24" s="733">
        <v>0</v>
      </c>
      <c r="G24" s="741">
        <f t="shared" si="0"/>
        <v>13227368.251939349</v>
      </c>
      <c r="H24" s="18">
        <v>30</v>
      </c>
      <c r="I24" s="37">
        <f t="shared" si="2"/>
        <v>396821047.55818045</v>
      </c>
      <c r="J24" s="36">
        <v>26877679.127673659</v>
      </c>
      <c r="K24" s="601">
        <f t="shared" si="3"/>
        <v>369943368.43050677</v>
      </c>
      <c r="L24" s="107">
        <f t="shared" si="1"/>
        <v>356537556.31313294</v>
      </c>
      <c r="M24" s="107"/>
      <c r="N24" s="107"/>
      <c r="O24" s="107"/>
      <c r="P24" s="107"/>
      <c r="Q24" s="132"/>
      <c r="AJ24" s="39"/>
      <c r="AO24" s="722"/>
      <c r="AP24" s="39"/>
    </row>
    <row r="25" spans="1:42">
      <c r="A25" s="714">
        <v>42278</v>
      </c>
      <c r="B25" s="719">
        <v>1.4958064516129035</v>
      </c>
      <c r="C25" s="719">
        <v>0.10935483870967744</v>
      </c>
      <c r="D25" s="720">
        <v>2187.4794384190604</v>
      </c>
      <c r="E25" s="721">
        <v>160</v>
      </c>
      <c r="F25" s="733">
        <v>0</v>
      </c>
      <c r="G25" s="741">
        <f t="shared" si="0"/>
        <v>12673294.103940409</v>
      </c>
      <c r="H25" s="18">
        <v>31</v>
      </c>
      <c r="I25" s="37">
        <f t="shared" si="2"/>
        <v>392872117.22215265</v>
      </c>
      <c r="J25" s="36">
        <v>11002425.724909768</v>
      </c>
      <c r="K25" s="601">
        <f t="shared" si="3"/>
        <v>381869691.49724287</v>
      </c>
      <c r="L25" s="107">
        <f t="shared" si="1"/>
        <v>368031699.5925625</v>
      </c>
      <c r="M25" s="107"/>
      <c r="N25" s="107"/>
      <c r="O25" s="107"/>
      <c r="P25" s="107"/>
      <c r="Q25" s="132"/>
      <c r="AJ25" s="39"/>
      <c r="AO25" s="722"/>
      <c r="AP25" s="39"/>
    </row>
    <row r="26" spans="1:42">
      <c r="A26" s="714">
        <v>42309</v>
      </c>
      <c r="B26" s="719">
        <v>5.7863333333333333</v>
      </c>
      <c r="C26" s="719">
        <v>0</v>
      </c>
      <c r="D26" s="720">
        <v>2188.3904029452838</v>
      </c>
      <c r="E26" s="721">
        <v>161</v>
      </c>
      <c r="F26" s="733">
        <v>0</v>
      </c>
      <c r="G26" s="741">
        <f t="shared" si="0"/>
        <v>13857503.764745556</v>
      </c>
      <c r="H26" s="18">
        <v>30</v>
      </c>
      <c r="I26" s="37">
        <f t="shared" si="2"/>
        <v>415725112.94236666</v>
      </c>
      <c r="J26" s="36">
        <v>11076014.209231552</v>
      </c>
      <c r="K26" s="601">
        <f t="shared" si="3"/>
        <v>404649098.7331351</v>
      </c>
      <c r="L26" s="107">
        <f t="shared" si="1"/>
        <v>389985638.71736223</v>
      </c>
      <c r="M26" s="107"/>
      <c r="N26" s="107"/>
      <c r="O26" s="107"/>
      <c r="P26" s="107"/>
      <c r="Q26" s="132"/>
      <c r="AJ26" s="39"/>
      <c r="AO26" s="722"/>
      <c r="AP26" s="39"/>
    </row>
    <row r="27" spans="1:42">
      <c r="A27" s="714">
        <v>42339</v>
      </c>
      <c r="B27" s="719">
        <v>11.778387096774193</v>
      </c>
      <c r="C27" s="719">
        <v>0</v>
      </c>
      <c r="D27" s="720">
        <v>2189.3013674715071</v>
      </c>
      <c r="E27" s="721">
        <v>162</v>
      </c>
      <c r="F27" s="733">
        <v>0</v>
      </c>
      <c r="G27" s="741">
        <f t="shared" si="0"/>
        <v>15664691.806717109</v>
      </c>
      <c r="H27" s="18">
        <v>31</v>
      </c>
      <c r="I27" s="37">
        <f t="shared" si="2"/>
        <v>485605446.00823039</v>
      </c>
      <c r="J27" s="36">
        <v>23289188.529642973</v>
      </c>
      <c r="K27" s="601">
        <f t="shared" si="3"/>
        <v>462316257.47858739</v>
      </c>
      <c r="L27" s="107">
        <f t="shared" si="1"/>
        <v>445563085.46509963</v>
      </c>
      <c r="M27" s="107"/>
      <c r="N27" s="107"/>
      <c r="O27" s="107"/>
      <c r="P27" s="107"/>
      <c r="Q27" s="132"/>
      <c r="AJ27" s="39"/>
      <c r="AO27" s="722"/>
      <c r="AP27" s="39"/>
    </row>
    <row r="28" spans="1:42">
      <c r="A28" s="714">
        <v>42370</v>
      </c>
      <c r="B28" s="719">
        <v>14.602580645161293</v>
      </c>
      <c r="C28" s="719">
        <v>0</v>
      </c>
      <c r="D28" s="720">
        <v>2190.2127252622217</v>
      </c>
      <c r="E28" s="721">
        <v>163</v>
      </c>
      <c r="F28" s="733">
        <v>0</v>
      </c>
      <c r="G28" s="741">
        <f t="shared" si="0"/>
        <v>16513294.823733419</v>
      </c>
      <c r="H28" s="18">
        <v>31</v>
      </c>
      <c r="I28" s="37">
        <f t="shared" si="2"/>
        <v>511912139.53573596</v>
      </c>
      <c r="J28" s="36">
        <v>23225724.823860615</v>
      </c>
      <c r="K28" s="601">
        <f t="shared" si="3"/>
        <v>488686414.71187532</v>
      </c>
      <c r="L28" s="107">
        <f t="shared" si="1"/>
        <v>470977654.88808334</v>
      </c>
      <c r="M28" s="107"/>
      <c r="N28" s="107"/>
      <c r="O28" s="107"/>
      <c r="P28" s="107"/>
      <c r="Q28" s="132"/>
      <c r="AJ28" s="39"/>
      <c r="AO28" s="722"/>
      <c r="AP28" s="39"/>
    </row>
    <row r="29" spans="1:42">
      <c r="A29" s="714">
        <v>42401</v>
      </c>
      <c r="B29" s="719">
        <v>14.235418719211822</v>
      </c>
      <c r="C29" s="719">
        <v>0</v>
      </c>
      <c r="D29" s="720">
        <v>2191.1240830529364</v>
      </c>
      <c r="E29" s="721">
        <v>164</v>
      </c>
      <c r="F29" s="733">
        <v>0</v>
      </c>
      <c r="G29" s="741">
        <f t="shared" si="0"/>
        <v>16396202.009833835</v>
      </c>
      <c r="H29" s="18">
        <v>29</v>
      </c>
      <c r="I29" s="37">
        <f t="shared" si="2"/>
        <v>475489858.28518122</v>
      </c>
      <c r="J29" s="36">
        <v>23297500.727357775</v>
      </c>
      <c r="K29" s="601">
        <f t="shared" si="3"/>
        <v>452192357.55782342</v>
      </c>
      <c r="L29" s="107">
        <f t="shared" si="1"/>
        <v>435806050.07500327</v>
      </c>
      <c r="M29" s="107"/>
      <c r="N29" s="107"/>
      <c r="O29" s="107"/>
      <c r="P29" s="107"/>
      <c r="Q29" s="132"/>
      <c r="AJ29" s="39"/>
      <c r="AO29" s="722"/>
      <c r="AP29" s="39"/>
    </row>
    <row r="30" spans="1:42">
      <c r="A30" s="714">
        <v>42430</v>
      </c>
      <c r="B30" s="719">
        <v>8.9674193548387073</v>
      </c>
      <c r="C30" s="719">
        <v>6.4516129032258064E-4</v>
      </c>
      <c r="D30" s="720">
        <v>2192.035440843651</v>
      </c>
      <c r="E30" s="721">
        <v>165</v>
      </c>
      <c r="F30" s="733">
        <v>0</v>
      </c>
      <c r="G30" s="741">
        <f t="shared" si="0"/>
        <v>14796766.350523204</v>
      </c>
      <c r="H30" s="18">
        <v>31</v>
      </c>
      <c r="I30" s="37">
        <f t="shared" si="2"/>
        <v>458699756.86621928</v>
      </c>
      <c r="J30" s="36">
        <v>23443311.675705407</v>
      </c>
      <c r="K30" s="601">
        <f t="shared" si="3"/>
        <v>435256445.19051385</v>
      </c>
      <c r="L30" s="107">
        <f t="shared" si="1"/>
        <v>419483852.34243816</v>
      </c>
      <c r="M30" s="107"/>
      <c r="N30" s="107"/>
      <c r="O30" s="107"/>
      <c r="P30" s="107"/>
      <c r="Q30" s="132"/>
      <c r="AJ30" s="39"/>
      <c r="AO30" s="722"/>
      <c r="AP30" s="39"/>
    </row>
    <row r="31" spans="1:42">
      <c r="A31" s="714">
        <v>42461</v>
      </c>
      <c r="B31" s="719">
        <v>3.2326666666666668</v>
      </c>
      <c r="C31" s="719">
        <v>4.0000000000000001E-3</v>
      </c>
      <c r="D31" s="720">
        <v>2192.9471407886708</v>
      </c>
      <c r="E31" s="721">
        <v>166</v>
      </c>
      <c r="F31" s="733">
        <v>0</v>
      </c>
      <c r="G31" s="741">
        <f t="shared" si="0"/>
        <v>13058772.003902998</v>
      </c>
      <c r="H31" s="18">
        <v>30</v>
      </c>
      <c r="I31" s="37">
        <f t="shared" si="2"/>
        <v>391763160.11708993</v>
      </c>
      <c r="J31" s="36">
        <v>11350278.159425808</v>
      </c>
      <c r="K31" s="601">
        <f t="shared" si="3"/>
        <v>380412881.95766413</v>
      </c>
      <c r="L31" s="107">
        <f t="shared" si="1"/>
        <v>366627681.1465537</v>
      </c>
      <c r="M31" s="107"/>
      <c r="N31" s="107"/>
      <c r="O31" s="107"/>
      <c r="P31" s="107"/>
      <c r="Q31" s="132"/>
      <c r="AJ31" s="39"/>
      <c r="AO31" s="722"/>
      <c r="AP31" s="39"/>
    </row>
    <row r="32" spans="1:42">
      <c r="A32" s="714">
        <v>42491</v>
      </c>
      <c r="B32" s="719">
        <v>0.41612903225806452</v>
      </c>
      <c r="C32" s="719">
        <v>0.59903225806451621</v>
      </c>
      <c r="D32" s="720">
        <v>2193.8588407336906</v>
      </c>
      <c r="E32" s="721">
        <v>167</v>
      </c>
      <c r="F32" s="733">
        <v>0</v>
      </c>
      <c r="G32" s="741">
        <f t="shared" si="0"/>
        <v>12788714.154967412</v>
      </c>
      <c r="H32" s="18">
        <v>31</v>
      </c>
      <c r="I32" s="37">
        <f t="shared" si="2"/>
        <v>396450138.80398977</v>
      </c>
      <c r="J32" s="36">
        <v>11415981.680730591</v>
      </c>
      <c r="K32" s="601">
        <f t="shared" si="3"/>
        <v>385034157.12325919</v>
      </c>
      <c r="L32" s="107">
        <f t="shared" si="1"/>
        <v>371081492.98694986</v>
      </c>
      <c r="M32" s="107"/>
      <c r="N32" s="107"/>
      <c r="O32" s="107"/>
      <c r="P32" s="107"/>
      <c r="Q32" s="132"/>
      <c r="AJ32" s="39"/>
      <c r="AO32" s="722"/>
      <c r="AP32" s="39"/>
    </row>
    <row r="33" spans="1:42">
      <c r="A33" s="714">
        <v>42522</v>
      </c>
      <c r="B33" s="719">
        <v>0</v>
      </c>
      <c r="C33" s="719">
        <v>2.4340000000000002</v>
      </c>
      <c r="D33" s="720">
        <v>2194.7705406787104</v>
      </c>
      <c r="E33" s="721">
        <v>168</v>
      </c>
      <c r="F33" s="733">
        <v>0</v>
      </c>
      <c r="G33" s="741">
        <f t="shared" si="0"/>
        <v>14470729.96426185</v>
      </c>
      <c r="H33" s="18">
        <v>30</v>
      </c>
      <c r="I33" s="37">
        <f t="shared" si="2"/>
        <v>434121898.92785549</v>
      </c>
      <c r="J33" s="36">
        <v>28191855.036519084</v>
      </c>
      <c r="K33" s="601">
        <f t="shared" si="3"/>
        <v>405930043.89133638</v>
      </c>
      <c r="L33" s="107">
        <f t="shared" si="1"/>
        <v>391220165.66242903</v>
      </c>
      <c r="M33" s="107"/>
      <c r="N33" s="107"/>
      <c r="O33" s="107"/>
      <c r="P33" s="107"/>
      <c r="Q33" s="132"/>
      <c r="AJ33" s="39"/>
      <c r="AO33" s="722"/>
      <c r="AP33" s="39"/>
    </row>
    <row r="34" spans="1:42">
      <c r="A34" s="714">
        <v>42552</v>
      </c>
      <c r="B34" s="719">
        <v>0</v>
      </c>
      <c r="C34" s="719">
        <v>4.5209677419354843</v>
      </c>
      <c r="D34" s="720">
        <v>2195.6825259889392</v>
      </c>
      <c r="E34" s="721">
        <v>169</v>
      </c>
      <c r="F34" s="733">
        <v>0</v>
      </c>
      <c r="G34" s="741">
        <f t="shared" si="0"/>
        <v>16527776.345402014</v>
      </c>
      <c r="H34" s="18">
        <v>31</v>
      </c>
      <c r="I34" s="37">
        <f t="shared" si="2"/>
        <v>512361066.70746243</v>
      </c>
      <c r="J34" s="36">
        <v>28114071.624704104</v>
      </c>
      <c r="K34" s="601">
        <f t="shared" si="3"/>
        <v>484246995.08275831</v>
      </c>
      <c r="L34" s="107">
        <f t="shared" si="1"/>
        <v>466699108.59942007</v>
      </c>
      <c r="M34" s="107"/>
      <c r="N34" s="107"/>
      <c r="O34" s="107"/>
      <c r="P34" s="107"/>
      <c r="Q34" s="132"/>
      <c r="AJ34" s="39"/>
      <c r="AO34" s="722"/>
      <c r="AP34" s="39"/>
    </row>
    <row r="35" spans="1:42">
      <c r="A35" s="714">
        <v>42583</v>
      </c>
      <c r="B35" s="719">
        <v>0</v>
      </c>
      <c r="C35" s="719">
        <v>3.4348387096774196</v>
      </c>
      <c r="D35" s="720">
        <v>2196.5945112991676</v>
      </c>
      <c r="E35" s="721">
        <v>170</v>
      </c>
      <c r="F35" s="733">
        <v>0</v>
      </c>
      <c r="G35" s="741">
        <f t="shared" si="0"/>
        <v>15448114.050652005</v>
      </c>
      <c r="H35" s="18">
        <v>31</v>
      </c>
      <c r="I35" s="37">
        <f t="shared" ref="I35:I66" si="4">G35*H35</f>
        <v>478891535.57021213</v>
      </c>
      <c r="J35" s="36">
        <v>27908356.395350002</v>
      </c>
      <c r="K35" s="601">
        <f t="shared" si="3"/>
        <v>450983179.17486215</v>
      </c>
      <c r="L35" s="107">
        <f t="shared" ref="L35:L66" si="5">K35/$L$2</f>
        <v>434640689.25873375</v>
      </c>
      <c r="M35" s="107"/>
      <c r="N35" s="107"/>
      <c r="O35" s="107"/>
      <c r="P35" s="107"/>
      <c r="Q35" s="132"/>
      <c r="AJ35" s="39"/>
      <c r="AO35" s="722"/>
      <c r="AP35" s="39"/>
    </row>
    <row r="36" spans="1:42">
      <c r="A36" s="714">
        <v>42614</v>
      </c>
      <c r="B36" s="719">
        <v>1.2000000000000005E-2</v>
      </c>
      <c r="C36" s="719">
        <v>1.1179999999999999</v>
      </c>
      <c r="D36" s="720">
        <v>2197.506496609396</v>
      </c>
      <c r="E36" s="721">
        <v>171</v>
      </c>
      <c r="F36" s="733">
        <v>0</v>
      </c>
      <c r="G36" s="741">
        <f t="shared" ref="G36:G67" si="6">SUMPRODUCT($B$2:$F$2,B36:F36)+$G$2</f>
        <v>13155486.647363774</v>
      </c>
      <c r="H36" s="18">
        <v>30</v>
      </c>
      <c r="I36" s="37">
        <f t="shared" si="4"/>
        <v>394664599.42091322</v>
      </c>
      <c r="J36" s="36">
        <v>27688892.922141995</v>
      </c>
      <c r="K36" s="601">
        <f t="shared" si="3"/>
        <v>366975706.49877125</v>
      </c>
      <c r="L36" s="107">
        <f t="shared" si="5"/>
        <v>353677434.94484502</v>
      </c>
      <c r="M36" s="107"/>
      <c r="N36" s="107"/>
      <c r="O36" s="107"/>
      <c r="P36" s="107"/>
      <c r="Q36" s="132"/>
      <c r="AJ36" s="39"/>
      <c r="AO36" s="722"/>
      <c r="AP36" s="39"/>
    </row>
    <row r="37" spans="1:42">
      <c r="A37" s="714">
        <v>42644</v>
      </c>
      <c r="B37" s="719">
        <v>1.4958064516129035</v>
      </c>
      <c r="C37" s="719">
        <v>0.10935483870967744</v>
      </c>
      <c r="D37" s="720">
        <v>2198.4187175943744</v>
      </c>
      <c r="E37" s="721">
        <v>172</v>
      </c>
      <c r="F37" s="733">
        <v>0</v>
      </c>
      <c r="G37" s="741">
        <f t="shared" si="6"/>
        <v>12601416.339273775</v>
      </c>
      <c r="H37" s="18">
        <v>31</v>
      </c>
      <c r="I37" s="37">
        <f t="shared" si="4"/>
        <v>390643906.51748705</v>
      </c>
      <c r="J37" s="36">
        <v>11355404.470437119</v>
      </c>
      <c r="K37" s="601">
        <f t="shared" si="3"/>
        <v>379288502.04704994</v>
      </c>
      <c r="L37" s="107">
        <f t="shared" si="5"/>
        <v>365544045.92044133</v>
      </c>
      <c r="M37" s="107"/>
      <c r="N37" s="107"/>
      <c r="O37" s="107"/>
      <c r="P37" s="107"/>
      <c r="Q37" s="132"/>
      <c r="AJ37" s="39"/>
      <c r="AO37" s="722"/>
      <c r="AP37" s="39"/>
    </row>
    <row r="38" spans="1:42">
      <c r="A38" s="714">
        <v>42675</v>
      </c>
      <c r="B38" s="719">
        <v>5.7863333333333333</v>
      </c>
      <c r="C38" s="719">
        <v>0</v>
      </c>
      <c r="D38" s="720">
        <v>2199.3309385793523</v>
      </c>
      <c r="E38" s="721">
        <v>173</v>
      </c>
      <c r="F38" s="733">
        <v>0</v>
      </c>
      <c r="G38" s="741">
        <f t="shared" si="6"/>
        <v>13785629.839987859</v>
      </c>
      <c r="H38" s="18">
        <v>30</v>
      </c>
      <c r="I38" s="37">
        <f t="shared" si="4"/>
        <v>413568895.19963574</v>
      </c>
      <c r="J38" s="36">
        <v>11512497.018556898</v>
      </c>
      <c r="K38" s="601">
        <f t="shared" si="3"/>
        <v>402056398.18107885</v>
      </c>
      <c r="L38" s="107">
        <f t="shared" si="5"/>
        <v>387486891.0765987</v>
      </c>
      <c r="M38" s="107"/>
      <c r="N38" s="107"/>
      <c r="O38" s="107"/>
      <c r="P38" s="107"/>
      <c r="Q38" s="132"/>
      <c r="AJ38" s="39"/>
      <c r="AO38" s="722"/>
      <c r="AP38" s="39"/>
    </row>
    <row r="39" spans="1:42">
      <c r="A39" s="714">
        <v>42705</v>
      </c>
      <c r="B39" s="719">
        <v>11.778387096774193</v>
      </c>
      <c r="C39" s="719">
        <v>0</v>
      </c>
      <c r="D39" s="720">
        <v>2200.2431595643302</v>
      </c>
      <c r="E39" s="721">
        <v>174</v>
      </c>
      <c r="F39" s="733">
        <v>0</v>
      </c>
      <c r="G39" s="741">
        <f t="shared" si="6"/>
        <v>15592821.721868351</v>
      </c>
      <c r="H39" s="18">
        <v>31</v>
      </c>
      <c r="I39" s="37">
        <f t="shared" si="4"/>
        <v>483377473.3779189</v>
      </c>
      <c r="J39" s="36">
        <v>24368808.346510973</v>
      </c>
      <c r="K39" s="601">
        <f t="shared" si="3"/>
        <v>459008665.03140795</v>
      </c>
      <c r="L39" s="107">
        <f t="shared" si="5"/>
        <v>442375351.8035928</v>
      </c>
      <c r="M39" s="107"/>
      <c r="N39" s="107"/>
      <c r="O39" s="107"/>
      <c r="P39" s="107"/>
      <c r="Q39" s="132"/>
      <c r="AJ39" s="39"/>
      <c r="AO39" s="722"/>
      <c r="AP39" s="39"/>
    </row>
    <row r="40" spans="1:42">
      <c r="A40" s="714">
        <v>42736</v>
      </c>
      <c r="B40" s="719">
        <v>14.602580645161293</v>
      </c>
      <c r="C40" s="719">
        <v>0</v>
      </c>
      <c r="D40" s="720">
        <v>2201.1554927077732</v>
      </c>
      <c r="E40" s="721">
        <v>175</v>
      </c>
      <c r="F40" s="733">
        <v>0</v>
      </c>
      <c r="G40" s="741">
        <f t="shared" si="6"/>
        <v>16441427.719695326</v>
      </c>
      <c r="H40" s="18">
        <v>31</v>
      </c>
      <c r="I40" s="37">
        <f t="shared" si="4"/>
        <v>509684259.3105551</v>
      </c>
      <c r="J40" s="36">
        <v>24386597.94505237</v>
      </c>
      <c r="K40" s="601">
        <f t="shared" si="3"/>
        <v>485297661.36550272</v>
      </c>
      <c r="L40" s="107">
        <f t="shared" si="5"/>
        <v>467711701.3931213</v>
      </c>
      <c r="M40" s="107"/>
      <c r="N40" s="107"/>
      <c r="O40" s="107"/>
      <c r="P40" s="107"/>
      <c r="Q40" s="132"/>
      <c r="AJ40" s="39"/>
      <c r="AO40" s="722"/>
      <c r="AP40" s="39"/>
    </row>
    <row r="41" spans="1:42">
      <c r="A41" s="714">
        <v>42767</v>
      </c>
      <c r="B41" s="719">
        <v>14.235418719211822</v>
      </c>
      <c r="C41" s="719">
        <v>0</v>
      </c>
      <c r="D41" s="720">
        <v>2202.0678258512162</v>
      </c>
      <c r="E41" s="721">
        <v>176</v>
      </c>
      <c r="F41" s="733">
        <v>0</v>
      </c>
      <c r="G41" s="741">
        <f t="shared" si="6"/>
        <v>16324337.88660641</v>
      </c>
      <c r="H41" s="18">
        <v>28</v>
      </c>
      <c r="I41" s="37">
        <f t="shared" si="4"/>
        <v>457081460.82497948</v>
      </c>
      <c r="J41" s="36">
        <v>24454506.432192132</v>
      </c>
      <c r="K41" s="601">
        <f t="shared" si="3"/>
        <v>432626954.39278734</v>
      </c>
      <c r="L41" s="107">
        <f t="shared" si="5"/>
        <v>416949647.64146811</v>
      </c>
      <c r="M41" s="107"/>
      <c r="N41" s="107"/>
      <c r="O41" s="107"/>
      <c r="P41" s="107"/>
      <c r="Q41" s="132"/>
      <c r="AJ41" s="39"/>
      <c r="AO41" s="722"/>
      <c r="AP41" s="39"/>
    </row>
    <row r="42" spans="1:42">
      <c r="A42" s="714">
        <v>42795</v>
      </c>
      <c r="B42" s="719">
        <v>8.9674193548387073</v>
      </c>
      <c r="C42" s="719">
        <v>6.4516129032258064E-4</v>
      </c>
      <c r="D42" s="720">
        <v>2202.9801589946596</v>
      </c>
      <c r="E42" s="721">
        <v>177</v>
      </c>
      <c r="F42" s="733">
        <v>0</v>
      </c>
      <c r="G42" s="741">
        <f t="shared" si="6"/>
        <v>14724905.208106449</v>
      </c>
      <c r="H42" s="18">
        <v>31</v>
      </c>
      <c r="I42" s="37">
        <f t="shared" si="4"/>
        <v>456472061.45129991</v>
      </c>
      <c r="J42" s="36">
        <v>24623891.979537204</v>
      </c>
      <c r="K42" s="601">
        <f t="shared" si="3"/>
        <v>431848169.47176272</v>
      </c>
      <c r="L42" s="107">
        <f t="shared" si="5"/>
        <v>416199083.91650218</v>
      </c>
      <c r="M42" s="107"/>
      <c r="N42" s="107"/>
      <c r="O42" s="107"/>
      <c r="P42" s="107"/>
      <c r="Q42" s="132"/>
      <c r="AJ42" s="39"/>
      <c r="AO42" s="722"/>
      <c r="AP42" s="39"/>
    </row>
    <row r="43" spans="1:42">
      <c r="A43" s="714">
        <v>42826</v>
      </c>
      <c r="B43" s="719">
        <v>3.2326666666666668</v>
      </c>
      <c r="C43" s="719">
        <v>4.0000000000000001E-3</v>
      </c>
      <c r="D43" s="720">
        <v>2203.8926426292078</v>
      </c>
      <c r="E43" s="721">
        <v>178</v>
      </c>
      <c r="F43" s="733">
        <v>0</v>
      </c>
      <c r="G43" s="741">
        <f t="shared" si="6"/>
        <v>12986913.256548088</v>
      </c>
      <c r="H43" s="18">
        <v>30</v>
      </c>
      <c r="I43" s="37">
        <f t="shared" si="4"/>
        <v>389607397.69644266</v>
      </c>
      <c r="J43" s="36">
        <v>11933251.665158765</v>
      </c>
      <c r="K43" s="601">
        <f t="shared" si="3"/>
        <v>377674146.03128392</v>
      </c>
      <c r="L43" s="107">
        <f t="shared" si="5"/>
        <v>363988190.08412093</v>
      </c>
      <c r="M43" s="107"/>
      <c r="N43" s="107"/>
      <c r="O43" s="107"/>
      <c r="P43" s="107"/>
      <c r="Q43" s="132"/>
      <c r="AJ43" s="39"/>
      <c r="AO43" s="722"/>
      <c r="AP43" s="39"/>
    </row>
    <row r="44" spans="1:42">
      <c r="A44" s="714">
        <v>42856</v>
      </c>
      <c r="B44" s="719">
        <v>0.41612903225806452</v>
      </c>
      <c r="C44" s="719">
        <v>0.59903225806451621</v>
      </c>
      <c r="D44" s="720">
        <v>2204.8051262637559</v>
      </c>
      <c r="E44" s="721">
        <v>179</v>
      </c>
      <c r="F44" s="733">
        <v>0</v>
      </c>
      <c r="G44" s="741">
        <f t="shared" si="6"/>
        <v>12716857.802674349</v>
      </c>
      <c r="H44" s="18">
        <v>31</v>
      </c>
      <c r="I44" s="37">
        <f t="shared" si="4"/>
        <v>394222591.88290483</v>
      </c>
      <c r="J44" s="36">
        <v>12004737.968495836</v>
      </c>
      <c r="K44" s="601">
        <f t="shared" si="3"/>
        <v>382217853.91440898</v>
      </c>
      <c r="L44" s="107">
        <f t="shared" si="5"/>
        <v>368367245.48420292</v>
      </c>
      <c r="M44" s="107"/>
      <c r="N44" s="107"/>
      <c r="O44" s="107"/>
      <c r="P44" s="107"/>
      <c r="Q44" s="132"/>
      <c r="AJ44" s="39"/>
      <c r="AO44" s="722"/>
      <c r="AP44" s="39"/>
    </row>
    <row r="45" spans="1:42">
      <c r="A45" s="714">
        <v>42887</v>
      </c>
      <c r="B45" s="719">
        <v>0</v>
      </c>
      <c r="C45" s="719">
        <v>2.4340000000000002</v>
      </c>
      <c r="D45" s="720">
        <v>2205.7176098983041</v>
      </c>
      <c r="E45" s="721">
        <v>180</v>
      </c>
      <c r="F45" s="733">
        <v>0</v>
      </c>
      <c r="G45" s="741">
        <f t="shared" si="6"/>
        <v>14398876.007030634</v>
      </c>
      <c r="H45" s="18">
        <v>30</v>
      </c>
      <c r="I45" s="37">
        <f t="shared" si="4"/>
        <v>431966280.21091902</v>
      </c>
      <c r="J45" s="36">
        <v>29666481.392362978</v>
      </c>
      <c r="K45" s="601">
        <f t="shared" si="3"/>
        <v>402299798.81855607</v>
      </c>
      <c r="L45" s="107">
        <f t="shared" si="5"/>
        <v>387721471.49051279</v>
      </c>
      <c r="M45" s="107"/>
      <c r="N45" s="107"/>
      <c r="O45" s="107"/>
      <c r="P45" s="107"/>
      <c r="Q45" s="132"/>
      <c r="AJ45" s="39"/>
      <c r="AO45" s="722"/>
      <c r="AP45" s="39"/>
    </row>
    <row r="46" spans="1:42" s="718" customFormat="1">
      <c r="A46" s="714">
        <v>42917</v>
      </c>
      <c r="B46" s="719">
        <v>0</v>
      </c>
      <c r="C46" s="719">
        <v>4.5209677419354843</v>
      </c>
      <c r="D46" s="720">
        <v>2206.6302184688643</v>
      </c>
      <c r="E46" s="721">
        <v>181</v>
      </c>
      <c r="F46" s="733">
        <v>0</v>
      </c>
      <c r="G46" s="741">
        <f t="shared" si="6"/>
        <v>16455924.292939186</v>
      </c>
      <c r="H46" s="18">
        <v>31</v>
      </c>
      <c r="I46" s="37">
        <f t="shared" si="4"/>
        <v>510133653.08111477</v>
      </c>
      <c r="J46" s="36">
        <v>29601395.608964119</v>
      </c>
      <c r="K46" s="601">
        <f t="shared" si="3"/>
        <v>480532257.47215062</v>
      </c>
      <c r="L46" s="107">
        <f t="shared" si="5"/>
        <v>463118983.68557304</v>
      </c>
      <c r="M46" s="107"/>
      <c r="N46" s="107"/>
      <c r="O46" s="107"/>
      <c r="P46" s="107"/>
      <c r="Q46" s="132"/>
      <c r="AJ46" s="39"/>
      <c r="AO46" s="722"/>
      <c r="AP46" s="39"/>
    </row>
    <row r="47" spans="1:42">
      <c r="A47" s="714">
        <v>42948</v>
      </c>
      <c r="B47" s="719">
        <v>0</v>
      </c>
      <c r="C47" s="719">
        <v>3.4348387096774196</v>
      </c>
      <c r="D47" s="720">
        <v>2207.5428270394241</v>
      </c>
      <c r="E47" s="721">
        <v>182</v>
      </c>
      <c r="F47" s="733">
        <v>0</v>
      </c>
      <c r="G47" s="741">
        <f t="shared" si="6"/>
        <v>15376263.902957566</v>
      </c>
      <c r="H47" s="18">
        <v>31</v>
      </c>
      <c r="I47" s="37">
        <f t="shared" si="4"/>
        <v>476664180.99168456</v>
      </c>
      <c r="J47" s="36">
        <v>29387501.949402202</v>
      </c>
      <c r="K47" s="601">
        <f t="shared" si="3"/>
        <v>447276679.04228234</v>
      </c>
      <c r="L47" s="107">
        <f t="shared" si="5"/>
        <v>431068503.31754273</v>
      </c>
      <c r="M47" s="107"/>
      <c r="N47" s="107"/>
      <c r="O47" s="107"/>
      <c r="P47" s="107"/>
      <c r="Q47" s="132"/>
      <c r="AJ47" s="39"/>
      <c r="AO47" s="722"/>
      <c r="AP47" s="39"/>
    </row>
    <row r="48" spans="1:42">
      <c r="A48" s="714">
        <v>42979</v>
      </c>
      <c r="B48" s="719">
        <v>1.2000000000000005E-2</v>
      </c>
      <c r="C48" s="719">
        <v>1.1179999999999999</v>
      </c>
      <c r="D48" s="720">
        <v>2208.4554356099843</v>
      </c>
      <c r="E48" s="721">
        <v>183</v>
      </c>
      <c r="F48" s="733">
        <v>0</v>
      </c>
      <c r="G48" s="741">
        <f t="shared" si="6"/>
        <v>13083638.404437726</v>
      </c>
      <c r="H48" s="18">
        <v>30</v>
      </c>
      <c r="I48" s="37">
        <f t="shared" si="4"/>
        <v>392509152.1331318</v>
      </c>
      <c r="J48" s="36">
        <v>29246046.858403694</v>
      </c>
      <c r="K48" s="601">
        <f t="shared" si="3"/>
        <v>363263105.27472812</v>
      </c>
      <c r="L48" s="107">
        <f t="shared" si="5"/>
        <v>350099369.0003162</v>
      </c>
      <c r="M48" s="107"/>
      <c r="N48" s="107"/>
      <c r="O48" s="107"/>
      <c r="P48" s="107"/>
      <c r="Q48" s="132"/>
      <c r="AJ48" s="39"/>
      <c r="AO48" s="722"/>
      <c r="AP48" s="39"/>
    </row>
    <row r="49" spans="1:42">
      <c r="A49" s="714">
        <v>43009</v>
      </c>
      <c r="B49" s="719">
        <v>1.4958064516129035</v>
      </c>
      <c r="C49" s="719">
        <v>0.10935483870967744</v>
      </c>
      <c r="D49" s="720">
        <v>2209.3681393022803</v>
      </c>
      <c r="E49" s="721">
        <v>184</v>
      </c>
      <c r="F49" s="733">
        <v>0</v>
      </c>
      <c r="G49" s="741">
        <f t="shared" si="6"/>
        <v>12529569.571566977</v>
      </c>
      <c r="H49" s="18">
        <v>31</v>
      </c>
      <c r="I49" s="37">
        <f t="shared" si="4"/>
        <v>388416656.71857625</v>
      </c>
      <c r="J49" s="36">
        <v>11997192.350942345</v>
      </c>
      <c r="K49" s="601">
        <f t="shared" si="3"/>
        <v>376419464.36763388</v>
      </c>
      <c r="L49" s="107">
        <f t="shared" si="5"/>
        <v>362778974.91098094</v>
      </c>
      <c r="M49" s="107"/>
      <c r="N49" s="107"/>
      <c r="O49" s="107"/>
      <c r="P49" s="107"/>
      <c r="Q49" s="132"/>
      <c r="AJ49" s="39"/>
      <c r="AO49" s="722"/>
      <c r="AP49" s="39"/>
    </row>
    <row r="50" spans="1:42">
      <c r="A50" s="714">
        <v>43040</v>
      </c>
      <c r="B50" s="719">
        <v>5.7863333333333333</v>
      </c>
      <c r="C50" s="719">
        <v>0</v>
      </c>
      <c r="D50" s="720">
        <v>2210.2808429945767</v>
      </c>
      <c r="E50" s="721">
        <v>185</v>
      </c>
      <c r="F50" s="733">
        <v>0</v>
      </c>
      <c r="G50" s="741">
        <f t="shared" si="6"/>
        <v>13713784.547500316</v>
      </c>
      <c r="H50" s="18">
        <v>30</v>
      </c>
      <c r="I50" s="37">
        <f t="shared" si="4"/>
        <v>411413536.42500949</v>
      </c>
      <c r="J50" s="36">
        <v>12174470.07580794</v>
      </c>
      <c r="K50" s="601">
        <f t="shared" si="3"/>
        <v>399239066.34920156</v>
      </c>
      <c r="L50" s="107">
        <f t="shared" si="5"/>
        <v>384771652.22552192</v>
      </c>
      <c r="M50" s="107"/>
      <c r="N50" s="107"/>
      <c r="O50" s="107"/>
      <c r="P50" s="107"/>
      <c r="Q50" s="132"/>
      <c r="AJ50" s="39"/>
      <c r="AO50" s="722"/>
      <c r="AP50" s="39"/>
    </row>
    <row r="51" spans="1:42">
      <c r="A51" s="714">
        <v>43070</v>
      </c>
      <c r="B51" s="719">
        <v>11.778387096774193</v>
      </c>
      <c r="C51" s="719">
        <v>0</v>
      </c>
      <c r="D51" s="720">
        <v>2211.1935466868727</v>
      </c>
      <c r="E51" s="721">
        <v>186</v>
      </c>
      <c r="F51" s="733">
        <v>0</v>
      </c>
      <c r="G51" s="741">
        <f t="shared" si="6"/>
        <v>15520977.904600058</v>
      </c>
      <c r="H51" s="18">
        <v>31</v>
      </c>
      <c r="I51" s="37">
        <f t="shared" si="4"/>
        <v>481150315.04260176</v>
      </c>
      <c r="J51" s="36">
        <v>25736977.756208297</v>
      </c>
      <c r="K51" s="601">
        <f t="shared" si="3"/>
        <v>455413337.28639346</v>
      </c>
      <c r="L51" s="107">
        <f t="shared" si="5"/>
        <v>438910309.64378703</v>
      </c>
      <c r="M51" s="107"/>
      <c r="N51" s="107"/>
      <c r="O51" s="107"/>
      <c r="P51" s="107"/>
      <c r="Q51" s="132"/>
      <c r="AJ51" s="39"/>
      <c r="AO51" s="722"/>
      <c r="AP51" s="39"/>
    </row>
    <row r="52" spans="1:42">
      <c r="A52" s="714">
        <v>43101</v>
      </c>
      <c r="B52" s="719">
        <v>14.602580645161293</v>
      </c>
      <c r="C52" s="719">
        <v>0</v>
      </c>
      <c r="D52" s="720">
        <v>2212.106317106357</v>
      </c>
      <c r="E52" s="721">
        <v>187</v>
      </c>
      <c r="F52" s="733">
        <v>0</v>
      </c>
      <c r="G52" s="741">
        <f t="shared" si="6"/>
        <v>16369585.238802128</v>
      </c>
      <c r="H52" s="18">
        <v>31</v>
      </c>
      <c r="I52" s="37">
        <f t="shared" si="4"/>
        <v>507457142.40286595</v>
      </c>
      <c r="J52" s="36">
        <v>25787129.395111777</v>
      </c>
      <c r="K52" s="601">
        <f t="shared" si="3"/>
        <v>481670013.00775415</v>
      </c>
      <c r="L52" s="107">
        <f t="shared" si="5"/>
        <v>464215509.83785093</v>
      </c>
      <c r="M52" s="107"/>
      <c r="N52" s="107"/>
      <c r="O52" s="107"/>
      <c r="P52" s="107"/>
      <c r="Q52" s="132"/>
      <c r="AJ52" s="39"/>
      <c r="AO52" s="722"/>
      <c r="AP52" s="39"/>
    </row>
    <row r="53" spans="1:42">
      <c r="A53" s="714">
        <v>43132</v>
      </c>
      <c r="B53" s="719">
        <v>14.235418719211822</v>
      </c>
      <c r="C53" s="719">
        <v>0</v>
      </c>
      <c r="D53" s="720">
        <v>2213.0190875258418</v>
      </c>
      <c r="E53" s="721">
        <v>188</v>
      </c>
      <c r="F53" s="733">
        <v>0</v>
      </c>
      <c r="G53" s="741">
        <f t="shared" si="6"/>
        <v>16252496.742088299</v>
      </c>
      <c r="H53" s="18">
        <v>28</v>
      </c>
      <c r="I53" s="37">
        <f t="shared" si="4"/>
        <v>455069908.77847236</v>
      </c>
      <c r="J53" s="36">
        <v>25886041.229446549</v>
      </c>
      <c r="K53" s="601">
        <f t="shared" si="3"/>
        <v>429183867.54902583</v>
      </c>
      <c r="L53" s="107">
        <f t="shared" si="5"/>
        <v>413631329.55765784</v>
      </c>
      <c r="M53" s="107"/>
      <c r="N53" s="107"/>
      <c r="O53" s="107"/>
      <c r="P53" s="107"/>
      <c r="Q53" s="132"/>
      <c r="AJ53" s="39"/>
      <c r="AO53" s="722"/>
      <c r="AP53" s="39"/>
    </row>
    <row r="54" spans="1:42">
      <c r="A54" s="714">
        <v>43160</v>
      </c>
      <c r="B54" s="719">
        <v>8.9674193548387073</v>
      </c>
      <c r="C54" s="719">
        <v>6.4516129032258064E-4</v>
      </c>
      <c r="D54" s="720">
        <v>2213.9318579453261</v>
      </c>
      <c r="E54" s="721">
        <v>189</v>
      </c>
      <c r="F54" s="733">
        <v>0</v>
      </c>
      <c r="G54" s="741">
        <f t="shared" si="6"/>
        <v>14653065.399963425</v>
      </c>
      <c r="H54" s="18">
        <v>31</v>
      </c>
      <c r="I54" s="37">
        <f t="shared" si="4"/>
        <v>454245027.39886618</v>
      </c>
      <c r="J54" s="36">
        <v>26094226.732484914</v>
      </c>
      <c r="K54" s="601">
        <f t="shared" si="3"/>
        <v>428150800.66638124</v>
      </c>
      <c r="L54" s="107">
        <f t="shared" si="5"/>
        <v>412635698.40630418</v>
      </c>
      <c r="M54" s="107"/>
      <c r="N54" s="107"/>
      <c r="O54" s="107"/>
      <c r="P54" s="107"/>
      <c r="Q54" s="132"/>
      <c r="AJ54" s="39"/>
      <c r="AO54" s="722"/>
      <c r="AP54" s="39"/>
    </row>
    <row r="55" spans="1:42">
      <c r="A55" s="714">
        <v>43191</v>
      </c>
      <c r="B55" s="719">
        <v>3.2326666666666668</v>
      </c>
      <c r="C55" s="719">
        <v>4.0000000000000001E-3</v>
      </c>
      <c r="D55" s="720">
        <v>2214.8446681171777</v>
      </c>
      <c r="E55" s="721">
        <v>190</v>
      </c>
      <c r="F55" s="733">
        <v>0</v>
      </c>
      <c r="G55" s="741">
        <f t="shared" si="6"/>
        <v>12915074.446347501</v>
      </c>
      <c r="H55" s="18">
        <v>30</v>
      </c>
      <c r="I55" s="37">
        <f t="shared" si="4"/>
        <v>387452233.39042503</v>
      </c>
      <c r="J55" s="36">
        <v>12663886.04902494</v>
      </c>
      <c r="K55" s="601">
        <f t="shared" si="3"/>
        <v>374788347.34140009</v>
      </c>
      <c r="L55" s="107">
        <f t="shared" si="5"/>
        <v>361206965.44082505</v>
      </c>
      <c r="M55" s="107"/>
      <c r="N55" s="107"/>
      <c r="O55" s="107"/>
      <c r="P55" s="107"/>
      <c r="Q55" s="132"/>
      <c r="AJ55" s="39"/>
      <c r="AO55" s="722"/>
      <c r="AP55" s="39"/>
    </row>
    <row r="56" spans="1:42">
      <c r="A56" s="714">
        <v>43221</v>
      </c>
      <c r="B56" s="719">
        <v>0.41612903225806452</v>
      </c>
      <c r="C56" s="719">
        <v>0.59903225806451621</v>
      </c>
      <c r="D56" s="720">
        <v>2215.7574782890292</v>
      </c>
      <c r="E56" s="721">
        <v>191</v>
      </c>
      <c r="F56" s="733">
        <v>0</v>
      </c>
      <c r="G56" s="741">
        <f t="shared" si="6"/>
        <v>12645019.990416197</v>
      </c>
      <c r="H56" s="18">
        <v>31</v>
      </c>
      <c r="I56" s="37">
        <f t="shared" si="4"/>
        <v>391995619.70290214</v>
      </c>
      <c r="J56" s="36">
        <v>12759907.912778391</v>
      </c>
      <c r="K56" s="601">
        <f t="shared" si="3"/>
        <v>379235711.79012376</v>
      </c>
      <c r="L56" s="107">
        <f t="shared" si="5"/>
        <v>365493168.64892417</v>
      </c>
      <c r="M56" s="107"/>
      <c r="N56" s="107"/>
      <c r="O56" s="107"/>
      <c r="P56" s="107"/>
      <c r="Q56" s="132"/>
      <c r="AJ56" s="39"/>
      <c r="AO56" s="722"/>
      <c r="AP56" s="39"/>
    </row>
    <row r="57" spans="1:42">
      <c r="A57" s="714">
        <v>43252</v>
      </c>
      <c r="B57" s="719">
        <v>0</v>
      </c>
      <c r="C57" s="719">
        <v>2.4340000000000002</v>
      </c>
      <c r="D57" s="720">
        <v>2216.6702884608812</v>
      </c>
      <c r="E57" s="721">
        <v>192</v>
      </c>
      <c r="F57" s="733">
        <v>0</v>
      </c>
      <c r="G57" s="741">
        <f t="shared" si="6"/>
        <v>14327039.192714918</v>
      </c>
      <c r="H57" s="18">
        <v>30</v>
      </c>
      <c r="I57" s="37">
        <f t="shared" si="4"/>
        <v>429811175.78144753</v>
      </c>
      <c r="J57" s="36">
        <v>31578452.393956777</v>
      </c>
      <c r="K57" s="601">
        <f t="shared" si="3"/>
        <v>398232723.38749075</v>
      </c>
      <c r="L57" s="107">
        <f t="shared" si="5"/>
        <v>383801776.58778983</v>
      </c>
      <c r="M57" s="107"/>
      <c r="N57" s="107"/>
      <c r="O57" s="107"/>
      <c r="P57" s="107"/>
      <c r="Q57" s="132"/>
      <c r="AJ57" s="39"/>
      <c r="AO57" s="722"/>
      <c r="AP57" s="39"/>
    </row>
    <row r="58" spans="1:42">
      <c r="A58" s="714">
        <v>43282</v>
      </c>
      <c r="B58" s="719">
        <v>0</v>
      </c>
      <c r="C58" s="719">
        <v>4.5209677419354843</v>
      </c>
      <c r="D58" s="720">
        <v>2217.5831099905522</v>
      </c>
      <c r="E58" s="721">
        <v>193</v>
      </c>
      <c r="F58" s="733">
        <v>0</v>
      </c>
      <c r="G58" s="741">
        <f t="shared" si="6"/>
        <v>16384088.129455492</v>
      </c>
      <c r="H58" s="18">
        <v>31</v>
      </c>
      <c r="I58" s="37">
        <f t="shared" si="4"/>
        <v>507906732.01312023</v>
      </c>
      <c r="J58" s="36">
        <v>32013083.570043541</v>
      </c>
      <c r="K58" s="601">
        <f t="shared" si="3"/>
        <v>475893648.44307667</v>
      </c>
      <c r="L58" s="107">
        <f t="shared" si="5"/>
        <v>458648466.11707461</v>
      </c>
      <c r="M58" s="107"/>
      <c r="N58" s="107"/>
      <c r="O58" s="107"/>
      <c r="P58" s="107"/>
      <c r="Q58" s="132"/>
      <c r="AJ58" s="39"/>
      <c r="AO58" s="722"/>
      <c r="AP58" s="39"/>
    </row>
    <row r="59" spans="1:42">
      <c r="A59" s="714">
        <v>43313</v>
      </c>
      <c r="B59" s="719">
        <v>0</v>
      </c>
      <c r="C59" s="719">
        <v>3.4348387096774196</v>
      </c>
      <c r="D59" s="720">
        <v>2218.4959315202232</v>
      </c>
      <c r="E59" s="721">
        <v>194</v>
      </c>
      <c r="F59" s="733">
        <v>0</v>
      </c>
      <c r="G59" s="741">
        <f t="shared" si="6"/>
        <v>15304428.390305899</v>
      </c>
      <c r="H59" s="18">
        <v>31</v>
      </c>
      <c r="I59" s="37">
        <f t="shared" si="4"/>
        <v>474437280.09948289</v>
      </c>
      <c r="J59" s="36">
        <v>31857982.957887538</v>
      </c>
      <c r="K59" s="601">
        <f t="shared" si="3"/>
        <v>442579297.14159536</v>
      </c>
      <c r="L59" s="107">
        <f t="shared" si="5"/>
        <v>426541342.65766704</v>
      </c>
      <c r="M59" s="107"/>
      <c r="N59" s="107"/>
      <c r="O59" s="107"/>
      <c r="P59" s="107"/>
      <c r="Q59" s="132"/>
      <c r="AJ59" s="39"/>
      <c r="AO59" s="722"/>
      <c r="AP59" s="39"/>
    </row>
    <row r="60" spans="1:42">
      <c r="A60" s="714">
        <v>43344</v>
      </c>
      <c r="B60" s="719">
        <v>1.2000000000000005E-2</v>
      </c>
      <c r="C60" s="719">
        <v>1.1179999999999999</v>
      </c>
      <c r="D60" s="720">
        <v>2219.4087530498941</v>
      </c>
      <c r="E60" s="721">
        <v>195</v>
      </c>
      <c r="F60" s="733">
        <v>0</v>
      </c>
      <c r="G60" s="741">
        <f t="shared" si="6"/>
        <v>13011803.542618081</v>
      </c>
      <c r="H60" s="18">
        <v>30</v>
      </c>
      <c r="I60" s="37">
        <f t="shared" si="4"/>
        <v>390354106.2785424</v>
      </c>
      <c r="J60" s="36">
        <v>31905132.276013892</v>
      </c>
      <c r="K60" s="601">
        <f t="shared" si="3"/>
        <v>358448974.00252849</v>
      </c>
      <c r="L60" s="107">
        <f t="shared" si="5"/>
        <v>345459689.67090255</v>
      </c>
      <c r="M60" s="107"/>
      <c r="N60" s="107"/>
      <c r="O60" s="107"/>
      <c r="P60" s="107"/>
      <c r="Q60" s="132"/>
      <c r="AJ60" s="39"/>
      <c r="AO60" s="722"/>
      <c r="AP60" s="39"/>
    </row>
    <row r="61" spans="1:42">
      <c r="A61" s="714">
        <v>43374</v>
      </c>
      <c r="B61" s="719">
        <v>1.4958064516129035</v>
      </c>
      <c r="C61" s="719">
        <v>0.10935483870967744</v>
      </c>
      <c r="D61" s="720">
        <v>2220.3215575428362</v>
      </c>
      <c r="E61" s="721">
        <v>196</v>
      </c>
      <c r="F61" s="733">
        <v>0</v>
      </c>
      <c r="G61" s="741">
        <f t="shared" si="6"/>
        <v>12457735.017807823</v>
      </c>
      <c r="H61" s="18">
        <v>31</v>
      </c>
      <c r="I61" s="37">
        <f t="shared" si="4"/>
        <v>386189785.55204248</v>
      </c>
      <c r="J61" s="36">
        <v>13096644.591150137</v>
      </c>
      <c r="K61" s="601">
        <f t="shared" si="3"/>
        <v>373093140.96089232</v>
      </c>
      <c r="L61" s="107">
        <f t="shared" si="5"/>
        <v>359573189.05251765</v>
      </c>
      <c r="M61" s="107"/>
      <c r="N61" s="107"/>
      <c r="O61" s="107"/>
      <c r="P61" s="107"/>
      <c r="Q61" s="132"/>
      <c r="AJ61" s="39"/>
      <c r="AO61" s="722"/>
      <c r="AP61" s="39"/>
    </row>
    <row r="62" spans="1:42">
      <c r="A62" s="714">
        <v>43405</v>
      </c>
      <c r="B62" s="719">
        <v>5.7863333333333333</v>
      </c>
      <c r="C62" s="719">
        <v>0</v>
      </c>
      <c r="D62" s="720">
        <v>2221.2343620357783</v>
      </c>
      <c r="E62" s="721">
        <v>197</v>
      </c>
      <c r="F62" s="733">
        <v>0</v>
      </c>
      <c r="G62" s="741">
        <f t="shared" si="6"/>
        <v>13641950.301801652</v>
      </c>
      <c r="H62" s="18">
        <v>30</v>
      </c>
      <c r="I62" s="37">
        <f t="shared" si="4"/>
        <v>409258509.05404955</v>
      </c>
      <c r="J62" s="36">
        <v>13298830.479511863</v>
      </c>
      <c r="K62" s="601">
        <f t="shared" si="3"/>
        <v>395959678.57453769</v>
      </c>
      <c r="L62" s="107">
        <f t="shared" si="5"/>
        <v>381611101.17052591</v>
      </c>
      <c r="M62" s="107"/>
      <c r="N62" s="107"/>
      <c r="O62" s="107"/>
      <c r="P62" s="107"/>
      <c r="Q62" s="132"/>
      <c r="AJ62" s="39"/>
      <c r="AO62" s="722"/>
      <c r="AP62" s="39"/>
    </row>
    <row r="63" spans="1:42">
      <c r="A63" s="714">
        <v>43435</v>
      </c>
      <c r="B63" s="719">
        <v>11.778387096774193</v>
      </c>
      <c r="C63" s="719">
        <v>0</v>
      </c>
      <c r="D63" s="720">
        <v>2222.1471665287204</v>
      </c>
      <c r="E63" s="721">
        <v>198</v>
      </c>
      <c r="F63" s="733">
        <v>0</v>
      </c>
      <c r="G63" s="741">
        <f t="shared" si="6"/>
        <v>15449143.966961887</v>
      </c>
      <c r="H63" s="18">
        <v>31</v>
      </c>
      <c r="I63" s="37">
        <f t="shared" si="4"/>
        <v>478923462.97581851</v>
      </c>
      <c r="J63" s="36">
        <v>28232065.861293111</v>
      </c>
      <c r="K63" s="601">
        <f>I63-J63</f>
        <v>450691397.11452538</v>
      </c>
      <c r="L63" s="601">
        <f t="shared" si="5"/>
        <v>434359480.64237213</v>
      </c>
      <c r="M63" s="601"/>
      <c r="N63" s="601"/>
      <c r="O63" s="601"/>
      <c r="P63" s="601"/>
      <c r="Q63" s="601"/>
      <c r="AJ63" s="39"/>
      <c r="AO63" s="722"/>
      <c r="AP63" s="39"/>
    </row>
    <row r="64" spans="1:42">
      <c r="A64" s="714">
        <v>43466</v>
      </c>
      <c r="B64" s="719">
        <v>14.602580645161293</v>
      </c>
      <c r="C64" s="719">
        <v>0</v>
      </c>
      <c r="D64" s="720">
        <v>2223.0599681822077</v>
      </c>
      <c r="E64" s="721">
        <v>199</v>
      </c>
      <c r="F64" s="733">
        <v>0</v>
      </c>
      <c r="G64" s="741">
        <f t="shared" si="6"/>
        <v>16297751.396619316</v>
      </c>
      <c r="H64" s="18">
        <v>31</v>
      </c>
      <c r="I64" s="37">
        <f t="shared" si="4"/>
        <v>505230293.2951988</v>
      </c>
      <c r="J64" s="36">
        <v>27325735.64414661</v>
      </c>
      <c r="K64" s="601">
        <f>I64-J64</f>
        <v>477904557.65105218</v>
      </c>
      <c r="L64" s="601">
        <f t="shared" si="5"/>
        <v>460586505.06076729</v>
      </c>
      <c r="M64" s="601"/>
      <c r="N64" s="601"/>
      <c r="O64" s="601"/>
      <c r="P64" s="601"/>
      <c r="Q64" s="601"/>
      <c r="AJ64" s="39"/>
      <c r="AO64" s="722"/>
      <c r="AP64" s="39"/>
    </row>
    <row r="65" spans="1:42">
      <c r="A65" s="714">
        <v>43497</v>
      </c>
      <c r="B65" s="719">
        <v>14.235418719211822</v>
      </c>
      <c r="C65" s="719">
        <v>0</v>
      </c>
      <c r="D65" s="720">
        <v>2223.9727698356951</v>
      </c>
      <c r="E65" s="721">
        <v>200</v>
      </c>
      <c r="F65" s="733">
        <v>0</v>
      </c>
      <c r="G65" s="741">
        <f t="shared" si="6"/>
        <v>16180662.995360851</v>
      </c>
      <c r="H65" s="18">
        <v>28</v>
      </c>
      <c r="I65" s="37">
        <f t="shared" si="4"/>
        <v>453058563.87010384</v>
      </c>
      <c r="J65" s="36">
        <v>27323497.860160995</v>
      </c>
      <c r="K65" s="601">
        <f t="shared" si="3"/>
        <v>425735066.00994283</v>
      </c>
      <c r="L65" s="601">
        <f t="shared" si="5"/>
        <v>410307503.86463261</v>
      </c>
      <c r="M65" s="601"/>
      <c r="N65" s="601"/>
      <c r="O65" s="601"/>
      <c r="P65" s="601"/>
      <c r="Q65" s="601"/>
      <c r="AJ65" s="39"/>
      <c r="AO65" s="722"/>
      <c r="AP65" s="39"/>
    </row>
    <row r="66" spans="1:42">
      <c r="A66" s="714">
        <v>43525</v>
      </c>
      <c r="B66" s="719">
        <v>8.9674193548387073</v>
      </c>
      <c r="C66" s="719">
        <v>6.4516129032258064E-4</v>
      </c>
      <c r="D66" s="720">
        <v>2224.8855714891824</v>
      </c>
      <c r="E66" s="721">
        <v>201</v>
      </c>
      <c r="F66" s="733">
        <v>0</v>
      </c>
      <c r="G66" s="741">
        <f t="shared" si="6"/>
        <v>14581231.748691343</v>
      </c>
      <c r="H66" s="18">
        <v>31</v>
      </c>
      <c r="I66" s="37">
        <f t="shared" si="4"/>
        <v>452018184.20943165</v>
      </c>
      <c r="J66" s="36">
        <v>27412668.235181559</v>
      </c>
      <c r="K66" s="601">
        <f t="shared" si="3"/>
        <v>424605515.97425008</v>
      </c>
      <c r="L66" s="601">
        <f t="shared" si="5"/>
        <v>409218885.86569971</v>
      </c>
      <c r="M66" s="601"/>
      <c r="N66" s="601"/>
      <c r="O66" s="601"/>
      <c r="P66" s="601"/>
      <c r="Q66" s="601"/>
      <c r="AJ66" s="39"/>
      <c r="AO66" s="722"/>
      <c r="AP66" s="39"/>
    </row>
    <row r="67" spans="1:42">
      <c r="A67" s="714">
        <v>43556</v>
      </c>
      <c r="B67" s="719">
        <v>3.2326666666666668</v>
      </c>
      <c r="C67" s="719">
        <v>4.0000000000000001E-3</v>
      </c>
      <c r="D67" s="720">
        <v>2225.7983731426698</v>
      </c>
      <c r="E67" s="721">
        <v>202</v>
      </c>
      <c r="F67" s="733">
        <v>0</v>
      </c>
      <c r="G67" s="741">
        <f t="shared" si="6"/>
        <v>12843240.769042138</v>
      </c>
      <c r="H67" s="18">
        <v>30</v>
      </c>
      <c r="I67" s="37">
        <f t="shared" ref="I67:I75" si="7">G67*H67</f>
        <v>385297223.07126415</v>
      </c>
      <c r="J67" s="36">
        <v>13255292.886608994</v>
      </c>
      <c r="K67" s="601">
        <f t="shared" si="3"/>
        <v>372041930.18465513</v>
      </c>
      <c r="L67" s="601">
        <f t="shared" ref="L67" si="8">K67/$L$2</f>
        <v>358560071.49639082</v>
      </c>
      <c r="M67" s="601"/>
      <c r="N67" s="601"/>
      <c r="O67" s="601"/>
      <c r="P67" s="601"/>
      <c r="Q67" s="601"/>
      <c r="AJ67" s="39"/>
      <c r="AO67" s="722"/>
      <c r="AP67" s="39"/>
    </row>
    <row r="68" spans="1:42">
      <c r="A68" s="714">
        <v>43586</v>
      </c>
      <c r="B68" s="719">
        <v>0.41612903225806452</v>
      </c>
      <c r="C68" s="719">
        <v>0.59903225806451621</v>
      </c>
      <c r="D68" s="720">
        <v>2226.7111747961571</v>
      </c>
      <c r="E68" s="721">
        <v>203</v>
      </c>
      <c r="F68" s="733">
        <v>0</v>
      </c>
      <c r="G68" s="741">
        <f t="shared" ref="G68:G75" si="9">SUMPRODUCT($B$2:$F$2,B68:F68)+$G$2</f>
        <v>12573186.287077554</v>
      </c>
      <c r="H68" s="18">
        <v>31</v>
      </c>
      <c r="I68" s="37">
        <f t="shared" si="7"/>
        <v>389768774.89940417</v>
      </c>
      <c r="J68" s="36">
        <v>13326469.680263788</v>
      </c>
      <c r="K68" s="601">
        <f t="shared" ref="K68:K75" si="10">I68-J68</f>
        <v>376442305.21914041</v>
      </c>
      <c r="L68" s="601">
        <f t="shared" ref="L68:L75" si="11">K68/$L$2</f>
        <v>362800988.0677914</v>
      </c>
      <c r="M68" s="601"/>
      <c r="N68" s="601"/>
      <c r="O68" s="601"/>
      <c r="P68" s="601"/>
      <c r="Q68" s="601"/>
      <c r="AJ68" s="39"/>
      <c r="AO68" s="722"/>
      <c r="AP68" s="39"/>
    </row>
    <row r="69" spans="1:42">
      <c r="A69" s="714">
        <v>43617</v>
      </c>
      <c r="B69" s="719">
        <v>0</v>
      </c>
      <c r="C69" s="719">
        <v>2.4340000000000002</v>
      </c>
      <c r="D69" s="720">
        <v>2227.6239764496445</v>
      </c>
      <c r="E69" s="721">
        <v>204</v>
      </c>
      <c r="F69" s="733">
        <v>0</v>
      </c>
      <c r="G69" s="741">
        <f t="shared" si="9"/>
        <v>14255205.463342994</v>
      </c>
      <c r="H69" s="18">
        <v>30</v>
      </c>
      <c r="I69" s="37">
        <f t="shared" si="7"/>
        <v>427656163.90028983</v>
      </c>
      <c r="J69" s="36">
        <v>32611248.850063972</v>
      </c>
      <c r="K69" s="601">
        <f>I69-J69</f>
        <v>395044915.05022585</v>
      </c>
      <c r="L69" s="601">
        <f t="shared" si="11"/>
        <v>380729486.36297786</v>
      </c>
      <c r="M69" s="601"/>
      <c r="N69" s="601"/>
      <c r="O69" s="601"/>
      <c r="P69" s="601"/>
      <c r="Q69" s="601"/>
      <c r="AJ69" s="39"/>
      <c r="AO69" s="722"/>
      <c r="AP69" s="39"/>
    </row>
    <row r="70" spans="1:42">
      <c r="A70" s="714">
        <v>43647</v>
      </c>
      <c r="B70" s="719">
        <v>0</v>
      </c>
      <c r="C70" s="719">
        <v>4.5209677419354843</v>
      </c>
      <c r="D70" s="720">
        <v>2228.5367781031318</v>
      </c>
      <c r="E70" s="721">
        <v>205</v>
      </c>
      <c r="F70" s="733">
        <v>0</v>
      </c>
      <c r="G70" s="741">
        <f t="shared" si="9"/>
        <v>16312254.339339245</v>
      </c>
      <c r="H70" s="18">
        <v>31</v>
      </c>
      <c r="I70" s="37">
        <f>G70*H70</f>
        <v>505679884.51951659</v>
      </c>
      <c r="J70" s="36">
        <v>32848730.512282029</v>
      </c>
      <c r="K70" s="601">
        <f t="shared" si="10"/>
        <v>472831154.00723457</v>
      </c>
      <c r="L70" s="601">
        <f t="shared" si="11"/>
        <v>455696948.73480582</v>
      </c>
      <c r="M70" s="601"/>
      <c r="N70" s="601"/>
      <c r="O70" s="601"/>
      <c r="P70" s="601"/>
      <c r="Q70" s="601"/>
      <c r="AJ70" s="39"/>
      <c r="AO70" s="722"/>
      <c r="AP70" s="39"/>
    </row>
    <row r="71" spans="1:42">
      <c r="A71" s="714">
        <v>43678</v>
      </c>
      <c r="B71" s="719">
        <v>0</v>
      </c>
      <c r="C71" s="719">
        <v>3.4348387096774196</v>
      </c>
      <c r="D71" s="720">
        <v>2229.4495797566192</v>
      </c>
      <c r="E71" s="721">
        <v>206</v>
      </c>
      <c r="F71" s="733">
        <v>0</v>
      </c>
      <c r="G71" s="741">
        <f t="shared" si="9"/>
        <v>15232594.539445329</v>
      </c>
      <c r="H71" s="18">
        <v>31</v>
      </c>
      <c r="I71" s="37">
        <f t="shared" si="7"/>
        <v>472210430.7228052</v>
      </c>
      <c r="J71" s="36">
        <v>32495433.572128173</v>
      </c>
      <c r="K71" s="601">
        <f t="shared" si="10"/>
        <v>439714997.15067703</v>
      </c>
      <c r="L71" s="601">
        <f t="shared" si="11"/>
        <v>423780837.65485448</v>
      </c>
      <c r="M71" s="601"/>
      <c r="N71" s="601"/>
      <c r="O71" s="601"/>
      <c r="P71" s="601"/>
      <c r="Q71" s="601"/>
      <c r="AJ71" s="39"/>
      <c r="AO71" s="722"/>
      <c r="AP71" s="39"/>
    </row>
    <row r="72" spans="1:42">
      <c r="A72" s="714">
        <v>43709</v>
      </c>
      <c r="B72" s="719">
        <v>1.2000000000000005E-2</v>
      </c>
      <c r="C72" s="719">
        <v>1.1179999999999999</v>
      </c>
      <c r="D72" s="720">
        <v>2230.3623814101065</v>
      </c>
      <c r="E72" s="721">
        <v>207</v>
      </c>
      <c r="F72" s="733">
        <v>0</v>
      </c>
      <c r="G72" s="741">
        <f t="shared" si="9"/>
        <v>12939969.631013189</v>
      </c>
      <c r="H72" s="18">
        <v>30</v>
      </c>
      <c r="I72" s="37">
        <f t="shared" si="7"/>
        <v>388199088.93039566</v>
      </c>
      <c r="J72" s="36">
        <v>32150808.559674986</v>
      </c>
      <c r="K72" s="601">
        <f t="shared" si="10"/>
        <v>356048280.37072068</v>
      </c>
      <c r="L72" s="601">
        <f t="shared" si="11"/>
        <v>343145991.10516638</v>
      </c>
      <c r="M72" s="601"/>
      <c r="N72" s="601"/>
      <c r="O72" s="601"/>
      <c r="P72" s="601"/>
      <c r="Q72" s="601"/>
      <c r="AJ72" s="39"/>
      <c r="AO72" s="722"/>
      <c r="AP72" s="39"/>
    </row>
    <row r="73" spans="1:42">
      <c r="A73" s="714">
        <v>43739</v>
      </c>
      <c r="B73" s="719">
        <v>1.4958064516129035</v>
      </c>
      <c r="C73" s="719">
        <v>0.10935483870967744</v>
      </c>
      <c r="D73" s="720">
        <v>2231.2751830635939</v>
      </c>
      <c r="E73" s="721">
        <v>208</v>
      </c>
      <c r="F73" s="733">
        <v>0</v>
      </c>
      <c r="G73" s="741">
        <f t="shared" si="9"/>
        <v>12385901.097525172</v>
      </c>
      <c r="H73" s="18">
        <v>31</v>
      </c>
      <c r="I73" s="37">
        <f t="shared" si="7"/>
        <v>383962934.02328032</v>
      </c>
      <c r="J73" s="36">
        <v>13154958.836872006</v>
      </c>
      <c r="K73" s="601">
        <f t="shared" si="10"/>
        <v>370807975.18640834</v>
      </c>
      <c r="L73" s="601">
        <f t="shared" si="11"/>
        <v>357370831.90671581</v>
      </c>
      <c r="M73" s="601"/>
      <c r="N73" s="601"/>
      <c r="O73" s="601"/>
      <c r="P73" s="601"/>
      <c r="Q73" s="601"/>
      <c r="AJ73" s="39"/>
      <c r="AO73" s="722"/>
      <c r="AP73" s="39"/>
    </row>
    <row r="74" spans="1:42">
      <c r="A74" s="714">
        <v>43770</v>
      </c>
      <c r="B74" s="719">
        <v>5.7863333333333333</v>
      </c>
      <c r="C74" s="719">
        <v>0</v>
      </c>
      <c r="D74" s="720">
        <v>2232.1879847170812</v>
      </c>
      <c r="E74" s="721">
        <v>209</v>
      </c>
      <c r="F74" s="733">
        <v>0</v>
      </c>
      <c r="G74" s="741">
        <f t="shared" si="9"/>
        <v>13570116.372841239</v>
      </c>
      <c r="H74" s="18">
        <v>30</v>
      </c>
      <c r="I74" s="37">
        <f t="shared" si="7"/>
        <v>407103491.18523717</v>
      </c>
      <c r="J74" s="36">
        <v>13242829.810408536</v>
      </c>
      <c r="K74" s="601">
        <f t="shared" si="10"/>
        <v>393860661.37482864</v>
      </c>
      <c r="L74" s="601">
        <f t="shared" si="11"/>
        <v>379588147.04590267</v>
      </c>
      <c r="M74" s="601"/>
      <c r="N74" s="601"/>
      <c r="O74" s="601"/>
      <c r="P74" s="601"/>
      <c r="Q74" s="601"/>
      <c r="AJ74" s="39"/>
      <c r="AO74" s="722"/>
      <c r="AP74" s="39"/>
    </row>
    <row r="75" spans="1:42">
      <c r="A75" s="714">
        <v>43800</v>
      </c>
      <c r="B75" s="719">
        <v>11.778387096774193</v>
      </c>
      <c r="C75" s="719">
        <v>0</v>
      </c>
      <c r="D75" s="720">
        <v>2233.1007863705686</v>
      </c>
      <c r="E75" s="721">
        <v>210</v>
      </c>
      <c r="F75" s="733">
        <v>0</v>
      </c>
      <c r="G75" s="741">
        <f t="shared" si="9"/>
        <v>15377310.029323716</v>
      </c>
      <c r="H75" s="18">
        <v>31</v>
      </c>
      <c r="I75" s="37">
        <f t="shared" si="7"/>
        <v>476696610.90903521</v>
      </c>
      <c r="J75" s="36">
        <v>27922820.484505121</v>
      </c>
      <c r="K75" s="601">
        <f t="shared" si="10"/>
        <v>448773790.42453009</v>
      </c>
      <c r="L75" s="601">
        <f t="shared" si="11"/>
        <v>432511363.16936207</v>
      </c>
      <c r="M75" s="601"/>
      <c r="N75" s="601"/>
      <c r="O75" s="601"/>
      <c r="P75" s="601"/>
      <c r="Q75" s="601"/>
      <c r="AJ75" s="39"/>
      <c r="AO75" s="722"/>
      <c r="AP75" s="39"/>
    </row>
    <row r="76" spans="1:42">
      <c r="A76" s="714">
        <v>43831</v>
      </c>
      <c r="D76" s="700"/>
      <c r="I76" s="11"/>
      <c r="J76" s="36"/>
      <c r="K76" s="11"/>
      <c r="AJ76" s="39"/>
    </row>
    <row r="77" spans="1:42">
      <c r="A77" s="714"/>
      <c r="H77" s="31">
        <v>2014</v>
      </c>
      <c r="I77" s="107">
        <f>SUM(I4:I15)</f>
        <v>5378057556.343317</v>
      </c>
      <c r="J77" s="107">
        <f t="shared" ref="J77:L77" si="12">SUM(J4:J15)</f>
        <v>259276670.83923551</v>
      </c>
      <c r="K77" s="107">
        <f t="shared" si="12"/>
        <v>5118780885.5040808</v>
      </c>
      <c r="L77" s="107">
        <f t="shared" si="12"/>
        <v>4933289211.1643028</v>
      </c>
      <c r="AJ77" s="39"/>
    </row>
    <row r="78" spans="1:42">
      <c r="A78" s="714"/>
      <c r="H78" s="31">
        <v>2015</v>
      </c>
      <c r="I78" s="107">
        <f t="shared" ref="I78:K78" si="13">SUM(I16:I27)</f>
        <v>5351789547.0242596</v>
      </c>
      <c r="J78" s="107">
        <f t="shared" si="13"/>
        <v>257279232.19010314</v>
      </c>
      <c r="K78" s="107">
        <f t="shared" si="13"/>
        <v>5094510314.834157</v>
      </c>
      <c r="L78" s="107">
        <f>SUM(L16:L27)</f>
        <v>4909898144.5972977</v>
      </c>
    </row>
    <row r="79" spans="1:42">
      <c r="H79" s="31">
        <v>2016</v>
      </c>
      <c r="I79" s="107">
        <f t="shared" ref="I79:K79" si="14">SUM(I28:I39)</f>
        <v>5341944429.3297014</v>
      </c>
      <c r="J79" s="107">
        <f t="shared" si="14"/>
        <v>251872682.88130036</v>
      </c>
      <c r="K79" s="107">
        <f t="shared" si="14"/>
        <v>5090071746.4484015</v>
      </c>
      <c r="L79" s="107">
        <f>SUM(L28:L39)</f>
        <v>4905620418.7050896</v>
      </c>
    </row>
    <row r="80" spans="1:42">
      <c r="A80" s="715"/>
      <c r="H80" s="31">
        <v>2017</v>
      </c>
      <c r="I80" s="107">
        <f t="shared" ref="I80:K80" si="15">SUM(I40:I51)</f>
        <v>5299321545.7692194</v>
      </c>
      <c r="J80" s="107">
        <f t="shared" si="15"/>
        <v>265213051.98252788</v>
      </c>
      <c r="K80" s="107">
        <f t="shared" si="15"/>
        <v>5034108493.7866917</v>
      </c>
      <c r="L80" s="107">
        <f>SUM(L40:L51)</f>
        <v>4851685132.7936506</v>
      </c>
    </row>
    <row r="81" spans="1:17">
      <c r="A81" s="704"/>
      <c r="E81" s="11"/>
      <c r="F81" s="734"/>
      <c r="H81" s="31">
        <v>2018</v>
      </c>
      <c r="I81" s="107">
        <f t="shared" ref="I81:K81" si="16">SUM(I52:I63)</f>
        <v>5273100983.4280348</v>
      </c>
      <c r="J81" s="107">
        <f t="shared" si="16"/>
        <v>285173383.44870341</v>
      </c>
      <c r="K81" s="107">
        <f t="shared" si="16"/>
        <v>4987927599.979332</v>
      </c>
      <c r="L81" s="107">
        <f>SUM(L52:L63)</f>
        <v>4807177717.7904119</v>
      </c>
    </row>
    <row r="82" spans="1:17" ht="14.25" customHeight="1">
      <c r="A82" s="723"/>
      <c r="B82" s="685"/>
      <c r="C82" s="100"/>
      <c r="D82" s="100"/>
      <c r="E82" s="695"/>
      <c r="F82" s="735"/>
      <c r="G82" s="740"/>
      <c r="H82" s="31">
        <v>2019</v>
      </c>
      <c r="I82" s="107">
        <f t="shared" ref="I82:K82" si="17">SUM(I64:I75)</f>
        <v>5246881643.5359631</v>
      </c>
      <c r="J82" s="107">
        <f t="shared" si="17"/>
        <v>293070494.93229681</v>
      </c>
      <c r="K82" s="107">
        <f t="shared" si="17"/>
        <v>4953811148.6036663</v>
      </c>
      <c r="L82" s="107">
        <f>SUM(L64:L75)</f>
        <v>4774297560.3350668</v>
      </c>
    </row>
    <row r="83" spans="1:17">
      <c r="A83" s="713"/>
      <c r="B83" s="689"/>
      <c r="C83" s="716"/>
      <c r="D83" s="15"/>
      <c r="E83" s="716"/>
      <c r="F83" s="736"/>
      <c r="H83" s="11"/>
      <c r="I83" s="11"/>
      <c r="J83" s="11"/>
      <c r="K83" s="11"/>
    </row>
    <row r="84" spans="1:17">
      <c r="A84" s="682"/>
      <c r="B84" s="697"/>
      <c r="C84" s="716"/>
      <c r="D84" s="6"/>
      <c r="E84" s="696"/>
      <c r="F84" s="737"/>
      <c r="H84" s="11"/>
      <c r="I84" s="11"/>
      <c r="J84" s="11"/>
      <c r="K84" s="11"/>
    </row>
    <row r="85" spans="1:17">
      <c r="A85" s="682"/>
      <c r="B85" s="697"/>
      <c r="C85" s="716"/>
      <c r="D85" s="6"/>
      <c r="E85" s="698"/>
      <c r="F85" s="738"/>
      <c r="G85" s="742"/>
      <c r="H85" s="11"/>
      <c r="I85" s="11"/>
      <c r="J85" s="11"/>
      <c r="K85" s="11"/>
    </row>
    <row r="86" spans="1:17">
      <c r="A86" s="682"/>
      <c r="B86" s="697"/>
      <c r="C86" s="716"/>
      <c r="D86" s="6"/>
      <c r="E86" s="698"/>
      <c r="F86" s="738"/>
      <c r="G86" s="742"/>
      <c r="H86" s="11"/>
      <c r="I86" s="11"/>
      <c r="J86" s="11"/>
      <c r="K86" s="11"/>
    </row>
    <row r="87" spans="1:17">
      <c r="A87" s="682"/>
      <c r="B87" s="697"/>
      <c r="C87" s="716"/>
      <c r="D87" s="6"/>
      <c r="E87" s="698"/>
      <c r="F87" s="738"/>
      <c r="G87" s="742"/>
      <c r="H87" s="11"/>
      <c r="I87" s="11"/>
      <c r="J87" s="11"/>
      <c r="K87" s="11"/>
    </row>
    <row r="88" spans="1:17">
      <c r="A88" s="682"/>
      <c r="B88" s="697"/>
      <c r="C88" s="716"/>
      <c r="D88" s="6"/>
      <c r="E88" s="698"/>
      <c r="F88" s="738"/>
      <c r="G88" s="742"/>
      <c r="H88" s="11"/>
      <c r="I88" s="11"/>
      <c r="J88" s="11"/>
      <c r="K88" s="11"/>
    </row>
    <row r="89" spans="1:17">
      <c r="A89" s="682"/>
      <c r="B89" s="697"/>
      <c r="C89" s="716"/>
      <c r="D89" s="6"/>
      <c r="E89" s="698"/>
      <c r="F89" s="738"/>
      <c r="G89" s="742"/>
      <c r="H89" s="11"/>
      <c r="I89" s="11"/>
      <c r="J89" s="11"/>
      <c r="K89" s="11"/>
    </row>
    <row r="90" spans="1:17">
      <c r="A90" s="682"/>
      <c r="B90" s="697"/>
      <c r="C90" s="716"/>
      <c r="D90" s="6"/>
      <c r="E90" s="698"/>
      <c r="F90" s="738"/>
      <c r="G90" s="742"/>
      <c r="H90" s="11"/>
    </row>
    <row r="91" spans="1:17">
      <c r="A91" s="682"/>
      <c r="B91" s="697"/>
      <c r="C91" s="716"/>
      <c r="D91" s="6"/>
      <c r="E91" s="698"/>
      <c r="F91" s="738"/>
      <c r="G91" s="742"/>
      <c r="H91" s="11"/>
    </row>
    <row r="92" spans="1:17">
      <c r="A92" s="682"/>
      <c r="B92" s="697"/>
      <c r="C92" s="716"/>
      <c r="D92" s="6"/>
      <c r="E92" s="698"/>
      <c r="F92" s="738"/>
      <c r="G92" s="742"/>
      <c r="H92" s="11"/>
      <c r="Q92" s="18"/>
    </row>
    <row r="93" spans="1:17">
      <c r="A93" s="682"/>
      <c r="B93" s="697"/>
      <c r="C93" s="716"/>
      <c r="D93" s="6"/>
      <c r="E93" s="698"/>
      <c r="F93" s="738"/>
      <c r="G93" s="742"/>
      <c r="H93" s="11"/>
      <c r="I93" s="30"/>
      <c r="J93" s="30"/>
      <c r="K93" s="30"/>
      <c r="L93" s="30"/>
      <c r="M93" s="30"/>
      <c r="N93" s="30"/>
      <c r="O93" s="30"/>
      <c r="P93" s="30"/>
      <c r="Q93" s="18"/>
    </row>
    <row r="94" spans="1:17">
      <c r="A94" s="682"/>
      <c r="B94" s="697"/>
      <c r="C94" s="11"/>
      <c r="D94" s="6"/>
      <c r="E94" s="698"/>
      <c r="F94" s="738"/>
      <c r="G94" s="742"/>
      <c r="H94" s="314"/>
      <c r="I94" s="30"/>
      <c r="J94" s="30"/>
      <c r="K94" s="30"/>
      <c r="L94" s="30"/>
      <c r="M94" s="30"/>
      <c r="N94" s="30"/>
      <c r="O94" s="30"/>
      <c r="P94" s="30"/>
      <c r="Q94" s="31"/>
    </row>
    <row r="95" spans="1:17">
      <c r="A95" s="682"/>
      <c r="B95" s="697"/>
      <c r="C95" s="17"/>
      <c r="D95" s="724"/>
      <c r="E95" s="698"/>
      <c r="F95" s="738"/>
      <c r="G95" s="743"/>
      <c r="H95" s="725"/>
      <c r="I95" s="30"/>
      <c r="J95" s="30"/>
      <c r="K95" s="30"/>
      <c r="L95" s="30"/>
      <c r="M95" s="30"/>
      <c r="N95" s="30"/>
      <c r="O95" s="30"/>
      <c r="P95" s="30"/>
      <c r="Q95" s="33"/>
    </row>
    <row r="96" spans="1:17">
      <c r="A96" s="682"/>
      <c r="B96" s="697"/>
      <c r="C96" s="17"/>
      <c r="D96" s="724"/>
      <c r="E96" s="698"/>
      <c r="F96" s="738"/>
      <c r="G96" s="743"/>
      <c r="H96" s="725"/>
      <c r="I96" s="30"/>
      <c r="J96" s="30"/>
      <c r="K96" s="30"/>
      <c r="L96" s="30"/>
      <c r="M96" s="30"/>
      <c r="N96" s="30"/>
      <c r="O96" s="30"/>
      <c r="P96" s="30"/>
      <c r="Q96" s="31"/>
    </row>
    <row r="97" spans="1:17">
      <c r="A97" s="682"/>
      <c r="B97" s="697"/>
      <c r="C97" s="17"/>
      <c r="D97" s="724"/>
      <c r="E97" s="698"/>
      <c r="F97" s="738"/>
      <c r="G97" s="743"/>
      <c r="H97" s="725"/>
      <c r="I97" s="30"/>
      <c r="J97" s="30"/>
      <c r="K97" s="30"/>
      <c r="L97" s="30"/>
      <c r="M97" s="30"/>
      <c r="N97" s="30"/>
      <c r="O97" s="30"/>
      <c r="P97" s="30"/>
      <c r="Q97" s="33"/>
    </row>
    <row r="98" spans="1:17">
      <c r="A98" s="682"/>
      <c r="B98" s="697"/>
      <c r="C98" s="17"/>
      <c r="D98" s="724"/>
      <c r="E98" s="698"/>
      <c r="F98" s="738"/>
      <c r="G98" s="743"/>
      <c r="H98" s="725"/>
      <c r="I98" s="30"/>
      <c r="J98" s="30"/>
      <c r="K98" s="30"/>
      <c r="L98" s="30"/>
      <c r="M98" s="30"/>
      <c r="N98" s="30"/>
      <c r="O98" s="30"/>
      <c r="P98" s="30"/>
      <c r="Q98" s="31"/>
    </row>
    <row r="99" spans="1:17">
      <c r="A99" s="682"/>
      <c r="B99" s="697"/>
      <c r="C99" s="17"/>
      <c r="D99" s="724"/>
      <c r="E99" s="698"/>
      <c r="F99" s="738"/>
      <c r="G99" s="743"/>
      <c r="H99" s="725"/>
      <c r="I99" s="30"/>
      <c r="J99" s="30"/>
      <c r="K99" s="30"/>
      <c r="L99" s="30"/>
      <c r="M99" s="30"/>
      <c r="N99" s="30"/>
      <c r="O99" s="30"/>
      <c r="P99" s="30"/>
      <c r="Q99" s="33"/>
    </row>
    <row r="100" spans="1:17">
      <c r="A100" s="682"/>
      <c r="B100" s="697"/>
      <c r="C100" s="17"/>
      <c r="D100" s="724"/>
      <c r="E100" s="698"/>
      <c r="F100" s="738"/>
      <c r="G100" s="743"/>
      <c r="H100" s="725"/>
      <c r="I100" s="30"/>
      <c r="J100" s="30"/>
      <c r="K100" s="30"/>
      <c r="L100" s="30"/>
      <c r="M100" s="30"/>
      <c r="N100" s="30"/>
      <c r="O100" s="30"/>
      <c r="P100" s="30"/>
      <c r="Q100" s="31"/>
    </row>
    <row r="101" spans="1:17">
      <c r="B101" s="100"/>
      <c r="C101" s="100"/>
      <c r="D101" s="685"/>
      <c r="F101" s="739"/>
      <c r="G101" s="744"/>
      <c r="H101" s="6"/>
      <c r="I101" s="306"/>
      <c r="J101" s="306"/>
      <c r="K101" s="306"/>
      <c r="L101" s="306"/>
      <c r="M101" s="306"/>
      <c r="N101" s="306"/>
      <c r="O101" s="306"/>
      <c r="P101" s="306"/>
    </row>
    <row r="102" spans="1:17" hidden="1">
      <c r="B102" s="716"/>
      <c r="C102" s="6"/>
      <c r="D102" s="6"/>
      <c r="F102" s="739"/>
      <c r="G102" s="744"/>
    </row>
    <row r="103" spans="1:17" ht="12" hidden="1" customHeight="1">
      <c r="B103" s="6"/>
      <c r="C103" s="6"/>
      <c r="F103" s="739"/>
      <c r="G103" s="744"/>
    </row>
    <row r="104" spans="1:17" hidden="1">
      <c r="B104" s="6"/>
      <c r="C104" s="6"/>
      <c r="F104" s="739"/>
      <c r="G104" s="744"/>
    </row>
    <row r="105" spans="1:17">
      <c r="B105" s="272"/>
      <c r="C105" s="272"/>
      <c r="F105" s="739"/>
      <c r="G105" s="744"/>
      <c r="K105" s="306"/>
      <c r="L105" s="139"/>
    </row>
    <row r="106" spans="1:17">
      <c r="A106" s="10"/>
      <c r="B106" s="11"/>
      <c r="C106" s="600"/>
      <c r="D106" s="272"/>
      <c r="E106" s="11"/>
    </row>
    <row r="107" spans="1:17" ht="37.5" customHeight="1">
      <c r="A107" s="14"/>
      <c r="B107" s="100"/>
      <c r="C107" s="695"/>
      <c r="D107" s="272"/>
      <c r="E107" s="11"/>
    </row>
    <row r="108" spans="1:17">
      <c r="A108" s="713"/>
      <c r="B108" s="15"/>
      <c r="C108" s="716"/>
      <c r="D108" s="272"/>
      <c r="E108" s="11"/>
    </row>
    <row r="109" spans="1:17">
      <c r="A109" s="726"/>
      <c r="B109" s="6"/>
      <c r="C109" s="696"/>
      <c r="D109" s="6"/>
      <c r="E109" s="11"/>
    </row>
    <row r="110" spans="1:17">
      <c r="A110" s="726"/>
      <c r="B110" s="6"/>
      <c r="C110" s="698"/>
      <c r="D110" s="6"/>
      <c r="E110" s="11"/>
    </row>
    <row r="111" spans="1:17">
      <c r="A111" s="726"/>
      <c r="B111" s="6"/>
      <c r="C111" s="698"/>
      <c r="D111" s="6"/>
      <c r="E111" s="11"/>
    </row>
    <row r="112" spans="1:17">
      <c r="A112" s="726"/>
      <c r="B112" s="6"/>
      <c r="C112" s="698"/>
      <c r="D112" s="6"/>
      <c r="E112" s="11"/>
    </row>
    <row r="113" spans="1:5">
      <c r="A113" s="726"/>
      <c r="B113" s="6"/>
      <c r="C113" s="698"/>
      <c r="D113" s="6"/>
      <c r="E113" s="11"/>
    </row>
    <row r="114" spans="1:5">
      <c r="A114" s="726"/>
      <c r="B114" s="6"/>
      <c r="C114" s="698"/>
      <c r="D114" s="6"/>
      <c r="E114" s="11"/>
    </row>
    <row r="115" spans="1:5">
      <c r="A115" s="726"/>
      <c r="B115" s="314"/>
      <c r="C115" s="698"/>
      <c r="D115" s="6"/>
      <c r="E115" s="11"/>
    </row>
    <row r="116" spans="1:5">
      <c r="A116" s="726"/>
      <c r="B116" s="314"/>
      <c r="C116" s="698"/>
      <c r="D116" s="6"/>
      <c r="E116" s="11"/>
    </row>
    <row r="117" spans="1:5">
      <c r="A117" s="726"/>
      <c r="B117" s="314"/>
      <c r="C117" s="698"/>
      <c r="D117" s="6"/>
      <c r="E117" s="11"/>
    </row>
    <row r="118" spans="1:5">
      <c r="A118" s="726"/>
      <c r="B118" s="314"/>
      <c r="C118" s="698"/>
      <c r="D118" s="6"/>
      <c r="E118" s="11"/>
    </row>
    <row r="119" spans="1:5">
      <c r="A119" s="682"/>
      <c r="B119" s="314"/>
      <c r="C119" s="698"/>
      <c r="D119" s="6"/>
      <c r="E119" s="11"/>
    </row>
    <row r="120" spans="1:5">
      <c r="A120" s="726"/>
      <c r="B120" s="601"/>
      <c r="C120" s="698"/>
      <c r="D120" s="6"/>
      <c r="E120" s="11"/>
    </row>
    <row r="121" spans="1:5">
      <c r="A121" s="726"/>
      <c r="B121" s="601"/>
      <c r="C121" s="698"/>
      <c r="D121" s="6"/>
      <c r="E121" s="11"/>
    </row>
    <row r="122" spans="1:5">
      <c r="A122" s="726"/>
      <c r="B122" s="601"/>
      <c r="C122" s="698"/>
      <c r="D122" s="6"/>
      <c r="E122" s="11"/>
    </row>
    <row r="123" spans="1:5">
      <c r="A123" s="726"/>
      <c r="B123" s="601"/>
      <c r="C123" s="698"/>
      <c r="D123" s="6"/>
      <c r="E123" s="11"/>
    </row>
    <row r="124" spans="1:5">
      <c r="A124" s="726"/>
      <c r="B124" s="601"/>
      <c r="C124" s="698"/>
      <c r="D124" s="6"/>
      <c r="E124" s="11"/>
    </row>
    <row r="125" spans="1:5">
      <c r="A125" s="726"/>
      <c r="B125" s="601"/>
      <c r="C125" s="698"/>
      <c r="D125" s="6"/>
      <c r="E125" s="11"/>
    </row>
    <row r="126" spans="1:5">
      <c r="B126" s="6"/>
      <c r="C126" s="6"/>
      <c r="D126" s="6"/>
      <c r="E126" s="11"/>
    </row>
    <row r="127" spans="1:5">
      <c r="B127" s="6"/>
      <c r="C127" s="6"/>
    </row>
    <row r="130" spans="1:3">
      <c r="A130" s="694"/>
    </row>
    <row r="132" spans="1:3">
      <c r="A132" s="726"/>
    </row>
    <row r="133" spans="1:3">
      <c r="A133" s="726"/>
    </row>
    <row r="134" spans="1:3">
      <c r="A134" s="726"/>
      <c r="B134" s="6"/>
      <c r="C134" s="6"/>
    </row>
    <row r="135" spans="1:3">
      <c r="A135" s="726"/>
      <c r="B135" s="6"/>
      <c r="C135" s="6"/>
    </row>
    <row r="136" spans="1:3">
      <c r="A136" s="726"/>
      <c r="B136" s="6"/>
      <c r="C136" s="6"/>
    </row>
    <row r="137" spans="1:3">
      <c r="A137" s="726"/>
      <c r="B137" s="6"/>
      <c r="C137" s="6"/>
    </row>
    <row r="138" spans="1:3">
      <c r="A138" s="726"/>
      <c r="B138" s="6"/>
      <c r="C138" s="6"/>
    </row>
    <row r="139" spans="1:3">
      <c r="A139" s="726"/>
      <c r="B139" s="6"/>
      <c r="C139" s="6"/>
    </row>
    <row r="140" spans="1:3">
      <c r="A140" s="726"/>
      <c r="B140" s="6"/>
      <c r="C140" s="6"/>
    </row>
    <row r="141" spans="1:3">
      <c r="A141" s="726"/>
      <c r="B141" s="6"/>
      <c r="C141" s="6"/>
    </row>
    <row r="142" spans="1:3">
      <c r="A142" s="682"/>
      <c r="B142" s="6"/>
      <c r="C142" s="6"/>
    </row>
    <row r="143" spans="1:3">
      <c r="A143" s="726"/>
      <c r="B143" s="6"/>
      <c r="C143" s="6"/>
    </row>
    <row r="144" spans="1:3">
      <c r="A144" s="726"/>
      <c r="B144" s="6"/>
      <c r="C144" s="6"/>
    </row>
    <row r="145" spans="1:3">
      <c r="A145" s="726"/>
      <c r="B145" s="6"/>
      <c r="C145" s="6"/>
    </row>
    <row r="146" spans="1:3">
      <c r="A146" s="726"/>
      <c r="B146" s="6"/>
      <c r="C146" s="6"/>
    </row>
    <row r="147" spans="1:3">
      <c r="A147" s="726"/>
      <c r="B147" s="6"/>
      <c r="C147" s="6"/>
    </row>
    <row r="148" spans="1:3">
      <c r="A148" s="726"/>
      <c r="B148" s="6"/>
      <c r="C148" s="6"/>
    </row>
    <row r="149" spans="1:3">
      <c r="B149" s="6"/>
      <c r="C149" s="6"/>
    </row>
    <row r="150" spans="1:3">
      <c r="B150" s="6"/>
      <c r="C150" s="6"/>
    </row>
    <row r="151" spans="1:3">
      <c r="B151" s="6"/>
      <c r="C151" s="6"/>
    </row>
    <row r="152" spans="1:3">
      <c r="B152" s="6"/>
      <c r="C152" s="6"/>
    </row>
    <row r="153" spans="1:3">
      <c r="B153" s="6"/>
      <c r="C153" s="6"/>
    </row>
    <row r="154" spans="1:3">
      <c r="B154" s="6"/>
      <c r="C154" s="6"/>
    </row>
    <row r="155" spans="1:3">
      <c r="B155" s="6"/>
      <c r="C155" s="6"/>
    </row>
    <row r="156" spans="1:3">
      <c r="B156" s="6"/>
      <c r="C156" s="6"/>
    </row>
    <row r="157" spans="1:3">
      <c r="B157" s="6"/>
      <c r="C157" s="6"/>
    </row>
  </sheetData>
  <phoneticPr fontId="21" type="noConversion"/>
  <conditionalFormatting sqref="Q63:Q75 K4:L75">
    <cfRule type="cellIs" dxfId="33" priority="21" stopIfTrue="1" operator="equal">
      <formula>$G4+ROUNDDOWN((#REF!-$G4),-3)</formula>
    </cfRule>
    <cfRule type="cellIs" dxfId="32" priority="22" stopIfTrue="1" operator="equal">
      <formula>$G4+ROUNDDOWN((#REF!-$G4),-3)</formula>
    </cfRule>
  </conditionalFormatting>
  <conditionalFormatting sqref="M4:M75">
    <cfRule type="cellIs" dxfId="31" priority="17" stopIfTrue="1" operator="equal">
      <formula>$G4+ROUNDDOWN((#REF!-$G4),-3)</formula>
    </cfRule>
    <cfRule type="cellIs" dxfId="30" priority="18" stopIfTrue="1" operator="equal">
      <formula>$G4+ROUNDDOWN((#REF!-$G4),-3)</formula>
    </cfRule>
  </conditionalFormatting>
  <conditionalFormatting sqref="N4:N75">
    <cfRule type="cellIs" dxfId="29" priority="15" stopIfTrue="1" operator="equal">
      <formula>$G4+ROUNDDOWN((#REF!-$G4),-3)</formula>
    </cfRule>
    <cfRule type="cellIs" dxfId="28" priority="16" stopIfTrue="1" operator="equal">
      <formula>$G4+ROUNDDOWN((#REF!-$G4),-3)</formula>
    </cfRule>
  </conditionalFormatting>
  <conditionalFormatting sqref="M63:N75">
    <cfRule type="cellIs" dxfId="27" priority="13" stopIfTrue="1" operator="equal">
      <formula>$G63+ROUNDDOWN((#REF!-$G63),-3)</formula>
    </cfRule>
    <cfRule type="cellIs" dxfId="26" priority="14" stopIfTrue="1" operator="equal">
      <formula>$G63+ROUNDDOWN((#REF!-$G63),-3)</formula>
    </cfRule>
  </conditionalFormatting>
  <conditionalFormatting sqref="L4:L75">
    <cfRule type="cellIs" dxfId="25" priority="11" stopIfTrue="1" operator="equal">
      <formula>$G4+ROUNDDOWN((#REF!-$G4),-3)</formula>
    </cfRule>
    <cfRule type="cellIs" dxfId="24" priority="12" stopIfTrue="1" operator="equal">
      <formula>$G4+ROUNDDOWN((#REF!-$G4),-3)</formula>
    </cfRule>
  </conditionalFormatting>
  <conditionalFormatting sqref="L63:L75">
    <cfRule type="cellIs" dxfId="23" priority="9" stopIfTrue="1" operator="equal">
      <formula>$G63+ROUNDDOWN((#REF!-$G63),-3)</formula>
    </cfRule>
    <cfRule type="cellIs" dxfId="22" priority="10" stopIfTrue="1" operator="equal">
      <formula>$G63+ROUNDDOWN((#REF!-$G63),-3)</formula>
    </cfRule>
  </conditionalFormatting>
  <conditionalFormatting sqref="O4:O75">
    <cfRule type="cellIs" dxfId="21" priority="7" stopIfTrue="1" operator="equal">
      <formula>$G4+ROUNDDOWN((#REF!-$G4),-3)</formula>
    </cfRule>
    <cfRule type="cellIs" dxfId="20" priority="8" stopIfTrue="1" operator="equal">
      <formula>$G4+ROUNDDOWN((#REF!-$G4),-3)</formula>
    </cfRule>
  </conditionalFormatting>
  <conditionalFormatting sqref="O63:O75">
    <cfRule type="cellIs" dxfId="19" priority="5" stopIfTrue="1" operator="equal">
      <formula>$G63+ROUNDDOWN((#REF!-$G63),-3)</formula>
    </cfRule>
    <cfRule type="cellIs" dxfId="18" priority="6" stopIfTrue="1" operator="equal">
      <formula>$G63+ROUNDDOWN((#REF!-$G63),-3)</formula>
    </cfRule>
  </conditionalFormatting>
  <conditionalFormatting sqref="P4:P75">
    <cfRule type="cellIs" dxfId="17" priority="3" stopIfTrue="1" operator="equal">
      <formula>$G4+ROUNDDOWN((#REF!-$G4),-3)</formula>
    </cfRule>
    <cfRule type="cellIs" dxfId="16" priority="4" stopIfTrue="1" operator="equal">
      <formula>$G4+ROUNDDOWN((#REF!-$G4),-3)</formula>
    </cfRule>
  </conditionalFormatting>
  <conditionalFormatting sqref="P63:P75">
    <cfRule type="cellIs" dxfId="15" priority="1" stopIfTrue="1" operator="equal">
      <formula>$G63+ROUNDDOWN((#REF!-$G63),-3)</formula>
    </cfRule>
    <cfRule type="cellIs" dxfId="14" priority="2" stopIfTrue="1" operator="equal">
      <formula>$G63+ROUNDDOWN((#REF!-$G63),-3)</formula>
    </cfRule>
  </conditionalFormatting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N120"/>
  <sheetViews>
    <sheetView zoomScale="85" zoomScaleNormal="85" workbookViewId="0">
      <pane xSplit="1" ySplit="3" topLeftCell="B76" activePane="bottomRight" state="frozen"/>
      <selection pane="topRight" activeCell="B1" sqref="B1"/>
      <selection pane="bottomLeft" activeCell="A3" sqref="A3"/>
      <selection pane="bottomRight" activeCell="H29" sqref="H29"/>
    </sheetView>
  </sheetViews>
  <sheetFormatPr defaultRowHeight="12.75"/>
  <cols>
    <col min="1" max="1" width="10.140625" style="11" customWidth="1"/>
    <col min="2" max="2" width="6.7109375" style="11" bestFit="1" customWidth="1"/>
    <col min="3" max="3" width="9.5703125" style="11" customWidth="1"/>
    <col min="4" max="4" width="15.28515625" style="37" bestFit="1" customWidth="1"/>
    <col min="5" max="5" width="19.5703125" style="11" bestFit="1" customWidth="1"/>
    <col min="6" max="6" width="15.28515625" style="11" bestFit="1" customWidth="1"/>
    <col min="7" max="7" width="14" style="11" customWidth="1"/>
    <col min="8" max="8" width="19.5703125" style="11" bestFit="1" customWidth="1"/>
    <col min="9" max="9" width="14.140625" style="11" bestFit="1" customWidth="1"/>
    <col min="10" max="10" width="14.5703125" style="11" customWidth="1"/>
    <col min="11" max="11" width="13.5703125" style="11" customWidth="1"/>
    <col min="12" max="12" width="7.42578125" style="11" customWidth="1"/>
    <col min="13" max="13" width="11.140625" style="127" customWidth="1"/>
    <col min="14" max="14" width="13.140625" style="11" customWidth="1"/>
    <col min="15" max="16384" width="9.140625" style="11"/>
  </cols>
  <sheetData>
    <row r="1" spans="1:14">
      <c r="A1" s="749"/>
      <c r="F1" s="144"/>
      <c r="G1" s="825" t="s">
        <v>325</v>
      </c>
      <c r="H1" s="691">
        <v>335.52473069521915</v>
      </c>
      <c r="I1" s="691"/>
      <c r="J1" s="10"/>
      <c r="K1" s="10"/>
      <c r="L1" s="107"/>
    </row>
    <row r="2" spans="1:14" ht="12.75" customHeight="1">
      <c r="A2" s="749"/>
      <c r="D2" s="11"/>
      <c r="F2" s="31"/>
      <c r="G2" s="825" t="s">
        <v>324</v>
      </c>
      <c r="H2" s="691">
        <f>G9/C9</f>
        <v>340.33023882055522</v>
      </c>
      <c r="I2" s="691"/>
      <c r="J2" s="139"/>
      <c r="K2" s="11">
        <v>1.0376000000000001</v>
      </c>
      <c r="N2" s="10"/>
    </row>
    <row r="3" spans="1:14" ht="49.5">
      <c r="A3" s="133" t="s">
        <v>0</v>
      </c>
      <c r="B3" s="100" t="s">
        <v>52</v>
      </c>
      <c r="C3" s="14" t="s">
        <v>277</v>
      </c>
      <c r="D3" s="14" t="s">
        <v>65</v>
      </c>
      <c r="E3" s="827" t="s">
        <v>188</v>
      </c>
      <c r="F3" s="14" t="s">
        <v>328</v>
      </c>
      <c r="G3" s="14" t="s">
        <v>316</v>
      </c>
      <c r="H3" s="14" t="s">
        <v>321</v>
      </c>
      <c r="I3" s="100" t="s">
        <v>329</v>
      </c>
      <c r="J3" s="14" t="s">
        <v>336</v>
      </c>
      <c r="K3" s="150" t="s">
        <v>314</v>
      </c>
      <c r="L3" s="14"/>
      <c r="M3" s="813"/>
    </row>
    <row r="4" spans="1:14">
      <c r="A4" s="620">
        <v>41275</v>
      </c>
      <c r="B4" s="11">
        <f t="shared" ref="B4:B67" si="0">A5-A4</f>
        <v>31</v>
      </c>
      <c r="C4" s="711">
        <v>32806</v>
      </c>
      <c r="D4" s="684">
        <f t="shared" ref="D4:D15" si="1">C4*$H$1</f>
        <v>11007224.315187359</v>
      </c>
      <c r="E4" s="687">
        <f t="shared" ref="E4:E15" si="2">D4/$K$2</f>
        <v>10608350.342316266</v>
      </c>
      <c r="F4" s="687">
        <v>137843.10577356935</v>
      </c>
      <c r="G4" s="711">
        <f t="shared" ref="G4:G14" si="3">D4+F4</f>
        <v>11145067.420960929</v>
      </c>
      <c r="I4" s="711"/>
      <c r="K4" s="686"/>
      <c r="M4" s="127">
        <f t="shared" ref="M4:M63" si="4">YEAR(A4)</f>
        <v>2013</v>
      </c>
    </row>
    <row r="5" spans="1:14">
      <c r="A5" s="620">
        <v>41306</v>
      </c>
      <c r="B5" s="11">
        <f t="shared" si="0"/>
        <v>28</v>
      </c>
      <c r="C5" s="711">
        <v>33407</v>
      </c>
      <c r="D5" s="684">
        <f t="shared" si="1"/>
        <v>11208874.678335186</v>
      </c>
      <c r="E5" s="687">
        <f t="shared" si="2"/>
        <v>10802693.406259816</v>
      </c>
      <c r="F5" s="687">
        <v>139545.89919557466</v>
      </c>
      <c r="G5" s="711">
        <f t="shared" si="3"/>
        <v>11348420.57753076</v>
      </c>
      <c r="I5" s="711"/>
      <c r="K5" s="686"/>
      <c r="M5" s="127">
        <f t="shared" si="4"/>
        <v>2013</v>
      </c>
    </row>
    <row r="6" spans="1:14">
      <c r="A6" s="620">
        <v>41334</v>
      </c>
      <c r="B6" s="11">
        <f t="shared" si="0"/>
        <v>31</v>
      </c>
      <c r="C6" s="711">
        <v>34810</v>
      </c>
      <c r="D6" s="684">
        <f t="shared" si="1"/>
        <v>11679615.875500578</v>
      </c>
      <c r="E6" s="687">
        <f t="shared" si="2"/>
        <v>11256376.13290341</v>
      </c>
      <c r="F6" s="687">
        <v>140811.67182915518</v>
      </c>
      <c r="G6" s="711">
        <f t="shared" si="3"/>
        <v>11820427.547329733</v>
      </c>
      <c r="I6" s="711"/>
      <c r="K6" s="686"/>
      <c r="M6" s="127">
        <f t="shared" si="4"/>
        <v>2013</v>
      </c>
    </row>
    <row r="7" spans="1:14">
      <c r="A7" s="620">
        <v>41365</v>
      </c>
      <c r="B7" s="11">
        <f t="shared" si="0"/>
        <v>30</v>
      </c>
      <c r="C7" s="711">
        <v>35038</v>
      </c>
      <c r="D7" s="684">
        <f t="shared" si="1"/>
        <v>11756115.514099089</v>
      </c>
      <c r="E7" s="687">
        <f t="shared" si="2"/>
        <v>11330103.618060032</v>
      </c>
      <c r="F7" s="687">
        <v>68853.673605262156</v>
      </c>
      <c r="G7" s="711">
        <f>D7+F7</f>
        <v>11824969.187704351</v>
      </c>
      <c r="I7" s="711"/>
      <c r="K7" s="686"/>
      <c r="M7" s="127">
        <f t="shared" si="4"/>
        <v>2013</v>
      </c>
    </row>
    <row r="8" spans="1:14">
      <c r="A8" s="620">
        <v>41395</v>
      </c>
      <c r="B8" s="11">
        <f t="shared" si="0"/>
        <v>31</v>
      </c>
      <c r="C8" s="711">
        <v>35811</v>
      </c>
      <c r="D8" s="684">
        <f t="shared" si="1"/>
        <v>12015476.130926494</v>
      </c>
      <c r="E8" s="687">
        <f t="shared" si="2"/>
        <v>11580065.662034014</v>
      </c>
      <c r="F8" s="687">
        <v>69740.027867499288</v>
      </c>
      <c r="G8" s="711">
        <f>D8+F8</f>
        <v>12085216.158793993</v>
      </c>
      <c r="I8" s="711"/>
      <c r="K8" s="686"/>
      <c r="M8" s="127">
        <f t="shared" si="4"/>
        <v>2013</v>
      </c>
    </row>
    <row r="9" spans="1:14">
      <c r="A9" s="620">
        <v>41426</v>
      </c>
      <c r="B9" s="11">
        <f t="shared" si="0"/>
        <v>30</v>
      </c>
      <c r="C9" s="711">
        <v>36156</v>
      </c>
      <c r="D9" s="684">
        <f t="shared" si="1"/>
        <v>12131232.163016343</v>
      </c>
      <c r="E9" s="687">
        <f t="shared" si="2"/>
        <v>11691626.988257848</v>
      </c>
      <c r="F9" s="687">
        <v>173747.95177965041</v>
      </c>
      <c r="G9" s="711">
        <f t="shared" si="3"/>
        <v>12304980.114795994</v>
      </c>
      <c r="I9" s="711"/>
      <c r="K9" s="686"/>
      <c r="M9" s="127">
        <f t="shared" si="4"/>
        <v>2013</v>
      </c>
    </row>
    <row r="10" spans="1:14">
      <c r="A10" s="620">
        <v>41456</v>
      </c>
      <c r="B10" s="11">
        <f t="shared" si="0"/>
        <v>31</v>
      </c>
      <c r="C10" s="711">
        <v>36777</v>
      </c>
      <c r="D10" s="684">
        <f>C10*$H$1</f>
        <v>12339593.020778075</v>
      </c>
      <c r="E10" s="687">
        <f t="shared" si="2"/>
        <v>11892437.375460749</v>
      </c>
      <c r="F10" s="687">
        <v>176013.9353356435</v>
      </c>
      <c r="G10" s="711">
        <f t="shared" si="3"/>
        <v>12515606.956113718</v>
      </c>
      <c r="I10" s="711"/>
      <c r="K10" s="686"/>
      <c r="M10" s="127">
        <f t="shared" si="4"/>
        <v>2013</v>
      </c>
    </row>
    <row r="11" spans="1:14">
      <c r="A11" s="620">
        <v>41487</v>
      </c>
      <c r="B11" s="11">
        <f t="shared" si="0"/>
        <v>31</v>
      </c>
      <c r="C11" s="711">
        <v>37407</v>
      </c>
      <c r="D11" s="684">
        <f t="shared" si="1"/>
        <v>12550973.601116063</v>
      </c>
      <c r="E11" s="687">
        <f t="shared" si="2"/>
        <v>12096158.058130361</v>
      </c>
      <c r="F11" s="687">
        <v>178280.36327073895</v>
      </c>
      <c r="G11" s="711">
        <f t="shared" si="3"/>
        <v>12729253.964386802</v>
      </c>
      <c r="H11" s="107"/>
      <c r="I11" s="711"/>
      <c r="J11" s="107"/>
      <c r="K11" s="688"/>
      <c r="L11" s="37"/>
      <c r="M11" s="127">
        <f t="shared" si="4"/>
        <v>2013</v>
      </c>
    </row>
    <row r="12" spans="1:14">
      <c r="A12" s="620">
        <v>41518</v>
      </c>
      <c r="B12" s="11">
        <f t="shared" si="0"/>
        <v>30</v>
      </c>
      <c r="C12" s="37">
        <v>37871</v>
      </c>
      <c r="D12" s="684">
        <f t="shared" si="1"/>
        <v>12706657.076158645</v>
      </c>
      <c r="E12" s="687">
        <f t="shared" si="2"/>
        <v>12246199.957747344</v>
      </c>
      <c r="F12" s="687">
        <v>180439.10307094731</v>
      </c>
      <c r="G12" s="711">
        <f t="shared" si="3"/>
        <v>12887096.179229591</v>
      </c>
      <c r="H12" s="711"/>
      <c r="I12" s="711"/>
      <c r="J12" s="711"/>
      <c r="K12" s="688"/>
      <c r="L12" s="37"/>
      <c r="M12" s="127">
        <f t="shared" si="4"/>
        <v>2013</v>
      </c>
    </row>
    <row r="13" spans="1:14">
      <c r="A13" s="620">
        <v>41548</v>
      </c>
      <c r="B13" s="11">
        <f t="shared" si="0"/>
        <v>31</v>
      </c>
      <c r="C13" s="37">
        <v>38174</v>
      </c>
      <c r="D13" s="684">
        <f>C13*$H$1</f>
        <v>12808321.069559297</v>
      </c>
      <c r="E13" s="687">
        <f t="shared" si="2"/>
        <v>12344179.905126538</v>
      </c>
      <c r="F13" s="687">
        <v>74719.009868169072</v>
      </c>
      <c r="G13" s="711">
        <f t="shared" si="3"/>
        <v>12883040.079427466</v>
      </c>
      <c r="H13" s="711"/>
      <c r="I13" s="711"/>
      <c r="J13" s="711"/>
      <c r="K13" s="688"/>
      <c r="L13" s="37"/>
      <c r="M13" s="127">
        <f t="shared" si="4"/>
        <v>2013</v>
      </c>
    </row>
    <row r="14" spans="1:14">
      <c r="A14" s="620">
        <v>41579</v>
      </c>
      <c r="B14" s="11">
        <f t="shared" si="0"/>
        <v>30</v>
      </c>
      <c r="C14" s="37">
        <v>38253</v>
      </c>
      <c r="D14" s="684">
        <f t="shared" si="1"/>
        <v>12834827.523284217</v>
      </c>
      <c r="E14" s="687">
        <f t="shared" si="2"/>
        <v>12369725.83200098</v>
      </c>
      <c r="F14" s="687">
        <v>77518.0290629886</v>
      </c>
      <c r="G14" s="711">
        <f t="shared" si="3"/>
        <v>12912345.552347206</v>
      </c>
      <c r="H14" s="711"/>
      <c r="I14" s="711"/>
      <c r="J14" s="711"/>
      <c r="K14" s="688"/>
      <c r="L14" s="37"/>
      <c r="M14" s="127">
        <f t="shared" si="4"/>
        <v>2013</v>
      </c>
    </row>
    <row r="15" spans="1:14">
      <c r="A15" s="828">
        <v>41609</v>
      </c>
      <c r="B15" s="350">
        <f t="shared" si="0"/>
        <v>31</v>
      </c>
      <c r="C15" s="706">
        <v>38602</v>
      </c>
      <c r="D15" s="819">
        <f t="shared" si="1"/>
        <v>12951925.654296849</v>
      </c>
      <c r="E15" s="829">
        <f t="shared" si="2"/>
        <v>12482580.622876685</v>
      </c>
      <c r="F15" s="829">
        <v>164459.34331986267</v>
      </c>
      <c r="G15" s="830">
        <f>D15+F15</f>
        <v>13116384.997616712</v>
      </c>
      <c r="H15" s="830">
        <f>G15</f>
        <v>13116384.997616712</v>
      </c>
      <c r="I15" s="830">
        <f>F15</f>
        <v>164459.34331986267</v>
      </c>
      <c r="J15" s="819">
        <f>H15-I15</f>
        <v>12951925.654296849</v>
      </c>
      <c r="K15" s="831">
        <f t="shared" ref="K15:K46" si="5">J15/$K$2</f>
        <v>12482580.622876685</v>
      </c>
      <c r="L15" s="706"/>
      <c r="M15" s="817">
        <f t="shared" si="4"/>
        <v>2013</v>
      </c>
    </row>
    <row r="16" spans="1:14">
      <c r="A16" s="620">
        <v>41640</v>
      </c>
      <c r="B16" s="11">
        <f t="shared" si="0"/>
        <v>31</v>
      </c>
      <c r="C16" s="37">
        <v>39542</v>
      </c>
      <c r="H16" s="711">
        <f>C16*$H$2</f>
        <v>13457338.303442394</v>
      </c>
      <c r="I16" s="711">
        <v>165215.77846451892</v>
      </c>
      <c r="J16" s="684">
        <f>H16-I16</f>
        <v>13292122.524977876</v>
      </c>
      <c r="K16" s="688">
        <f t="shared" si="5"/>
        <v>12810449.619292477</v>
      </c>
      <c r="L16" s="37"/>
      <c r="M16" s="127">
        <f t="shared" si="4"/>
        <v>2014</v>
      </c>
    </row>
    <row r="17" spans="1:13">
      <c r="A17" s="620">
        <v>41671</v>
      </c>
      <c r="B17" s="11">
        <f t="shared" si="0"/>
        <v>28</v>
      </c>
      <c r="C17" s="37">
        <v>40438</v>
      </c>
      <c r="E17" s="37"/>
      <c r="F17" s="37"/>
      <c r="G17" s="37"/>
      <c r="H17" s="711">
        <f>C17*$H$2</f>
        <v>13762274.197425611</v>
      </c>
      <c r="I17" s="711">
        <v>166658.5931663274</v>
      </c>
      <c r="J17" s="684">
        <f t="shared" ref="J17:J80" si="6">H17-I17</f>
        <v>13595615.604259284</v>
      </c>
      <c r="K17" s="688">
        <f t="shared" si="5"/>
        <v>13102944.876888284</v>
      </c>
      <c r="L17" s="37"/>
      <c r="M17" s="127">
        <f t="shared" si="4"/>
        <v>2014</v>
      </c>
    </row>
    <row r="18" spans="1:13">
      <c r="A18" s="620">
        <v>41699</v>
      </c>
      <c r="B18" s="11">
        <f t="shared" si="0"/>
        <v>31</v>
      </c>
      <c r="C18" s="37">
        <v>41224</v>
      </c>
      <c r="E18" s="37"/>
      <c r="F18" s="37"/>
      <c r="G18" s="37"/>
      <c r="H18" s="711">
        <f>C18*$H$2</f>
        <v>14029773.765138568</v>
      </c>
      <c r="I18" s="711">
        <v>169887.53330820519</v>
      </c>
      <c r="J18" s="684">
        <f t="shared" si="6"/>
        <v>13859886.231830362</v>
      </c>
      <c r="K18" s="688">
        <f t="shared" si="5"/>
        <v>13357639.005233578</v>
      </c>
      <c r="L18" s="37"/>
      <c r="M18" s="127">
        <f t="shared" si="4"/>
        <v>2014</v>
      </c>
    </row>
    <row r="19" spans="1:13">
      <c r="A19" s="620">
        <v>41730</v>
      </c>
      <c r="B19" s="11">
        <f t="shared" si="0"/>
        <v>30</v>
      </c>
      <c r="C19" s="37">
        <v>41948</v>
      </c>
      <c r="E19" s="37"/>
      <c r="F19" s="37"/>
      <c r="G19" s="37"/>
      <c r="H19" s="711">
        <f>C19*$H$2</f>
        <v>14276172.85804465</v>
      </c>
      <c r="I19" s="711">
        <v>83155.687301826023</v>
      </c>
      <c r="J19" s="684">
        <f t="shared" si="6"/>
        <v>14193017.170742825</v>
      </c>
      <c r="K19" s="688">
        <f t="shared" si="5"/>
        <v>13678698.121378975</v>
      </c>
      <c r="L19" s="37"/>
      <c r="M19" s="127">
        <f t="shared" si="4"/>
        <v>2014</v>
      </c>
    </row>
    <row r="20" spans="1:13">
      <c r="A20" s="620">
        <v>41760</v>
      </c>
      <c r="B20" s="11">
        <f t="shared" si="0"/>
        <v>31</v>
      </c>
      <c r="C20" s="37">
        <v>42728.785185185188</v>
      </c>
      <c r="E20" s="37"/>
      <c r="F20" s="37"/>
      <c r="G20" s="37"/>
      <c r="H20" s="711">
        <f>C20*$H$2</f>
        <v>14541897.666586278</v>
      </c>
      <c r="I20" s="711">
        <v>84680.699324711968</v>
      </c>
      <c r="J20" s="684">
        <f t="shared" si="6"/>
        <v>14457216.967261566</v>
      </c>
      <c r="K20" s="688">
        <f t="shared" si="5"/>
        <v>13933323.985410143</v>
      </c>
      <c r="L20" s="37"/>
      <c r="M20" s="127">
        <f t="shared" si="4"/>
        <v>2014</v>
      </c>
    </row>
    <row r="21" spans="1:13">
      <c r="A21" s="620">
        <v>41791</v>
      </c>
      <c r="B21" s="11">
        <f t="shared" si="0"/>
        <v>30</v>
      </c>
      <c r="C21" s="37">
        <v>43590.700000000004</v>
      </c>
      <c r="E21" s="37"/>
      <c r="F21" s="37"/>
      <c r="G21" s="37"/>
      <c r="H21" s="711">
        <f t="shared" ref="H21:H47" si="7">C21*$H$2</f>
        <v>14835233.341355179</v>
      </c>
      <c r="I21" s="711">
        <v>212063.6559936316</v>
      </c>
      <c r="J21" s="684">
        <f t="shared" si="6"/>
        <v>14623169.685361547</v>
      </c>
      <c r="K21" s="688">
        <f t="shared" si="5"/>
        <v>14093262.996686148</v>
      </c>
      <c r="L21" s="37"/>
      <c r="M21" s="127">
        <f t="shared" si="4"/>
        <v>2014</v>
      </c>
    </row>
    <row r="22" spans="1:13">
      <c r="A22" s="620">
        <v>41821</v>
      </c>
      <c r="B22" s="11">
        <f t="shared" si="0"/>
        <v>31</v>
      </c>
      <c r="C22" s="37">
        <v>44476.233333333337</v>
      </c>
      <c r="E22" s="37"/>
      <c r="F22" s="37"/>
      <c r="G22" s="37"/>
      <c r="H22" s="711">
        <f>C22*$H$2</f>
        <v>15136607.112172073</v>
      </c>
      <c r="I22" s="711">
        <v>214212.031565215</v>
      </c>
      <c r="J22" s="684">
        <f t="shared" si="6"/>
        <v>14922395.080606857</v>
      </c>
      <c r="K22" s="688">
        <f t="shared" si="5"/>
        <v>14381645.220322723</v>
      </c>
      <c r="L22" s="37"/>
      <c r="M22" s="127">
        <f t="shared" si="4"/>
        <v>2014</v>
      </c>
    </row>
    <row r="23" spans="1:13">
      <c r="A23" s="620">
        <v>41852</v>
      </c>
      <c r="B23" s="11">
        <f t="shared" si="0"/>
        <v>31</v>
      </c>
      <c r="C23" s="37">
        <v>45400.051851851858</v>
      </c>
      <c r="E23" s="37"/>
      <c r="F23" s="37"/>
      <c r="G23" s="37"/>
      <c r="H23" s="711">
        <f t="shared" si="7"/>
        <v>15451010.489206333</v>
      </c>
      <c r="I23" s="711">
        <v>216165.22634378885</v>
      </c>
      <c r="J23" s="684">
        <f t="shared" si="6"/>
        <v>15234845.262862545</v>
      </c>
      <c r="K23" s="688">
        <f t="shared" si="5"/>
        <v>14682772.998132752</v>
      </c>
      <c r="L23" s="37"/>
      <c r="M23" s="127">
        <f t="shared" si="4"/>
        <v>2014</v>
      </c>
    </row>
    <row r="24" spans="1:13">
      <c r="A24" s="620">
        <v>41883</v>
      </c>
      <c r="B24" s="11">
        <f t="shared" si="0"/>
        <v>30</v>
      </c>
      <c r="C24" s="37">
        <v>46355.322222222232</v>
      </c>
      <c r="E24" s="37"/>
      <c r="F24" s="37"/>
      <c r="G24" s="37"/>
      <c r="H24" s="711">
        <f t="shared" si="7"/>
        <v>15776117.882492684</v>
      </c>
      <c r="I24" s="711">
        <v>218301.58981960197</v>
      </c>
      <c r="J24" s="684">
        <f t="shared" si="6"/>
        <v>15557816.292673081</v>
      </c>
      <c r="K24" s="688">
        <f t="shared" si="5"/>
        <v>14994040.374588551</v>
      </c>
      <c r="L24" s="37"/>
      <c r="M24" s="127">
        <f t="shared" si="4"/>
        <v>2014</v>
      </c>
    </row>
    <row r="25" spans="1:13">
      <c r="A25" s="620">
        <v>41913</v>
      </c>
      <c r="B25" s="11">
        <f t="shared" si="0"/>
        <v>31</v>
      </c>
      <c r="C25" s="37">
        <v>47162.544444444451</v>
      </c>
      <c r="E25" s="37"/>
      <c r="F25" s="37"/>
      <c r="G25" s="37"/>
      <c r="H25" s="711">
        <f t="shared" si="7"/>
        <v>16050840.014162829</v>
      </c>
      <c r="I25" s="711">
        <v>90395.541229621958</v>
      </c>
      <c r="J25" s="684">
        <f t="shared" si="6"/>
        <v>15960444.472933207</v>
      </c>
      <c r="K25" s="688">
        <f t="shared" si="5"/>
        <v>15382078.327807639</v>
      </c>
      <c r="L25" s="37"/>
      <c r="M25" s="127">
        <f t="shared" si="4"/>
        <v>2014</v>
      </c>
    </row>
    <row r="26" spans="1:13">
      <c r="A26" s="620">
        <v>41944</v>
      </c>
      <c r="B26" s="11">
        <f t="shared" si="0"/>
        <v>30</v>
      </c>
      <c r="C26" s="37">
        <v>47969.76666666667</v>
      </c>
      <c r="E26" s="37"/>
      <c r="F26" s="37"/>
      <c r="G26" s="37"/>
      <c r="H26" s="711">
        <f t="shared" si="7"/>
        <v>16325562.145832976</v>
      </c>
      <c r="I26" s="711">
        <v>93580.71965023267</v>
      </c>
      <c r="J26" s="684">
        <f t="shared" si="6"/>
        <v>16231981.426182743</v>
      </c>
      <c r="K26" s="688">
        <f t="shared" si="5"/>
        <v>15643775.46856471</v>
      </c>
      <c r="L26" s="37"/>
      <c r="M26" s="127">
        <f t="shared" si="4"/>
        <v>2014</v>
      </c>
    </row>
    <row r="27" spans="1:13">
      <c r="A27" s="620">
        <v>41974</v>
      </c>
      <c r="B27" s="11">
        <f t="shared" si="0"/>
        <v>31</v>
      </c>
      <c r="C27" s="37">
        <v>48776.988888888889</v>
      </c>
      <c r="E27" s="37"/>
      <c r="F27" s="37"/>
      <c r="G27" s="37"/>
      <c r="H27" s="711">
        <f t="shared" si="7"/>
        <v>16600284.277503124</v>
      </c>
      <c r="I27" s="711">
        <v>204266.03060169972</v>
      </c>
      <c r="J27" s="684">
        <f t="shared" si="6"/>
        <v>16396018.246901425</v>
      </c>
      <c r="K27" s="688">
        <f t="shared" si="5"/>
        <v>15801868.009735374</v>
      </c>
      <c r="L27" s="37"/>
      <c r="M27" s="127">
        <f t="shared" si="4"/>
        <v>2014</v>
      </c>
    </row>
    <row r="28" spans="1:13">
      <c r="A28" s="620">
        <v>42005</v>
      </c>
      <c r="B28" s="11">
        <f t="shared" si="0"/>
        <v>31</v>
      </c>
      <c r="C28" s="37">
        <v>49584.211111111108</v>
      </c>
      <c r="E28" s="37"/>
      <c r="F28" s="37"/>
      <c r="G28" s="37"/>
      <c r="H28" s="711">
        <f t="shared" si="7"/>
        <v>16875006.409173273</v>
      </c>
      <c r="I28" s="711">
        <v>202497.2340300798</v>
      </c>
      <c r="J28" s="684">
        <f t="shared" si="6"/>
        <v>16672509.175143193</v>
      </c>
      <c r="K28" s="688">
        <f t="shared" si="5"/>
        <v>16068339.605959129</v>
      </c>
      <c r="L28" s="37"/>
      <c r="M28" s="127">
        <f t="shared" si="4"/>
        <v>2015</v>
      </c>
    </row>
    <row r="29" spans="1:13">
      <c r="A29" s="620">
        <v>42036</v>
      </c>
      <c r="B29" s="11">
        <f t="shared" si="0"/>
        <v>28</v>
      </c>
      <c r="C29" s="37">
        <v>50422.039120370369</v>
      </c>
      <c r="E29" s="37"/>
      <c r="F29" s="37"/>
      <c r="G29" s="37"/>
      <c r="H29" s="711">
        <f t="shared" si="7"/>
        <v>17160144.615655027</v>
      </c>
      <c r="I29" s="711">
        <v>203901.07699479006</v>
      </c>
      <c r="J29" s="684">
        <f t="shared" si="6"/>
        <v>16956243.538660236</v>
      </c>
      <c r="K29" s="688">
        <f t="shared" si="5"/>
        <v>16341792.153681798</v>
      </c>
      <c r="L29" s="37"/>
      <c r="M29" s="127">
        <f t="shared" si="4"/>
        <v>2015</v>
      </c>
    </row>
    <row r="30" spans="1:13">
      <c r="A30" s="620">
        <v>42064</v>
      </c>
      <c r="B30" s="11">
        <f t="shared" si="0"/>
        <v>31</v>
      </c>
      <c r="C30" s="37">
        <v>51301.032638888886</v>
      </c>
      <c r="E30" s="37"/>
      <c r="F30" s="37"/>
      <c r="G30" s="37"/>
      <c r="H30" s="711">
        <f t="shared" si="7"/>
        <v>17459292.689734153</v>
      </c>
      <c r="I30" s="711">
        <v>207086.59687452312</v>
      </c>
      <c r="J30" s="684">
        <f t="shared" si="6"/>
        <v>17252206.09285963</v>
      </c>
      <c r="K30" s="688">
        <f t="shared" si="5"/>
        <v>16627029.77338052</v>
      </c>
      <c r="L30" s="37"/>
      <c r="M30" s="127">
        <f t="shared" si="4"/>
        <v>2015</v>
      </c>
    </row>
    <row r="31" spans="1:13">
      <c r="A31" s="620">
        <v>42095</v>
      </c>
      <c r="B31" s="11">
        <f t="shared" si="0"/>
        <v>30</v>
      </c>
      <c r="C31" s="37">
        <v>52210.631944444445</v>
      </c>
      <c r="E31" s="37"/>
      <c r="F31" s="37"/>
      <c r="G31" s="37"/>
      <c r="H31" s="711">
        <f t="shared" si="7"/>
        <v>17768856.838624887</v>
      </c>
      <c r="I31" s="711">
        <v>101101.66528638026</v>
      </c>
      <c r="J31" s="684">
        <f t="shared" si="6"/>
        <v>17667755.173338506</v>
      </c>
      <c r="K31" s="688">
        <f t="shared" si="5"/>
        <v>17027520.406070262</v>
      </c>
      <c r="L31" s="37"/>
      <c r="M31" s="127">
        <f t="shared" si="4"/>
        <v>2015</v>
      </c>
    </row>
    <row r="32" spans="1:13">
      <c r="A32" s="620">
        <v>42125</v>
      </c>
      <c r="B32" s="11">
        <f t="shared" si="0"/>
        <v>31</v>
      </c>
      <c r="C32" s="37">
        <v>53150.837037037039</v>
      </c>
      <c r="E32" s="37"/>
      <c r="F32" s="37"/>
      <c r="G32" s="37"/>
      <c r="H32" s="711">
        <f t="shared" si="7"/>
        <v>18088837.062327228</v>
      </c>
      <c r="I32" s="711">
        <v>102711.93730747372</v>
      </c>
      <c r="J32" s="684">
        <f t="shared" si="6"/>
        <v>17986125.125019755</v>
      </c>
      <c r="K32" s="688">
        <f t="shared" si="5"/>
        <v>17334353.435832452</v>
      </c>
      <c r="L32" s="37"/>
      <c r="M32" s="127">
        <f t="shared" si="4"/>
        <v>2015</v>
      </c>
    </row>
    <row r="33" spans="1:13">
      <c r="A33" s="620">
        <v>42156</v>
      </c>
      <c r="B33" s="11">
        <f t="shared" si="0"/>
        <v>30</v>
      </c>
      <c r="C33" s="37">
        <v>54121.647916666669</v>
      </c>
      <c r="E33" s="37"/>
      <c r="F33" s="37"/>
      <c r="G33" s="37"/>
      <c r="H33" s="711">
        <f t="shared" si="7"/>
        <v>18419233.360841174</v>
      </c>
      <c r="I33" s="711">
        <v>255709.55080193607</v>
      </c>
      <c r="J33" s="684">
        <f t="shared" si="6"/>
        <v>18163523.810039237</v>
      </c>
      <c r="K33" s="688">
        <f t="shared" si="5"/>
        <v>17505323.641132649</v>
      </c>
      <c r="L33" s="37"/>
      <c r="M33" s="127">
        <f t="shared" si="4"/>
        <v>2015</v>
      </c>
    </row>
    <row r="34" spans="1:13">
      <c r="A34" s="620">
        <v>42186</v>
      </c>
      <c r="B34" s="11">
        <f t="shared" si="0"/>
        <v>31</v>
      </c>
      <c r="C34" s="37">
        <v>55123.064583333333</v>
      </c>
      <c r="E34" s="37"/>
      <c r="F34" s="37"/>
      <c r="G34" s="37"/>
      <c r="H34" s="711">
        <f t="shared" si="7"/>
        <v>18760045.734166723</v>
      </c>
      <c r="I34" s="711">
        <v>258504.32274835129</v>
      </c>
      <c r="J34" s="684">
        <f>H34-I34</f>
        <v>18501541.411418371</v>
      </c>
      <c r="K34" s="688">
        <f t="shared" si="5"/>
        <v>17831092.339454867</v>
      </c>
      <c r="L34" s="37"/>
      <c r="M34" s="127">
        <f t="shared" si="4"/>
        <v>2015</v>
      </c>
    </row>
    <row r="35" spans="1:13">
      <c r="A35" s="620">
        <v>42217</v>
      </c>
      <c r="B35" s="11">
        <f t="shared" si="0"/>
        <v>31</v>
      </c>
      <c r="C35" s="37">
        <v>56124.481249999997</v>
      </c>
      <c r="E35" s="37"/>
      <c r="F35" s="37"/>
      <c r="G35" s="37"/>
      <c r="H35" s="711">
        <f t="shared" si="7"/>
        <v>19100858.107492272</v>
      </c>
      <c r="I35" s="711">
        <v>260233.89982678712</v>
      </c>
      <c r="J35" s="684">
        <f t="shared" si="6"/>
        <v>18840624.207665484</v>
      </c>
      <c r="K35" s="688">
        <f t="shared" si="5"/>
        <v>18157887.632676832</v>
      </c>
      <c r="L35" s="37"/>
      <c r="M35" s="127">
        <f t="shared" si="4"/>
        <v>2015</v>
      </c>
    </row>
    <row r="36" spans="1:13">
      <c r="A36" s="620">
        <v>42248</v>
      </c>
      <c r="B36" s="11">
        <f t="shared" si="0"/>
        <v>30</v>
      </c>
      <c r="C36" s="37">
        <v>57125.897916666661</v>
      </c>
      <c r="E36" s="37"/>
      <c r="F36" s="37"/>
      <c r="G36" s="37"/>
      <c r="H36" s="711">
        <f t="shared" si="7"/>
        <v>19441670.480817825</v>
      </c>
      <c r="I36" s="711">
        <v>261542.06461710524</v>
      </c>
      <c r="J36" s="684">
        <f t="shared" si="6"/>
        <v>19180128.41620072</v>
      </c>
      <c r="K36" s="688">
        <f t="shared" si="5"/>
        <v>18485089.067271318</v>
      </c>
      <c r="L36" s="37"/>
      <c r="M36" s="127">
        <f t="shared" si="4"/>
        <v>2015</v>
      </c>
    </row>
    <row r="37" spans="1:13">
      <c r="A37" s="620">
        <v>42278</v>
      </c>
      <c r="B37" s="11">
        <f t="shared" si="0"/>
        <v>31</v>
      </c>
      <c r="C37" s="37">
        <v>58127.314583333326</v>
      </c>
      <c r="E37" s="37"/>
      <c r="F37" s="37"/>
      <c r="G37" s="37"/>
      <c r="H37" s="711">
        <f t="shared" si="7"/>
        <v>19782482.854143374</v>
      </c>
      <c r="I37" s="711">
        <v>108050.80270323656</v>
      </c>
      <c r="J37" s="684">
        <f t="shared" si="6"/>
        <v>19674432.051440138</v>
      </c>
      <c r="K37" s="688">
        <f t="shared" si="5"/>
        <v>18961480.388820488</v>
      </c>
      <c r="L37" s="37"/>
      <c r="M37" s="127">
        <f t="shared" si="4"/>
        <v>2015</v>
      </c>
    </row>
    <row r="38" spans="1:13">
      <c r="A38" s="620">
        <v>42309</v>
      </c>
      <c r="B38" s="11">
        <f t="shared" si="0"/>
        <v>30</v>
      </c>
      <c r="C38" s="37">
        <v>59128.73124999999</v>
      </c>
      <c r="E38" s="37"/>
      <c r="F38" s="37"/>
      <c r="G38" s="37"/>
      <c r="H38" s="711">
        <f t="shared" si="7"/>
        <v>20123295.227468923</v>
      </c>
      <c r="I38" s="711">
        <v>111195.37420955214</v>
      </c>
      <c r="J38" s="684">
        <f t="shared" si="6"/>
        <v>20012099.85325937</v>
      </c>
      <c r="K38" s="688">
        <f t="shared" si="5"/>
        <v>19286911.963434242</v>
      </c>
      <c r="L38" s="37"/>
      <c r="M38" s="127">
        <f t="shared" si="4"/>
        <v>2015</v>
      </c>
    </row>
    <row r="39" spans="1:13">
      <c r="A39" s="620">
        <v>42339</v>
      </c>
      <c r="B39" s="11">
        <f t="shared" si="0"/>
        <v>31</v>
      </c>
      <c r="C39" s="37">
        <v>60130.147916666654</v>
      </c>
      <c r="E39" s="37"/>
      <c r="F39" s="37"/>
      <c r="G39" s="37"/>
      <c r="H39" s="711">
        <f t="shared" si="7"/>
        <v>20464107.600794472</v>
      </c>
      <c r="I39" s="711">
        <v>241281.85843367243</v>
      </c>
      <c r="J39" s="684">
        <f t="shared" si="6"/>
        <v>20222825.742360801</v>
      </c>
      <c r="K39" s="688">
        <f t="shared" si="5"/>
        <v>19490001.679222051</v>
      </c>
      <c r="L39" s="37"/>
      <c r="M39" s="127">
        <f t="shared" si="4"/>
        <v>2015</v>
      </c>
    </row>
    <row r="40" spans="1:13">
      <c r="A40" s="620">
        <v>42370</v>
      </c>
      <c r="B40" s="11">
        <f t="shared" si="0"/>
        <v>31</v>
      </c>
      <c r="C40" s="37">
        <v>61131.564583333318</v>
      </c>
      <c r="E40" s="37"/>
      <c r="F40" s="37"/>
      <c r="G40" s="37"/>
      <c r="H40" s="711">
        <f t="shared" si="7"/>
        <v>20804919.974120025</v>
      </c>
      <c r="I40" s="711">
        <v>242723.76274125976</v>
      </c>
      <c r="J40" s="684">
        <f t="shared" si="6"/>
        <v>20562196.211378764</v>
      </c>
      <c r="K40" s="688">
        <f t="shared" si="5"/>
        <v>19817074.220681153</v>
      </c>
      <c r="L40" s="37"/>
      <c r="M40" s="127">
        <f t="shared" si="4"/>
        <v>2016</v>
      </c>
    </row>
    <row r="41" spans="1:13">
      <c r="A41" s="620">
        <v>42401</v>
      </c>
      <c r="B41" s="11">
        <f t="shared" si="0"/>
        <v>29</v>
      </c>
      <c r="C41" s="37">
        <v>62086.576388888876</v>
      </c>
      <c r="E41" s="37"/>
      <c r="F41" s="37"/>
      <c r="G41" s="37"/>
      <c r="H41" s="711">
        <f t="shared" si="7"/>
        <v>21129939.369981196</v>
      </c>
      <c r="I41" s="711">
        <v>244585.85231067985</v>
      </c>
      <c r="J41" s="684">
        <f t="shared" si="6"/>
        <v>20885353.517670516</v>
      </c>
      <c r="K41" s="688">
        <f t="shared" si="5"/>
        <v>20128521.123429563</v>
      </c>
      <c r="L41" s="37"/>
      <c r="M41" s="127">
        <f t="shared" si="4"/>
        <v>2016</v>
      </c>
    </row>
    <row r="42" spans="1:13">
      <c r="A42" s="620">
        <v>42430</v>
      </c>
      <c r="B42" s="11">
        <f t="shared" si="0"/>
        <v>31</v>
      </c>
      <c r="C42" s="37">
        <v>62980.529166666653</v>
      </c>
      <c r="E42" s="37"/>
      <c r="F42" s="37"/>
      <c r="G42" s="37"/>
      <c r="H42" s="711">
        <f>C42*$H$2</f>
        <v>21434178.532336608</v>
      </c>
      <c r="I42" s="711">
        <v>248285.18287125239</v>
      </c>
      <c r="J42" s="684">
        <f t="shared" si="6"/>
        <v>21185893.349465355</v>
      </c>
      <c r="K42" s="688">
        <f t="shared" si="5"/>
        <v>20418170.151759207</v>
      </c>
      <c r="L42" s="37"/>
      <c r="M42" s="127">
        <f t="shared" si="4"/>
        <v>2016</v>
      </c>
    </row>
    <row r="43" spans="1:13">
      <c r="A43" s="620">
        <v>42461</v>
      </c>
      <c r="B43" s="11">
        <f t="shared" si="0"/>
        <v>30</v>
      </c>
      <c r="C43" s="37">
        <v>63828.077083333323</v>
      </c>
      <c r="E43" s="37"/>
      <c r="F43" s="37"/>
      <c r="G43" s="37"/>
      <c r="H43" s="711">
        <f t="shared" si="7"/>
        <v>21722624.717227638</v>
      </c>
      <c r="I43" s="711">
        <v>121205.85743050731</v>
      </c>
      <c r="J43" s="684">
        <f t="shared" si="6"/>
        <v>21601418.859797131</v>
      </c>
      <c r="K43" s="688">
        <f t="shared" si="5"/>
        <v>20818638.068424374</v>
      </c>
      <c r="L43" s="37"/>
      <c r="M43" s="127">
        <f t="shared" si="4"/>
        <v>2016</v>
      </c>
    </row>
    <row r="44" spans="1:13">
      <c r="A44" s="620">
        <v>42491</v>
      </c>
      <c r="B44" s="11">
        <f t="shared" si="0"/>
        <v>31</v>
      </c>
      <c r="C44" s="37">
        <v>64629.220138888879</v>
      </c>
      <c r="E44" s="37"/>
      <c r="F44" s="37"/>
      <c r="G44" s="37"/>
      <c r="H44" s="711">
        <f t="shared" si="7"/>
        <v>21995277.92465429</v>
      </c>
      <c r="I44" s="711">
        <v>122966.29355726238</v>
      </c>
      <c r="J44" s="684">
        <f t="shared" si="6"/>
        <v>21872311.631097026</v>
      </c>
      <c r="K44" s="688">
        <f t="shared" si="5"/>
        <v>21079714.370756578</v>
      </c>
      <c r="L44" s="37"/>
      <c r="M44" s="127">
        <f t="shared" si="4"/>
        <v>2016</v>
      </c>
    </row>
    <row r="45" spans="1:13">
      <c r="A45" s="620">
        <v>42522</v>
      </c>
      <c r="B45" s="11">
        <f t="shared" si="0"/>
        <v>30</v>
      </c>
      <c r="C45" s="37">
        <v>65383.958333333321</v>
      </c>
      <c r="E45" s="37"/>
      <c r="F45" s="37"/>
      <c r="G45" s="37"/>
      <c r="H45" s="711">
        <f t="shared" si="7"/>
        <v>22252138.154616561</v>
      </c>
      <c r="I45" s="711">
        <v>306669.9308642511</v>
      </c>
      <c r="J45" s="684">
        <f t="shared" si="6"/>
        <v>21945468.223752309</v>
      </c>
      <c r="K45" s="688">
        <f t="shared" si="5"/>
        <v>21150219.953500681</v>
      </c>
      <c r="L45" s="37"/>
      <c r="M45" s="127">
        <f t="shared" si="4"/>
        <v>2016</v>
      </c>
    </row>
    <row r="46" spans="1:13">
      <c r="A46" s="620">
        <v>42552</v>
      </c>
      <c r="B46" s="11">
        <f t="shared" si="0"/>
        <v>31</v>
      </c>
      <c r="C46" s="37">
        <v>66092.291666666657</v>
      </c>
      <c r="E46" s="37"/>
      <c r="F46" s="37"/>
      <c r="G46" s="37"/>
      <c r="H46" s="711">
        <f t="shared" si="7"/>
        <v>22493205.407114454</v>
      </c>
      <c r="I46" s="711">
        <v>310639.99141561042</v>
      </c>
      <c r="J46" s="684">
        <f t="shared" si="6"/>
        <v>22182565.415698845</v>
      </c>
      <c r="K46" s="688">
        <f t="shared" si="5"/>
        <v>21378725.342809215</v>
      </c>
      <c r="L46" s="37"/>
      <c r="M46" s="127">
        <f t="shared" si="4"/>
        <v>2016</v>
      </c>
    </row>
    <row r="47" spans="1:13">
      <c r="A47" s="620">
        <v>42583</v>
      </c>
      <c r="B47" s="11">
        <f t="shared" si="0"/>
        <v>31</v>
      </c>
      <c r="C47" s="37">
        <v>66800.624999999985</v>
      </c>
      <c r="E47" s="37"/>
      <c r="F47" s="37"/>
      <c r="G47" s="37"/>
      <c r="H47" s="711">
        <f t="shared" si="7"/>
        <v>22734272.659612346</v>
      </c>
      <c r="I47" s="711">
        <v>313192.38616870478</v>
      </c>
      <c r="J47" s="684">
        <f t="shared" si="6"/>
        <v>22421080.273443643</v>
      </c>
      <c r="K47" s="688">
        <f t="shared" ref="K47:K78" si="8">J47/$K$2</f>
        <v>21608597.025292639</v>
      </c>
      <c r="L47" s="37"/>
      <c r="M47" s="127">
        <f t="shared" si="4"/>
        <v>2016</v>
      </c>
    </row>
    <row r="48" spans="1:13">
      <c r="A48" s="620">
        <v>42614</v>
      </c>
      <c r="B48" s="11">
        <f t="shared" si="0"/>
        <v>30</v>
      </c>
      <c r="C48" s="37">
        <v>67508.958333333314</v>
      </c>
      <c r="E48" s="37"/>
      <c r="F48" s="37"/>
      <c r="G48" s="37"/>
      <c r="H48" s="711">
        <f t="shared" ref="H48:H79" si="9">C48*$H$2</f>
        <v>22975339.912110239</v>
      </c>
      <c r="I48" s="711">
        <v>315910.71196906251</v>
      </c>
      <c r="J48" s="684">
        <f t="shared" si="6"/>
        <v>22659429.200141177</v>
      </c>
      <c r="K48" s="688">
        <f t="shared" si="8"/>
        <v>21838308.789650321</v>
      </c>
      <c r="L48" s="37"/>
      <c r="M48" s="127">
        <f t="shared" si="4"/>
        <v>2016</v>
      </c>
    </row>
    <row r="49" spans="1:13">
      <c r="A49" s="620">
        <v>42644</v>
      </c>
      <c r="B49" s="11">
        <f t="shared" si="0"/>
        <v>31</v>
      </c>
      <c r="C49" s="37">
        <v>68217.291666666642</v>
      </c>
      <c r="E49" s="37"/>
      <c r="F49" s="37"/>
      <c r="G49" s="37"/>
      <c r="H49" s="711">
        <f t="shared" si="9"/>
        <v>23216407.164608128</v>
      </c>
      <c r="I49" s="711">
        <v>130422.24993699546</v>
      </c>
      <c r="J49" s="684">
        <f t="shared" si="6"/>
        <v>23085984.914671134</v>
      </c>
      <c r="K49" s="688">
        <f t="shared" si="8"/>
        <v>22249407.203807954</v>
      </c>
      <c r="L49" s="37"/>
      <c r="M49" s="127">
        <f t="shared" si="4"/>
        <v>2016</v>
      </c>
    </row>
    <row r="50" spans="1:13">
      <c r="A50" s="620">
        <v>42675</v>
      </c>
      <c r="B50" s="11">
        <f t="shared" si="0"/>
        <v>30</v>
      </c>
      <c r="C50" s="37">
        <v>68925.624999999971</v>
      </c>
      <c r="E50" s="37"/>
      <c r="F50" s="37"/>
      <c r="G50" s="37"/>
      <c r="H50" s="711">
        <f t="shared" si="9"/>
        <v>23457474.417106021</v>
      </c>
      <c r="I50" s="711">
        <v>134078.13300267587</v>
      </c>
      <c r="J50" s="684">
        <f t="shared" si="6"/>
        <v>23323396.284103345</v>
      </c>
      <c r="K50" s="688">
        <f t="shared" si="8"/>
        <v>22478215.385604609</v>
      </c>
      <c r="L50" s="37"/>
      <c r="M50" s="127">
        <f t="shared" si="4"/>
        <v>2016</v>
      </c>
    </row>
    <row r="51" spans="1:13">
      <c r="A51" s="620">
        <v>42705</v>
      </c>
      <c r="B51" s="11">
        <f t="shared" si="0"/>
        <v>31</v>
      </c>
      <c r="C51" s="37">
        <v>69633.958333333299</v>
      </c>
      <c r="E51" s="37"/>
      <c r="F51" s="37"/>
      <c r="G51" s="37"/>
      <c r="H51" s="711">
        <f t="shared" si="9"/>
        <v>23698541.669603914</v>
      </c>
      <c r="I51" s="711">
        <v>289540.98742285609</v>
      </c>
      <c r="J51" s="684">
        <f t="shared" si="6"/>
        <v>23409000.682181057</v>
      </c>
      <c r="K51" s="688">
        <f t="shared" si="8"/>
        <v>22560717.696782049</v>
      </c>
      <c r="L51" s="37"/>
      <c r="M51" s="127">
        <f t="shared" si="4"/>
        <v>2016</v>
      </c>
    </row>
    <row r="52" spans="1:13">
      <c r="A52" s="620">
        <v>42736</v>
      </c>
      <c r="B52" s="11">
        <f t="shared" si="0"/>
        <v>31</v>
      </c>
      <c r="C52" s="37">
        <v>70342.291666666628</v>
      </c>
      <c r="E52" s="37"/>
      <c r="F52" s="37"/>
      <c r="G52" s="37"/>
      <c r="H52" s="711">
        <f t="shared" si="9"/>
        <v>23939608.922101803</v>
      </c>
      <c r="I52" s="711">
        <v>291372.46966303507</v>
      </c>
      <c r="J52" s="684">
        <f t="shared" si="6"/>
        <v>23648236.452438768</v>
      </c>
      <c r="K52" s="688">
        <f t="shared" si="8"/>
        <v>22791284.167732041</v>
      </c>
      <c r="L52" s="37"/>
      <c r="M52" s="127">
        <f t="shared" si="4"/>
        <v>2017</v>
      </c>
    </row>
    <row r="53" spans="1:13">
      <c r="A53" s="620">
        <v>42767</v>
      </c>
      <c r="B53" s="11">
        <f t="shared" si="0"/>
        <v>28</v>
      </c>
      <c r="C53" s="37">
        <v>71057.22222222219</v>
      </c>
      <c r="E53" s="37"/>
      <c r="F53" s="37"/>
      <c r="G53" s="37"/>
      <c r="H53" s="711">
        <f t="shared" si="9"/>
        <v>24182921.408814143</v>
      </c>
      <c r="I53" s="711">
        <v>293474.47860858502</v>
      </c>
      <c r="J53" s="684">
        <f t="shared" si="6"/>
        <v>23889446.930205557</v>
      </c>
      <c r="K53" s="688">
        <f t="shared" si="8"/>
        <v>23023753.787784845</v>
      </c>
      <c r="L53" s="37"/>
      <c r="M53" s="127">
        <f t="shared" si="4"/>
        <v>2017</v>
      </c>
    </row>
    <row r="54" spans="1:13">
      <c r="A54" s="620">
        <v>42795</v>
      </c>
      <c r="B54" s="11">
        <f t="shared" si="0"/>
        <v>31</v>
      </c>
      <c r="C54" s="37">
        <v>71780.833333333299</v>
      </c>
      <c r="E54" s="37"/>
      <c r="F54" s="37"/>
      <c r="G54" s="37"/>
      <c r="H54" s="711">
        <f t="shared" si="9"/>
        <v>24429188.151071794</v>
      </c>
      <c r="I54" s="711">
        <v>297586.57268864493</v>
      </c>
      <c r="J54" s="684">
        <f t="shared" si="6"/>
        <v>24131601.578383148</v>
      </c>
      <c r="K54" s="688">
        <f t="shared" si="8"/>
        <v>23257133.363900486</v>
      </c>
      <c r="L54" s="37"/>
      <c r="M54" s="127">
        <f t="shared" si="4"/>
        <v>2017</v>
      </c>
    </row>
    <row r="55" spans="1:13">
      <c r="A55" s="620">
        <v>42826</v>
      </c>
      <c r="B55" s="11">
        <f t="shared" si="0"/>
        <v>30</v>
      </c>
      <c r="C55" s="37">
        <v>72511.041666666628</v>
      </c>
      <c r="E55" s="37"/>
      <c r="F55" s="37"/>
      <c r="G55" s="37"/>
      <c r="H55" s="711">
        <f t="shared" si="9"/>
        <v>24677700.127543885</v>
      </c>
      <c r="I55" s="711">
        <v>145122.255839394</v>
      </c>
      <c r="J55" s="684">
        <f t="shared" si="6"/>
        <v>24532577.871704493</v>
      </c>
      <c r="K55" s="688">
        <f t="shared" si="8"/>
        <v>23643579.290385976</v>
      </c>
      <c r="L55" s="37"/>
      <c r="M55" s="127">
        <f t="shared" si="4"/>
        <v>2017</v>
      </c>
    </row>
    <row r="56" spans="1:13">
      <c r="A56" s="620">
        <v>42856</v>
      </c>
      <c r="B56" s="11">
        <f t="shared" si="0"/>
        <v>31</v>
      </c>
      <c r="C56" s="37">
        <v>73247.84722222219</v>
      </c>
      <c r="E56" s="37"/>
      <c r="F56" s="37"/>
      <c r="G56" s="37"/>
      <c r="H56" s="711">
        <f t="shared" si="9"/>
        <v>24928457.33823042</v>
      </c>
      <c r="I56" s="711">
        <v>147033.53079281931</v>
      </c>
      <c r="J56" s="684">
        <f t="shared" si="6"/>
        <v>24781423.807437602</v>
      </c>
      <c r="K56" s="688">
        <f t="shared" si="8"/>
        <v>23883407.678717811</v>
      </c>
      <c r="L56" s="37"/>
      <c r="M56" s="127">
        <f t="shared" si="4"/>
        <v>2017</v>
      </c>
    </row>
    <row r="57" spans="1:13">
      <c r="A57" s="620">
        <v>42887</v>
      </c>
      <c r="B57" s="11">
        <f t="shared" si="0"/>
        <v>30</v>
      </c>
      <c r="C57" s="37">
        <v>73991.249999999971</v>
      </c>
      <c r="E57" s="37"/>
      <c r="F57" s="37"/>
      <c r="G57" s="37"/>
      <c r="H57" s="711">
        <f t="shared" si="9"/>
        <v>25181459.783131398</v>
      </c>
      <c r="I57" s="711">
        <v>366108.16867791361</v>
      </c>
      <c r="J57" s="684">
        <f t="shared" si="6"/>
        <v>24815351.614453483</v>
      </c>
      <c r="K57" s="688">
        <f t="shared" si="8"/>
        <v>23916106.027807903</v>
      </c>
      <c r="L57" s="37"/>
      <c r="M57" s="127">
        <f t="shared" si="4"/>
        <v>2017</v>
      </c>
    </row>
    <row r="58" spans="1:13">
      <c r="A58" s="620">
        <v>42917</v>
      </c>
      <c r="B58" s="11">
        <f t="shared" si="0"/>
        <v>31</v>
      </c>
      <c r="C58" s="37">
        <v>74741.249999999971</v>
      </c>
      <c r="E58" s="37"/>
      <c r="F58" s="37"/>
      <c r="G58" s="37"/>
      <c r="H58" s="711">
        <f t="shared" si="9"/>
        <v>25436707.462246813</v>
      </c>
      <c r="I58" s="711">
        <v>369273.51730573596</v>
      </c>
      <c r="J58" s="684">
        <f t="shared" si="6"/>
        <v>25067433.944941077</v>
      </c>
      <c r="K58" s="688">
        <f t="shared" si="8"/>
        <v>24159053.532132879</v>
      </c>
      <c r="L58" s="37"/>
      <c r="M58" s="127">
        <f t="shared" si="4"/>
        <v>2017</v>
      </c>
    </row>
    <row r="59" spans="1:13">
      <c r="A59" s="620">
        <v>42948</v>
      </c>
      <c r="B59" s="11">
        <f t="shared" si="0"/>
        <v>31</v>
      </c>
      <c r="C59" s="37">
        <v>75491.249999999971</v>
      </c>
      <c r="E59" s="37"/>
      <c r="F59" s="37"/>
      <c r="G59" s="37"/>
      <c r="H59" s="711">
        <f t="shared" si="9"/>
        <v>25691955.141362231</v>
      </c>
      <c r="I59" s="711">
        <v>372103.15098957042</v>
      </c>
      <c r="J59" s="684">
        <f t="shared" si="6"/>
        <v>25319851.990372662</v>
      </c>
      <c r="K59" s="688">
        <f t="shared" si="8"/>
        <v>24402324.585941266</v>
      </c>
      <c r="L59" s="37"/>
      <c r="M59" s="127">
        <f t="shared" si="4"/>
        <v>2017</v>
      </c>
    </row>
    <row r="60" spans="1:13">
      <c r="A60" s="620">
        <v>42979</v>
      </c>
      <c r="B60" s="11">
        <f t="shared" si="0"/>
        <v>30</v>
      </c>
      <c r="C60" s="37">
        <v>76241.249999999971</v>
      </c>
      <c r="E60" s="37"/>
      <c r="F60" s="37"/>
      <c r="G60" s="37"/>
      <c r="H60" s="711">
        <f t="shared" si="9"/>
        <v>25947202.820477646</v>
      </c>
      <c r="I60" s="711">
        <v>375187.00472309807</v>
      </c>
      <c r="J60" s="684">
        <f t="shared" si="6"/>
        <v>25572015.815754548</v>
      </c>
      <c r="K60" s="688">
        <f t="shared" si="8"/>
        <v>24645350.631991658</v>
      </c>
      <c r="L60" s="37"/>
      <c r="M60" s="127">
        <f t="shared" si="4"/>
        <v>2017</v>
      </c>
    </row>
    <row r="61" spans="1:13">
      <c r="A61" s="620">
        <v>43009</v>
      </c>
      <c r="B61" s="11">
        <f t="shared" si="0"/>
        <v>31</v>
      </c>
      <c r="C61" s="37">
        <v>76991.249999999971</v>
      </c>
      <c r="E61" s="37"/>
      <c r="F61" s="37"/>
      <c r="G61" s="37"/>
      <c r="H61" s="711">
        <f t="shared" si="9"/>
        <v>26202450.499593064</v>
      </c>
      <c r="I61" s="711">
        <v>154752.53103633903</v>
      </c>
      <c r="J61" s="684">
        <f t="shared" si="6"/>
        <v>26047697.968556724</v>
      </c>
      <c r="K61" s="688">
        <f t="shared" si="8"/>
        <v>25103795.266535006</v>
      </c>
      <c r="L61" s="37"/>
      <c r="M61" s="127">
        <f t="shared" si="4"/>
        <v>2017</v>
      </c>
    </row>
    <row r="62" spans="1:13">
      <c r="A62" s="620">
        <v>43040</v>
      </c>
      <c r="B62" s="11">
        <f t="shared" si="0"/>
        <v>30</v>
      </c>
      <c r="C62" s="37">
        <v>77741.249999999971</v>
      </c>
      <c r="E62" s="37"/>
      <c r="F62" s="37"/>
      <c r="G62" s="37"/>
      <c r="H62" s="711">
        <f t="shared" si="9"/>
        <v>26457698.178708479</v>
      </c>
      <c r="I62" s="711">
        <v>158765.8766959995</v>
      </c>
      <c r="J62" s="684">
        <f t="shared" si="6"/>
        <v>26298932.302012481</v>
      </c>
      <c r="K62" s="688">
        <f t="shared" si="8"/>
        <v>25345925.503096066</v>
      </c>
      <c r="L62" s="37"/>
      <c r="M62" s="127">
        <f t="shared" si="4"/>
        <v>2017</v>
      </c>
    </row>
    <row r="63" spans="1:13">
      <c r="A63" s="620">
        <v>43070</v>
      </c>
      <c r="B63" s="11">
        <f t="shared" si="0"/>
        <v>31</v>
      </c>
      <c r="C63" s="37">
        <v>78491.249999999971</v>
      </c>
      <c r="E63" s="37"/>
      <c r="F63" s="37"/>
      <c r="G63" s="37"/>
      <c r="H63" s="711">
        <f t="shared" si="9"/>
        <v>26712945.857823893</v>
      </c>
      <c r="I63" s="711">
        <v>341496.44284526649</v>
      </c>
      <c r="J63" s="684">
        <f t="shared" si="6"/>
        <v>26371449.414978627</v>
      </c>
      <c r="K63" s="688">
        <f t="shared" si="8"/>
        <v>25415814.779277779</v>
      </c>
      <c r="L63" s="37"/>
      <c r="M63" s="127">
        <f t="shared" si="4"/>
        <v>2017</v>
      </c>
    </row>
    <row r="64" spans="1:13">
      <c r="A64" s="620">
        <v>43101</v>
      </c>
      <c r="B64" s="11">
        <f t="shared" si="0"/>
        <v>31</v>
      </c>
      <c r="C64" s="37">
        <v>79241.249999999971</v>
      </c>
      <c r="E64" s="37"/>
      <c r="F64" s="37"/>
      <c r="G64" s="37"/>
      <c r="H64" s="711">
        <f t="shared" si="9"/>
        <v>26968193.536939312</v>
      </c>
      <c r="I64" s="711">
        <v>343338.19292202278</v>
      </c>
      <c r="J64" s="684">
        <f t="shared" si="6"/>
        <v>26624855.34401729</v>
      </c>
      <c r="K64" s="688">
        <f t="shared" si="8"/>
        <v>25660037.918289598</v>
      </c>
      <c r="L64" s="37"/>
      <c r="M64" s="127">
        <f t="shared" ref="M64:M88" si="10">YEAR(A64)</f>
        <v>2018</v>
      </c>
    </row>
    <row r="65" spans="1:13">
      <c r="A65" s="620">
        <v>43132</v>
      </c>
      <c r="B65" s="11">
        <f t="shared" si="0"/>
        <v>28</v>
      </c>
      <c r="C65" s="37">
        <v>79997.84722222219</v>
      </c>
      <c r="E65" s="37"/>
      <c r="F65" s="37"/>
      <c r="G65" s="37"/>
      <c r="H65" s="711">
        <f t="shared" si="9"/>
        <v>27225686.450269166</v>
      </c>
      <c r="I65" s="711">
        <v>345461.16942148603</v>
      </c>
      <c r="J65" s="684">
        <f>H65-I65</f>
        <v>26880225.28084768</v>
      </c>
      <c r="K65" s="688">
        <f t="shared" si="8"/>
        <v>25906153.894417576</v>
      </c>
      <c r="L65" s="37"/>
      <c r="M65" s="127">
        <f t="shared" si="10"/>
        <v>2018</v>
      </c>
    </row>
    <row r="66" spans="1:13">
      <c r="A66" s="620">
        <v>43160</v>
      </c>
      <c r="B66" s="11">
        <f t="shared" si="0"/>
        <v>31</v>
      </c>
      <c r="C66" s="37">
        <v>80763.124999999971</v>
      </c>
      <c r="E66" s="37"/>
      <c r="F66" s="37"/>
      <c r="G66" s="37"/>
      <c r="H66" s="711">
        <f t="shared" si="9"/>
        <v>27486133.619144343</v>
      </c>
      <c r="I66" s="711">
        <v>349918.12382891541</v>
      </c>
      <c r="J66" s="684">
        <f t="shared" si="6"/>
        <v>27136215.495315429</v>
      </c>
      <c r="K66" s="688">
        <f t="shared" si="8"/>
        <v>26152867.670889962</v>
      </c>
      <c r="L66" s="37"/>
      <c r="M66" s="127">
        <f t="shared" si="10"/>
        <v>2018</v>
      </c>
    </row>
    <row r="67" spans="1:13">
      <c r="A67" s="620">
        <v>43191</v>
      </c>
      <c r="B67" s="11">
        <f t="shared" si="0"/>
        <v>30</v>
      </c>
      <c r="C67" s="37">
        <v>81534.999999999971</v>
      </c>
      <c r="E67" s="37"/>
      <c r="F67" s="37"/>
      <c r="G67" s="37"/>
      <c r="H67" s="711">
        <f t="shared" si="9"/>
        <v>27748826.022233959</v>
      </c>
      <c r="I67" s="711">
        <v>170496.51892837492</v>
      </c>
      <c r="J67" s="684">
        <f t="shared" si="6"/>
        <v>27578329.503305584</v>
      </c>
      <c r="K67" s="688">
        <f t="shared" si="8"/>
        <v>26578960.585298363</v>
      </c>
      <c r="L67" s="37"/>
      <c r="M67" s="127">
        <f t="shared" si="10"/>
        <v>2018</v>
      </c>
    </row>
    <row r="68" spans="1:13">
      <c r="A68" s="620">
        <v>43221</v>
      </c>
      <c r="B68" s="11">
        <f t="shared" ref="B68:B87" si="11">A69-A68</f>
        <v>31</v>
      </c>
      <c r="C68" s="37">
        <v>82313.47222222219</v>
      </c>
      <c r="E68" s="37"/>
      <c r="F68" s="37"/>
      <c r="G68" s="37"/>
      <c r="H68" s="711">
        <f>C68*$H$2</f>
        <v>28013763.659538016</v>
      </c>
      <c r="I68" s="711">
        <v>172581.08963763234</v>
      </c>
      <c r="J68" s="684">
        <f t="shared" si="6"/>
        <v>27841182.569900382</v>
      </c>
      <c r="K68" s="688">
        <f t="shared" si="8"/>
        <v>26832288.521492273</v>
      </c>
      <c r="L68" s="37"/>
      <c r="M68" s="127">
        <f t="shared" si="10"/>
        <v>2018</v>
      </c>
    </row>
    <row r="69" spans="1:13">
      <c r="A69" s="620">
        <v>43252</v>
      </c>
      <c r="B69" s="11">
        <f t="shared" si="11"/>
        <v>30</v>
      </c>
      <c r="C69" s="37">
        <v>83098.541666666628</v>
      </c>
      <c r="E69" s="37"/>
      <c r="F69" s="37"/>
      <c r="G69" s="37"/>
      <c r="H69" s="711">
        <f t="shared" si="9"/>
        <v>28280946.531056512</v>
      </c>
      <c r="I69" s="711">
        <v>429362.8771721712</v>
      </c>
      <c r="J69" s="684">
        <f t="shared" si="6"/>
        <v>27851583.65388434</v>
      </c>
      <c r="K69" s="688">
        <f t="shared" si="8"/>
        <v>26842312.696496084</v>
      </c>
      <c r="L69" s="37"/>
      <c r="M69" s="127">
        <f t="shared" si="10"/>
        <v>2018</v>
      </c>
    </row>
    <row r="70" spans="1:13">
      <c r="A70" s="620">
        <v>43282</v>
      </c>
      <c r="B70" s="11">
        <f t="shared" si="11"/>
        <v>31</v>
      </c>
      <c r="C70" s="37">
        <v>83890.208333333299</v>
      </c>
      <c r="E70" s="37"/>
      <c r="F70" s="37"/>
      <c r="G70" s="37"/>
      <c r="H70" s="711">
        <f t="shared" si="9"/>
        <v>28550374.636789452</v>
      </c>
      <c r="I70" s="711">
        <v>434037.538443545</v>
      </c>
      <c r="J70" s="684">
        <f t="shared" si="6"/>
        <v>28116337.098345906</v>
      </c>
      <c r="K70" s="688">
        <f t="shared" si="8"/>
        <v>27097472.14566876</v>
      </c>
      <c r="L70" s="37"/>
      <c r="M70" s="127">
        <f t="shared" si="10"/>
        <v>2018</v>
      </c>
    </row>
    <row r="71" spans="1:13">
      <c r="A71" s="620">
        <v>43313</v>
      </c>
      <c r="B71" s="11">
        <f t="shared" si="11"/>
        <v>31</v>
      </c>
      <c r="C71" s="37">
        <v>84681.874999999971</v>
      </c>
      <c r="E71" s="37"/>
      <c r="F71" s="37"/>
      <c r="G71" s="37"/>
      <c r="H71" s="711">
        <f t="shared" si="9"/>
        <v>28819802.742522396</v>
      </c>
      <c r="I71" s="711">
        <v>436972.83694928826</v>
      </c>
      <c r="J71" s="684">
        <f t="shared" si="6"/>
        <v>28382829.905573107</v>
      </c>
      <c r="K71" s="688">
        <f t="shared" si="8"/>
        <v>27354307.927499138</v>
      </c>
      <c r="L71" s="37"/>
      <c r="M71" s="127">
        <f t="shared" si="10"/>
        <v>2018</v>
      </c>
    </row>
    <row r="72" spans="1:13">
      <c r="A72" s="620">
        <v>43344</v>
      </c>
      <c r="B72" s="11">
        <f t="shared" si="11"/>
        <v>30</v>
      </c>
      <c r="C72" s="37">
        <v>85473.541666666642</v>
      </c>
      <c r="E72" s="37"/>
      <c r="F72" s="37"/>
      <c r="G72" s="37"/>
      <c r="H72" s="711">
        <f t="shared" si="9"/>
        <v>29089230.848255336</v>
      </c>
      <c r="I72" s="711">
        <v>440174.76068322861</v>
      </c>
      <c r="J72" s="684">
        <f t="shared" si="6"/>
        <v>28649056.087572109</v>
      </c>
      <c r="K72" s="688">
        <f t="shared" si="8"/>
        <v>27610886.745925315</v>
      </c>
      <c r="L72" s="37"/>
      <c r="M72" s="127">
        <f t="shared" si="10"/>
        <v>2018</v>
      </c>
    </row>
    <row r="73" spans="1:13">
      <c r="A73" s="620">
        <v>43374</v>
      </c>
      <c r="B73" s="11">
        <f t="shared" si="11"/>
        <v>31</v>
      </c>
      <c r="C73" s="37">
        <v>86265.208333333314</v>
      </c>
      <c r="E73" s="37"/>
      <c r="F73" s="37"/>
      <c r="G73" s="37"/>
      <c r="H73" s="711">
        <f t="shared" si="9"/>
        <v>29358658.953988276</v>
      </c>
      <c r="I73" s="711">
        <v>181347.49464069217</v>
      </c>
      <c r="J73" s="684">
        <f t="shared" si="6"/>
        <v>29177311.459347583</v>
      </c>
      <c r="K73" s="688">
        <f t="shared" si="8"/>
        <v>28119999.478939459</v>
      </c>
      <c r="L73" s="37"/>
      <c r="M73" s="127">
        <f t="shared" si="10"/>
        <v>2018</v>
      </c>
    </row>
    <row r="74" spans="1:13">
      <c r="A74" s="620">
        <v>43405</v>
      </c>
      <c r="B74" s="11">
        <f t="shared" si="11"/>
        <v>30</v>
      </c>
      <c r="C74" s="37">
        <v>87056.874999999985</v>
      </c>
      <c r="E74" s="37"/>
      <c r="F74" s="37"/>
      <c r="G74" s="37"/>
      <c r="H74" s="711">
        <f t="shared" si="9"/>
        <v>29628087.05972122</v>
      </c>
      <c r="I74" s="711">
        <v>185591.29722700134</v>
      </c>
      <c r="J74" s="684">
        <f t="shared" si="6"/>
        <v>29442495.762494218</v>
      </c>
      <c r="K74" s="688">
        <f t="shared" si="8"/>
        <v>28375574.173568055</v>
      </c>
      <c r="L74" s="37"/>
      <c r="M74" s="127">
        <f t="shared" si="10"/>
        <v>2018</v>
      </c>
    </row>
    <row r="75" spans="1:13">
      <c r="A75" s="620">
        <v>43435</v>
      </c>
      <c r="B75" s="11">
        <f t="shared" si="11"/>
        <v>31</v>
      </c>
      <c r="C75" s="37">
        <v>87848.541666666657</v>
      </c>
      <c r="E75" s="37"/>
      <c r="F75" s="37"/>
      <c r="G75" s="37"/>
      <c r="H75" s="711">
        <f t="shared" si="9"/>
        <v>29897515.16545416</v>
      </c>
      <c r="I75" s="711">
        <v>398676.94630051311</v>
      </c>
      <c r="J75" s="684">
        <f t="shared" si="6"/>
        <v>29498838.219153646</v>
      </c>
      <c r="K75" s="688">
        <f t="shared" si="8"/>
        <v>28429874.922083311</v>
      </c>
      <c r="L75" s="37"/>
      <c r="M75" s="127">
        <f t="shared" si="10"/>
        <v>2018</v>
      </c>
    </row>
    <row r="76" spans="1:13">
      <c r="A76" s="620">
        <v>43466</v>
      </c>
      <c r="B76" s="11">
        <f t="shared" si="11"/>
        <v>31</v>
      </c>
      <c r="C76" s="37">
        <v>88640.208333333328</v>
      </c>
      <c r="E76" s="37"/>
      <c r="F76" s="37"/>
      <c r="G76" s="37"/>
      <c r="H76" s="711">
        <f t="shared" si="9"/>
        <v>30166943.271187101</v>
      </c>
      <c r="I76" s="711">
        <v>400302.65388908167</v>
      </c>
      <c r="J76" s="684">
        <f t="shared" si="6"/>
        <v>29766640.617298018</v>
      </c>
      <c r="K76" s="688">
        <f t="shared" si="8"/>
        <v>28687972.838567864</v>
      </c>
      <c r="L76" s="37"/>
      <c r="M76" s="127">
        <f t="shared" si="10"/>
        <v>2019</v>
      </c>
    </row>
    <row r="77" spans="1:13">
      <c r="A77" s="620">
        <v>43497</v>
      </c>
      <c r="B77" s="11">
        <f t="shared" si="11"/>
        <v>28</v>
      </c>
      <c r="C77" s="37">
        <v>89438.472222222219</v>
      </c>
      <c r="E77" s="37"/>
      <c r="F77" s="37"/>
      <c r="G77" s="37"/>
      <c r="H77" s="711">
        <f t="shared" si="9"/>
        <v>30438616.611134481</v>
      </c>
      <c r="I77" s="711">
        <v>402157.86863076937</v>
      </c>
      <c r="J77" s="684">
        <f>H77-I77</f>
        <v>30036458.74250371</v>
      </c>
      <c r="K77" s="688">
        <f t="shared" si="8"/>
        <v>28948013.437262632</v>
      </c>
      <c r="L77" s="37"/>
      <c r="M77" s="127">
        <f t="shared" si="10"/>
        <v>2019</v>
      </c>
    </row>
    <row r="78" spans="1:13">
      <c r="A78" s="620">
        <v>43525</v>
      </c>
      <c r="B78" s="11">
        <f t="shared" si="11"/>
        <v>31</v>
      </c>
      <c r="C78" s="37">
        <v>90245.416666666657</v>
      </c>
      <c r="E78" s="37"/>
      <c r="F78" s="37"/>
      <c r="G78" s="37"/>
      <c r="H78" s="711">
        <f t="shared" si="9"/>
        <v>30713244.206627179</v>
      </c>
      <c r="I78" s="711">
        <v>406299.52379944525</v>
      </c>
      <c r="J78" s="684">
        <f t="shared" si="6"/>
        <v>30306944.682827733</v>
      </c>
      <c r="K78" s="688">
        <f t="shared" si="8"/>
        <v>29208697.651144691</v>
      </c>
      <c r="L78" s="37"/>
      <c r="M78" s="127">
        <f t="shared" si="10"/>
        <v>2019</v>
      </c>
    </row>
    <row r="79" spans="1:13">
      <c r="A79" s="620">
        <v>43556</v>
      </c>
      <c r="B79" s="11">
        <f t="shared" si="11"/>
        <v>30</v>
      </c>
      <c r="C79" s="37">
        <v>91058.958333333328</v>
      </c>
      <c r="E79" s="37"/>
      <c r="F79" s="37"/>
      <c r="G79" s="37"/>
      <c r="H79" s="711">
        <f t="shared" si="9"/>
        <v>30990117.036334317</v>
      </c>
      <c r="I79" s="711">
        <v>197552.97102700738</v>
      </c>
      <c r="J79" s="684">
        <f t="shared" si="6"/>
        <v>30792564.065307308</v>
      </c>
      <c r="K79" s="688">
        <f t="shared" ref="K79:K87" si="12">J79/$K$2</f>
        <v>29676719.415292315</v>
      </c>
      <c r="L79" s="37"/>
      <c r="M79" s="127">
        <f t="shared" si="10"/>
        <v>2019</v>
      </c>
    </row>
    <row r="80" spans="1:13">
      <c r="A80" s="620">
        <v>43586</v>
      </c>
      <c r="B80" s="11">
        <f t="shared" si="11"/>
        <v>31</v>
      </c>
      <c r="C80" s="37">
        <v>91879.097222222219</v>
      </c>
      <c r="E80" s="37"/>
      <c r="F80" s="37"/>
      <c r="G80" s="37"/>
      <c r="H80" s="711">
        <f t="shared" ref="H80:H87" si="13">C80*$H$2</f>
        <v>31269235.100255899</v>
      </c>
      <c r="I80" s="711">
        <v>199456.65949184718</v>
      </c>
      <c r="J80" s="684">
        <f t="shared" si="6"/>
        <v>31069778.440764051</v>
      </c>
      <c r="K80" s="688">
        <f t="shared" si="12"/>
        <v>29943888.24283351</v>
      </c>
      <c r="L80" s="37"/>
      <c r="M80" s="127">
        <f t="shared" si="10"/>
        <v>2019</v>
      </c>
    </row>
    <row r="81" spans="1:14">
      <c r="A81" s="620">
        <v>43617</v>
      </c>
      <c r="B81" s="11">
        <f t="shared" si="11"/>
        <v>30</v>
      </c>
      <c r="C81" s="37">
        <v>92705.833333333328</v>
      </c>
      <c r="E81" s="37"/>
      <c r="F81" s="37"/>
      <c r="G81" s="37"/>
      <c r="H81" s="711">
        <f t="shared" si="13"/>
        <v>31550598.398391921</v>
      </c>
      <c r="I81" s="711">
        <v>494777.85790421587</v>
      </c>
      <c r="J81" s="684">
        <f t="shared" ref="J81:J87" si="14">H81-I81</f>
        <v>31055820.540487707</v>
      </c>
      <c r="K81" s="688">
        <f t="shared" si="12"/>
        <v>29930436.141564865</v>
      </c>
      <c r="L81" s="37"/>
      <c r="M81" s="127">
        <f t="shared" si="10"/>
        <v>2019</v>
      </c>
    </row>
    <row r="82" spans="1:14">
      <c r="A82" s="620">
        <v>43647</v>
      </c>
      <c r="B82" s="11">
        <f t="shared" si="11"/>
        <v>31</v>
      </c>
      <c r="C82" s="37">
        <v>93539.166666666657</v>
      </c>
      <c r="E82" s="37"/>
      <c r="F82" s="37"/>
      <c r="G82" s="37"/>
      <c r="H82" s="711">
        <f t="shared" si="13"/>
        <v>31834206.930742383</v>
      </c>
      <c r="I82" s="711">
        <v>498302.23478112346</v>
      </c>
      <c r="J82" s="684">
        <f t="shared" si="14"/>
        <v>31335904.695961259</v>
      </c>
      <c r="K82" s="688">
        <f t="shared" si="12"/>
        <v>30200370.755552482</v>
      </c>
      <c r="L82" s="37"/>
      <c r="M82" s="127">
        <f t="shared" si="10"/>
        <v>2019</v>
      </c>
    </row>
    <row r="83" spans="1:14">
      <c r="A83" s="620">
        <v>43678</v>
      </c>
      <c r="B83" s="11">
        <f t="shared" si="11"/>
        <v>31</v>
      </c>
      <c r="C83" s="37">
        <v>94372.499999999985</v>
      </c>
      <c r="E83" s="37"/>
      <c r="F83" s="37"/>
      <c r="G83" s="37"/>
      <c r="H83" s="711">
        <f t="shared" si="13"/>
        <v>32117815.463092841</v>
      </c>
      <c r="I83" s="711">
        <v>500858.65765217476</v>
      </c>
      <c r="J83" s="684">
        <f t="shared" si="14"/>
        <v>31616956.805440668</v>
      </c>
      <c r="K83" s="688">
        <f t="shared" si="12"/>
        <v>30471238.247340657</v>
      </c>
      <c r="L83" s="37"/>
      <c r="M83" s="127">
        <f t="shared" si="10"/>
        <v>2019</v>
      </c>
    </row>
    <row r="84" spans="1:14">
      <c r="A84" s="620">
        <v>43709</v>
      </c>
      <c r="B84" s="11">
        <f t="shared" si="11"/>
        <v>30</v>
      </c>
      <c r="C84" s="37">
        <v>95205.833333333314</v>
      </c>
      <c r="E84" s="37"/>
      <c r="F84" s="37"/>
      <c r="G84" s="37"/>
      <c r="H84" s="711">
        <f t="shared" si="13"/>
        <v>32401423.995443303</v>
      </c>
      <c r="I84" s="711">
        <v>503722.43211241445</v>
      </c>
      <c r="J84" s="684">
        <f t="shared" si="14"/>
        <v>31897701.563330889</v>
      </c>
      <c r="K84" s="688">
        <f t="shared" si="12"/>
        <v>30741809.525183968</v>
      </c>
      <c r="L84" s="37"/>
      <c r="M84" s="127">
        <f t="shared" si="10"/>
        <v>2019</v>
      </c>
    </row>
    <row r="85" spans="1:14">
      <c r="A85" s="620">
        <v>43739</v>
      </c>
      <c r="B85" s="11">
        <f t="shared" si="11"/>
        <v>31</v>
      </c>
      <c r="C85" s="37">
        <v>96039.166666666642</v>
      </c>
      <c r="E85" s="37"/>
      <c r="F85" s="37"/>
      <c r="G85" s="37"/>
      <c r="H85" s="711">
        <f t="shared" si="13"/>
        <v>32685032.527793765</v>
      </c>
      <c r="I85" s="711">
        <v>207069.93055434991</v>
      </c>
      <c r="J85" s="684">
        <f>H85-I85</f>
        <v>32477962.597239416</v>
      </c>
      <c r="K85" s="688">
        <f t="shared" si="12"/>
        <v>31301043.366653252</v>
      </c>
      <c r="L85" s="37"/>
      <c r="M85" s="127">
        <f t="shared" si="10"/>
        <v>2019</v>
      </c>
    </row>
    <row r="86" spans="1:14">
      <c r="A86" s="620">
        <v>43770</v>
      </c>
      <c r="B86" s="11">
        <f t="shared" si="11"/>
        <v>30</v>
      </c>
      <c r="C86" s="37">
        <v>96872.499999999971</v>
      </c>
      <c r="E86" s="37"/>
      <c r="F86" s="37"/>
      <c r="G86" s="37"/>
      <c r="H86" s="711">
        <f t="shared" si="13"/>
        <v>32968641.060144227</v>
      </c>
      <c r="I86" s="711">
        <v>210915.12313313122</v>
      </c>
      <c r="J86" s="684">
        <f t="shared" si="14"/>
        <v>32757725.937011097</v>
      </c>
      <c r="K86" s="688">
        <f t="shared" si="12"/>
        <v>31570668.79048872</v>
      </c>
      <c r="L86" s="37"/>
      <c r="M86" s="127">
        <f t="shared" si="10"/>
        <v>2019</v>
      </c>
    </row>
    <row r="87" spans="1:14">
      <c r="A87" s="620">
        <v>43800</v>
      </c>
      <c r="B87" s="11">
        <f t="shared" si="11"/>
        <v>31</v>
      </c>
      <c r="C87" s="37">
        <v>97705.833333333299</v>
      </c>
      <c r="E87" s="37"/>
      <c r="F87" s="37"/>
      <c r="G87" s="37"/>
      <c r="H87" s="711">
        <f t="shared" si="13"/>
        <v>33252249.592494685</v>
      </c>
      <c r="I87" s="711">
        <v>450063.77036533138</v>
      </c>
      <c r="J87" s="684">
        <f t="shared" si="14"/>
        <v>32802185.822129354</v>
      </c>
      <c r="K87" s="688">
        <f t="shared" si="12"/>
        <v>31613517.561805464</v>
      </c>
      <c r="L87" s="37"/>
      <c r="M87" s="127">
        <f t="shared" si="10"/>
        <v>2019</v>
      </c>
    </row>
    <row r="88" spans="1:14">
      <c r="A88" s="714">
        <v>43831</v>
      </c>
      <c r="M88" s="127">
        <f t="shared" si="10"/>
        <v>2020</v>
      </c>
    </row>
    <row r="89" spans="1:14">
      <c r="A89" s="714"/>
      <c r="G89" s="31">
        <v>2014</v>
      </c>
      <c r="H89" s="107">
        <f>SUM(H16:H27)</f>
        <v>180243112.05336273</v>
      </c>
      <c r="I89" s="107">
        <f t="shared" ref="I89:K89" si="15">SUM(I16:I27)</f>
        <v>1918583.0867693811</v>
      </c>
      <c r="J89" s="107">
        <f t="shared" si="15"/>
        <v>178324528.96659333</v>
      </c>
      <c r="K89" s="107">
        <f t="shared" si="15"/>
        <v>171862499.00404137</v>
      </c>
    </row>
    <row r="90" spans="1:14">
      <c r="A90" s="714"/>
      <c r="G90" s="31">
        <v>2015</v>
      </c>
      <c r="H90" s="107">
        <f t="shared" ref="H90:K90" si="16">SUM(H28:H39)</f>
        <v>223443830.98123935</v>
      </c>
      <c r="I90" s="107">
        <f t="shared" si="16"/>
        <v>2313816.3838338875</v>
      </c>
      <c r="J90" s="107">
        <f t="shared" si="16"/>
        <v>221130014.59740546</v>
      </c>
      <c r="K90" s="107">
        <f t="shared" si="16"/>
        <v>213116822.08693662</v>
      </c>
    </row>
    <row r="91" spans="1:14">
      <c r="A91" s="714"/>
      <c r="G91" s="31">
        <v>2016</v>
      </c>
      <c r="H91" s="107">
        <f t="shared" ref="H91:K91" si="17">SUM(H40:H51)</f>
        <v>267914319.90309143</v>
      </c>
      <c r="I91" s="107">
        <f t="shared" si="17"/>
        <v>2780221.3396911183</v>
      </c>
      <c r="J91" s="107">
        <f t="shared" si="17"/>
        <v>265134098.56340027</v>
      </c>
      <c r="K91" s="107">
        <f t="shared" si="17"/>
        <v>255526309.33249837</v>
      </c>
    </row>
    <row r="92" spans="1:14">
      <c r="A92" s="714"/>
      <c r="G92" s="31">
        <v>2017</v>
      </c>
      <c r="H92" s="107">
        <f t="shared" ref="H92:K92" si="18">SUM(H52:H63)</f>
        <v>303788295.69110554</v>
      </c>
      <c r="I92" s="107">
        <f t="shared" si="18"/>
        <v>3312275.9998664018</v>
      </c>
      <c r="J92" s="107">
        <f t="shared" si="18"/>
        <v>300476019.69123918</v>
      </c>
      <c r="K92" s="107">
        <f t="shared" si="18"/>
        <v>289587528.6153037</v>
      </c>
      <c r="N92" s="14"/>
    </row>
    <row r="93" spans="1:14">
      <c r="A93" s="714"/>
      <c r="G93" s="31">
        <v>2018</v>
      </c>
      <c r="H93" s="107">
        <f t="shared" ref="H93:K93" si="19">SUM(H64:H75)</f>
        <v>341067219.22591215</v>
      </c>
      <c r="I93" s="107">
        <f t="shared" si="19"/>
        <v>3887958.8461548709</v>
      </c>
      <c r="J93" s="107">
        <f t="shared" si="19"/>
        <v>337179260.37975729</v>
      </c>
      <c r="K93" s="107">
        <f t="shared" si="19"/>
        <v>324960736.68056786</v>
      </c>
    </row>
    <row r="94" spans="1:14">
      <c r="A94" s="714"/>
      <c r="G94" s="31">
        <v>2019</v>
      </c>
      <c r="H94" s="107">
        <f t="shared" ref="H94:K94" si="20">SUM(H76:H87)</f>
        <v>380388124.19364208</v>
      </c>
      <c r="I94" s="107">
        <f t="shared" si="20"/>
        <v>4471479.6833408922</v>
      </c>
      <c r="J94" s="107">
        <f t="shared" si="20"/>
        <v>375916644.51030129</v>
      </c>
      <c r="K94" s="107">
        <f t="shared" si="20"/>
        <v>362294375.97369045</v>
      </c>
      <c r="L94" s="10"/>
      <c r="M94" s="615"/>
    </row>
    <row r="95" spans="1:14">
      <c r="H95" s="10"/>
      <c r="I95" s="10"/>
      <c r="J95" s="10"/>
      <c r="K95" s="10"/>
      <c r="L95" s="10"/>
      <c r="M95" s="615"/>
    </row>
    <row r="96" spans="1:14">
      <c r="A96" s="713"/>
    </row>
    <row r="97" spans="1:14">
      <c r="C97" s="14"/>
      <c r="D97" s="320"/>
      <c r="E97" s="14"/>
      <c r="F97" s="823"/>
      <c r="G97" s="823"/>
      <c r="H97" s="14"/>
      <c r="I97" s="14"/>
      <c r="J97" s="14"/>
      <c r="K97" s="320"/>
      <c r="L97" s="151"/>
      <c r="M97" s="813"/>
      <c r="N97" s="100"/>
    </row>
    <row r="98" spans="1:14">
      <c r="A98" s="726"/>
      <c r="B98" s="620"/>
      <c r="C98" s="711"/>
      <c r="F98" s="686"/>
      <c r="G98" s="686"/>
      <c r="H98" s="711"/>
      <c r="I98" s="711"/>
      <c r="K98" s="37"/>
      <c r="L98" s="745"/>
    </row>
    <row r="99" spans="1:14">
      <c r="A99" s="726"/>
      <c r="B99" s="620"/>
      <c r="C99" s="711"/>
      <c r="F99" s="688"/>
      <c r="G99" s="686"/>
      <c r="H99" s="711"/>
      <c r="I99" s="711"/>
      <c r="K99" s="688"/>
      <c r="L99" s="824"/>
    </row>
    <row r="100" spans="1:14">
      <c r="A100" s="726"/>
      <c r="B100" s="620"/>
      <c r="C100" s="711"/>
      <c r="F100" s="688"/>
      <c r="G100" s="803"/>
      <c r="H100" s="711"/>
      <c r="I100" s="711"/>
      <c r="K100" s="688"/>
      <c r="L100" s="803"/>
    </row>
    <row r="101" spans="1:14">
      <c r="A101" s="726"/>
      <c r="B101" s="620"/>
      <c r="C101" s="711"/>
      <c r="F101" s="688"/>
      <c r="G101" s="803"/>
      <c r="H101" s="711"/>
      <c r="I101" s="711"/>
      <c r="K101" s="688"/>
      <c r="L101" s="803"/>
    </row>
    <row r="102" spans="1:14">
      <c r="A102" s="726"/>
      <c r="B102" s="620"/>
      <c r="C102" s="711"/>
      <c r="F102" s="688"/>
      <c r="G102" s="803"/>
      <c r="H102" s="711"/>
      <c r="I102" s="711"/>
      <c r="K102" s="688"/>
      <c r="L102" s="803"/>
    </row>
    <row r="103" spans="1:14">
      <c r="A103" s="726"/>
      <c r="B103" s="620"/>
      <c r="C103" s="711"/>
      <c r="F103" s="688"/>
      <c r="G103" s="803"/>
      <c r="H103" s="711"/>
      <c r="I103" s="711"/>
      <c r="K103" s="688"/>
      <c r="L103" s="803"/>
    </row>
    <row r="104" spans="1:14">
      <c r="A104" s="726"/>
      <c r="B104" s="620"/>
      <c r="C104" s="711"/>
      <c r="F104" s="688"/>
      <c r="G104" s="803"/>
      <c r="H104" s="711"/>
      <c r="I104" s="711"/>
      <c r="K104" s="688"/>
      <c r="L104" s="803"/>
    </row>
    <row r="105" spans="1:14">
      <c r="A105" s="726"/>
      <c r="B105" s="620"/>
      <c r="C105" s="711"/>
      <c r="E105" s="107"/>
      <c r="F105" s="688"/>
      <c r="G105" s="803"/>
      <c r="H105" s="711"/>
      <c r="I105" s="711"/>
      <c r="J105" s="684"/>
      <c r="K105" s="688"/>
      <c r="L105" s="803"/>
      <c r="M105" s="131"/>
    </row>
    <row r="106" spans="1:14">
      <c r="A106" s="726"/>
      <c r="B106" s="620"/>
      <c r="C106" s="711"/>
      <c r="E106" s="107"/>
      <c r="F106" s="688"/>
      <c r="G106" s="803"/>
      <c r="J106" s="684"/>
      <c r="K106" s="688"/>
      <c r="L106" s="803"/>
      <c r="M106" s="131"/>
      <c r="N106" s="826"/>
    </row>
    <row r="107" spans="1:14">
      <c r="A107" s="726"/>
      <c r="B107" s="620"/>
      <c r="C107" s="711"/>
      <c r="E107" s="107"/>
      <c r="F107" s="688"/>
      <c r="G107" s="803"/>
      <c r="J107" s="684"/>
      <c r="K107" s="688"/>
      <c r="L107" s="803"/>
      <c r="M107" s="131"/>
      <c r="N107" s="826"/>
    </row>
    <row r="108" spans="1:14">
      <c r="A108" s="726"/>
      <c r="B108" s="620"/>
      <c r="C108" s="711"/>
      <c r="E108" s="107"/>
      <c r="F108" s="688"/>
      <c r="G108" s="803"/>
      <c r="J108" s="684"/>
      <c r="K108" s="688"/>
      <c r="L108" s="803"/>
      <c r="M108" s="131"/>
      <c r="N108" s="826"/>
    </row>
    <row r="109" spans="1:14">
      <c r="A109" s="726"/>
      <c r="B109" s="620"/>
      <c r="C109" s="711"/>
      <c r="E109" s="107"/>
      <c r="F109" s="688"/>
      <c r="G109" s="803"/>
      <c r="J109" s="684"/>
      <c r="K109" s="688"/>
      <c r="L109" s="803"/>
      <c r="M109" s="131"/>
      <c r="N109" s="826"/>
    </row>
    <row r="110" spans="1:14">
      <c r="A110" s="726"/>
      <c r="B110" s="620"/>
      <c r="C110" s="711"/>
      <c r="E110" s="107"/>
      <c r="F110" s="688"/>
      <c r="G110" s="803"/>
      <c r="J110" s="684"/>
      <c r="K110" s="688"/>
      <c r="L110" s="803"/>
      <c r="M110" s="131"/>
      <c r="N110" s="826"/>
    </row>
    <row r="111" spans="1:14">
      <c r="A111" s="726"/>
      <c r="B111" s="620"/>
      <c r="C111" s="711"/>
      <c r="E111" s="107"/>
      <c r="F111" s="688"/>
      <c r="G111" s="803"/>
      <c r="J111" s="684"/>
      <c r="K111" s="688"/>
      <c r="L111" s="803"/>
      <c r="M111" s="131"/>
      <c r="N111" s="826"/>
    </row>
    <row r="112" spans="1:14">
      <c r="F112" s="37"/>
      <c r="G112" s="37"/>
    </row>
    <row r="113" spans="4:6">
      <c r="E113" s="37"/>
      <c r="F113" s="139"/>
    </row>
    <row r="114" spans="4:6">
      <c r="D114" s="726"/>
      <c r="E114" s="37"/>
    </row>
    <row r="115" spans="4:6">
      <c r="D115" s="726"/>
      <c r="E115" s="37"/>
    </row>
    <row r="116" spans="4:6">
      <c r="D116" s="726"/>
      <c r="E116" s="37"/>
    </row>
    <row r="117" spans="4:6">
      <c r="D117" s="726"/>
      <c r="E117" s="37"/>
    </row>
    <row r="118" spans="4:6">
      <c r="D118" s="726"/>
      <c r="E118" s="37"/>
    </row>
    <row r="119" spans="4:6">
      <c r="D119" s="726"/>
      <c r="E119" s="37"/>
    </row>
    <row r="120" spans="4:6">
      <c r="E120" s="37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27"/>
  <sheetViews>
    <sheetView zoomScale="85" zoomScaleNormal="85" workbookViewId="0">
      <pane xSplit="1" ySplit="3" topLeftCell="B40" activePane="bottomRight" state="frozen"/>
      <selection pane="topRight" activeCell="C1" sqref="C1"/>
      <selection pane="bottomLeft" activeCell="A4" sqref="A4"/>
      <selection pane="bottomRight" activeCell="C24" sqref="C24"/>
    </sheetView>
  </sheetViews>
  <sheetFormatPr defaultRowHeight="12.75"/>
  <cols>
    <col min="1" max="1" width="11" style="11" bestFit="1" customWidth="1"/>
    <col min="2" max="3" width="13" style="11" customWidth="1"/>
    <col min="4" max="4" width="16.5703125" style="11" customWidth="1"/>
    <col min="5" max="5" width="21.42578125" style="11" customWidth="1"/>
    <col min="6" max="6" width="15.140625" style="11" customWidth="1"/>
    <col min="7" max="7" width="9.140625" style="11"/>
    <col min="8" max="8" width="18.85546875" style="693" customWidth="1"/>
    <col min="9" max="9" width="13.85546875" style="11" bestFit="1" customWidth="1"/>
    <col min="10" max="10" width="11.5703125" style="11" customWidth="1"/>
    <col min="11" max="11" width="17.85546875" style="11" bestFit="1" customWidth="1"/>
    <col min="12" max="12" width="14.7109375" style="11" customWidth="1"/>
    <col min="13" max="13" width="17.85546875" style="11" customWidth="1"/>
    <col min="14" max="14" width="14" style="11" bestFit="1" customWidth="1"/>
    <col min="15" max="15" width="12.28515625" style="11" bestFit="1" customWidth="1"/>
    <col min="16" max="16384" width="9.140625" style="11"/>
  </cols>
  <sheetData>
    <row r="1" spans="1:18">
      <c r="A1" s="748"/>
      <c r="B1" s="757" t="s">
        <v>33</v>
      </c>
      <c r="C1" s="757" t="s">
        <v>31</v>
      </c>
      <c r="D1" s="757" t="s">
        <v>181</v>
      </c>
      <c r="E1" s="757" t="s">
        <v>320</v>
      </c>
      <c r="F1" s="757" t="s">
        <v>9</v>
      </c>
      <c r="G1" s="757" t="s">
        <v>27</v>
      </c>
      <c r="H1" s="757" t="s">
        <v>40</v>
      </c>
      <c r="I1" s="757" t="s">
        <v>10</v>
      </c>
      <c r="J1" s="18"/>
      <c r="K1" s="18"/>
      <c r="N1" s="31">
        <v>1.0376000000000001</v>
      </c>
    </row>
    <row r="2" spans="1:18">
      <c r="A2" s="749"/>
      <c r="B2" s="760">
        <v>113063.024187438</v>
      </c>
      <c r="C2" s="760">
        <v>268654.45909874298</v>
      </c>
      <c r="D2" s="760">
        <v>-33141.177952077102</v>
      </c>
      <c r="E2" s="760">
        <v>-8890.6173423304008</v>
      </c>
      <c r="F2" s="760">
        <v>-410228.69646534498</v>
      </c>
      <c r="G2" s="760">
        <v>29000.090146823299</v>
      </c>
      <c r="H2" s="760">
        <v>127.338295734055</v>
      </c>
      <c r="I2" s="760">
        <v>-1727229.8182507299</v>
      </c>
      <c r="J2" s="18"/>
      <c r="K2" s="18"/>
      <c r="L2" s="31"/>
      <c r="M2" s="18"/>
      <c r="N2" s="16" t="s">
        <v>330</v>
      </c>
    </row>
    <row r="3" spans="1:18" ht="49.5">
      <c r="A3" s="133" t="s">
        <v>0</v>
      </c>
      <c r="B3" s="100" t="s">
        <v>34</v>
      </c>
      <c r="C3" s="100" t="s">
        <v>35</v>
      </c>
      <c r="D3" s="100" t="s">
        <v>319</v>
      </c>
      <c r="E3" s="729" t="s">
        <v>326</v>
      </c>
      <c r="F3" s="100" t="s">
        <v>1</v>
      </c>
      <c r="G3" s="100" t="s">
        <v>27</v>
      </c>
      <c r="H3" s="707" t="s">
        <v>246</v>
      </c>
      <c r="I3" s="100" t="s">
        <v>56</v>
      </c>
      <c r="J3" s="250" t="s">
        <v>30</v>
      </c>
      <c r="K3" s="100" t="s">
        <v>57</v>
      </c>
      <c r="L3" s="14" t="s">
        <v>317</v>
      </c>
      <c r="M3" s="100" t="s">
        <v>318</v>
      </c>
      <c r="N3" s="14" t="s">
        <v>64</v>
      </c>
      <c r="O3" s="718"/>
      <c r="P3" s="718"/>
      <c r="Q3" s="718"/>
      <c r="R3" s="718"/>
    </row>
    <row r="4" spans="1:18">
      <c r="A4" s="714">
        <v>41640</v>
      </c>
      <c r="B4" s="25">
        <v>14.602580645161293</v>
      </c>
      <c r="C4" s="25">
        <v>0</v>
      </c>
      <c r="D4" s="546">
        <v>9.0191483525120013</v>
      </c>
      <c r="E4" s="6">
        <v>90</v>
      </c>
      <c r="F4" s="27">
        <v>0</v>
      </c>
      <c r="G4" s="710">
        <v>-8.2194623655914008</v>
      </c>
      <c r="H4" s="692">
        <v>68728</v>
      </c>
      <c r="I4" s="314">
        <f t="shared" ref="I4:I35" si="0">SUMPRODUCT($B$2:$H$2,B4:H4)+$I$2</f>
        <v>7338062.5887451945</v>
      </c>
      <c r="J4" s="272">
        <v>31</v>
      </c>
      <c r="K4" s="37">
        <f t="shared" ref="K4:K35" si="1">I4*$J4</f>
        <v>227479940.25110102</v>
      </c>
      <c r="L4" s="710">
        <v>26959974.47669458</v>
      </c>
      <c r="M4" s="107">
        <f>K4-L4</f>
        <v>200519965.77440643</v>
      </c>
      <c r="N4" s="601">
        <f t="shared" ref="N4:N35" si="2">M4/$N$1</f>
        <v>193253629.31226525</v>
      </c>
    </row>
    <row r="5" spans="1:18">
      <c r="A5" s="714">
        <v>41671</v>
      </c>
      <c r="B5" s="25">
        <v>14.235418719211822</v>
      </c>
      <c r="C5" s="25">
        <v>0</v>
      </c>
      <c r="D5" s="546">
        <v>8.980164976255999</v>
      </c>
      <c r="E5" s="6">
        <v>90</v>
      </c>
      <c r="F5" s="27">
        <v>0</v>
      </c>
      <c r="G5" s="710">
        <v>-8.1799859222174636</v>
      </c>
      <c r="H5" s="692">
        <v>68683</v>
      </c>
      <c r="I5" s="314">
        <f t="shared" si="0"/>
        <v>7293256.7031490253</v>
      </c>
      <c r="J5" s="272">
        <v>28</v>
      </c>
      <c r="K5" s="37">
        <f t="shared" si="1"/>
        <v>204211187.6881727</v>
      </c>
      <c r="L5" s="710">
        <v>27125450.094881877</v>
      </c>
      <c r="M5" s="107">
        <f>K5-L5</f>
        <v>177085737.59329081</v>
      </c>
      <c r="N5" s="601">
        <f t="shared" si="2"/>
        <v>170668598.29731187</v>
      </c>
    </row>
    <row r="6" spans="1:18">
      <c r="A6" s="714">
        <v>41699</v>
      </c>
      <c r="B6" s="25">
        <v>8.9674193548387073</v>
      </c>
      <c r="C6" s="25">
        <v>6.4516129032258064E-4</v>
      </c>
      <c r="D6" s="546">
        <v>8.9411816000000002</v>
      </c>
      <c r="E6" s="6">
        <v>90</v>
      </c>
      <c r="F6" s="27">
        <v>0</v>
      </c>
      <c r="G6" s="710">
        <v>-4.5844016129032266</v>
      </c>
      <c r="H6" s="692">
        <v>68753</v>
      </c>
      <c r="I6" s="314">
        <f t="shared" si="0"/>
        <v>6812291.9938646546</v>
      </c>
      <c r="J6" s="272">
        <v>31</v>
      </c>
      <c r="K6" s="37">
        <f t="shared" si="1"/>
        <v>211181051.80980429</v>
      </c>
      <c r="L6" s="710">
        <v>27465545.325084385</v>
      </c>
      <c r="M6" s="107">
        <f>K6-L6</f>
        <v>183715506.4847199</v>
      </c>
      <c r="N6" s="601">
        <f t="shared" si="2"/>
        <v>177058121.13022348</v>
      </c>
    </row>
    <row r="7" spans="1:18">
      <c r="A7" s="714">
        <v>41730</v>
      </c>
      <c r="B7" s="25">
        <v>3.2326666666666668</v>
      </c>
      <c r="C7" s="25">
        <v>4.0000000000000001E-3</v>
      </c>
      <c r="D7" s="546">
        <v>8.894397681280001</v>
      </c>
      <c r="E7" s="6">
        <v>90</v>
      </c>
      <c r="F7" s="27">
        <v>0</v>
      </c>
      <c r="G7" s="710">
        <v>4.6107487922705304E-2</v>
      </c>
      <c r="H7" s="692">
        <v>68799</v>
      </c>
      <c r="I7" s="314">
        <f t="shared" si="0"/>
        <v>6306498.0214807959</v>
      </c>
      <c r="J7" s="272">
        <v>30</v>
      </c>
      <c r="K7" s="37">
        <f t="shared" si="1"/>
        <v>189194940.64442387</v>
      </c>
      <c r="L7" s="710">
        <v>13373140.18580658</v>
      </c>
      <c r="M7" s="107">
        <f>K7-L7</f>
        <v>175821800.4586173</v>
      </c>
      <c r="N7" s="601">
        <f t="shared" si="2"/>
        <v>169450463.04801205</v>
      </c>
    </row>
    <row r="8" spans="1:18">
      <c r="A8" s="714">
        <v>41760</v>
      </c>
      <c r="B8" s="25">
        <v>0.41612903225806452</v>
      </c>
      <c r="C8" s="25">
        <v>0.59903225806451621</v>
      </c>
      <c r="D8" s="546">
        <v>8.8515140337920002</v>
      </c>
      <c r="E8" s="6">
        <v>90</v>
      </c>
      <c r="F8" s="27">
        <v>0</v>
      </c>
      <c r="G8" s="710">
        <v>6.8263394109396929</v>
      </c>
      <c r="H8" s="692">
        <v>68845</v>
      </c>
      <c r="I8" s="314">
        <f t="shared" si="0"/>
        <v>6351815.9414137164</v>
      </c>
      <c r="J8" s="272">
        <v>31</v>
      </c>
      <c r="K8" s="37">
        <f t="shared" si="1"/>
        <v>196906294.18382519</v>
      </c>
      <c r="L8" s="710">
        <v>13531957.998808743</v>
      </c>
      <c r="M8" s="107">
        <f t="shared" ref="M8:M68" si="3">K8-L8</f>
        <v>183374336.18501645</v>
      </c>
      <c r="N8" s="601">
        <f t="shared" si="2"/>
        <v>176729313.97939134</v>
      </c>
    </row>
    <row r="9" spans="1:18">
      <c r="A9" s="714">
        <v>41791</v>
      </c>
      <c r="B9" s="25">
        <v>0</v>
      </c>
      <c r="C9" s="25">
        <v>2.4340000000000002</v>
      </c>
      <c r="D9" s="546">
        <v>8.8086303863039994</v>
      </c>
      <c r="E9" s="6">
        <v>90</v>
      </c>
      <c r="F9" s="27">
        <v>0</v>
      </c>
      <c r="G9" s="710">
        <v>12.835060990338167</v>
      </c>
      <c r="H9" s="692">
        <v>68891</v>
      </c>
      <c r="I9" s="314">
        <f t="shared" si="0"/>
        <v>6979271.6444138652</v>
      </c>
      <c r="J9" s="272">
        <v>30</v>
      </c>
      <c r="K9" s="37">
        <f t="shared" si="1"/>
        <v>209378149.33241597</v>
      </c>
      <c r="L9" s="710">
        <v>33654382.400400408</v>
      </c>
      <c r="M9" s="107">
        <f t="shared" si="3"/>
        <v>175723766.93201557</v>
      </c>
      <c r="N9" s="601">
        <f t="shared" si="2"/>
        <v>169355982.00849611</v>
      </c>
    </row>
    <row r="10" spans="1:18">
      <c r="A10" s="714">
        <v>41821</v>
      </c>
      <c r="B10" s="25">
        <v>0</v>
      </c>
      <c r="C10" s="25">
        <v>4.5209677419354843</v>
      </c>
      <c r="D10" s="546">
        <v>8.7579455726080013</v>
      </c>
      <c r="E10" s="6">
        <v>90</v>
      </c>
      <c r="F10" s="27">
        <v>0</v>
      </c>
      <c r="G10" s="710">
        <v>15.593168791144635</v>
      </c>
      <c r="H10" s="692">
        <v>68937</v>
      </c>
      <c r="I10" s="314">
        <f t="shared" si="0"/>
        <v>7627467.5251720445</v>
      </c>
      <c r="J10" s="272">
        <v>31</v>
      </c>
      <c r="K10" s="37">
        <f t="shared" si="1"/>
        <v>236451493.28033337</v>
      </c>
      <c r="L10" s="710">
        <v>33822367.173428275</v>
      </c>
      <c r="M10" s="107">
        <f t="shared" si="3"/>
        <v>202629126.1069051</v>
      </c>
      <c r="N10" s="601">
        <f t="shared" si="2"/>
        <v>195286359.00819689</v>
      </c>
      <c r="P10" s="718"/>
      <c r="Q10" s="718"/>
    </row>
    <row r="11" spans="1:18">
      <c r="A11" s="714">
        <v>41852</v>
      </c>
      <c r="B11" s="25">
        <v>0</v>
      </c>
      <c r="C11" s="25">
        <v>3.4348387096774196</v>
      </c>
      <c r="D11" s="546">
        <v>8.7111613420160001</v>
      </c>
      <c r="E11" s="6">
        <v>90</v>
      </c>
      <c r="F11" s="27">
        <v>0</v>
      </c>
      <c r="G11" s="710">
        <v>14.985091748480595</v>
      </c>
      <c r="H11" s="692">
        <v>68983</v>
      </c>
      <c r="I11" s="314">
        <f t="shared" si="0"/>
        <v>7325447.8745610109</v>
      </c>
      <c r="J11" s="272">
        <v>31</v>
      </c>
      <c r="K11" s="37">
        <f t="shared" si="1"/>
        <v>227088884.11139134</v>
      </c>
      <c r="L11" s="710">
        <v>34043413.382145248</v>
      </c>
      <c r="M11" s="107">
        <f t="shared" si="3"/>
        <v>193045470.72924608</v>
      </c>
      <c r="N11" s="601">
        <f t="shared" si="2"/>
        <v>186049991.06519476</v>
      </c>
    </row>
    <row r="12" spans="1:18">
      <c r="A12" s="714">
        <v>41883</v>
      </c>
      <c r="B12" s="25">
        <v>1.2000000000000005E-2</v>
      </c>
      <c r="C12" s="25">
        <v>1.1179999999999999</v>
      </c>
      <c r="D12" s="546">
        <v>8.6643771114239989</v>
      </c>
      <c r="E12" s="6">
        <v>90</v>
      </c>
      <c r="F12" s="27">
        <v>0</v>
      </c>
      <c r="G12" s="710">
        <v>12.007261198945983</v>
      </c>
      <c r="H12" s="692">
        <v>69029</v>
      </c>
      <c r="I12" s="314">
        <f t="shared" si="0"/>
        <v>6625426.2722205408</v>
      </c>
      <c r="J12" s="272">
        <v>30</v>
      </c>
      <c r="K12" s="37">
        <f t="shared" si="1"/>
        <v>198762788.16661623</v>
      </c>
      <c r="L12" s="710">
        <v>34281653.845132694</v>
      </c>
      <c r="M12" s="107">
        <f>K12-L12</f>
        <v>164481134.32148355</v>
      </c>
      <c r="N12" s="601">
        <f t="shared" si="2"/>
        <v>158520753.9721314</v>
      </c>
    </row>
    <row r="13" spans="1:18">
      <c r="A13" s="714">
        <v>41913</v>
      </c>
      <c r="B13" s="25">
        <v>1.4958064516129035</v>
      </c>
      <c r="C13" s="25">
        <v>0.10935483870967744</v>
      </c>
      <c r="D13" s="546">
        <v>8.6098160406400002</v>
      </c>
      <c r="E13" s="6">
        <v>90</v>
      </c>
      <c r="F13" s="27">
        <v>0</v>
      </c>
      <c r="G13" s="710">
        <v>6.0271878496276461</v>
      </c>
      <c r="H13" s="692">
        <v>69040</v>
      </c>
      <c r="I13" s="314">
        <f t="shared" si="0"/>
        <v>6351999.1699140472</v>
      </c>
      <c r="J13" s="272">
        <v>31</v>
      </c>
      <c r="K13" s="37">
        <f t="shared" si="1"/>
        <v>196911974.26733547</v>
      </c>
      <c r="L13" s="710">
        <v>14124389.008775387</v>
      </c>
      <c r="M13" s="107">
        <f t="shared" si="3"/>
        <v>182787585.25856009</v>
      </c>
      <c r="N13" s="601">
        <f t="shared" si="2"/>
        <v>176163825.42266777</v>
      </c>
    </row>
    <row r="14" spans="1:18">
      <c r="A14" s="714">
        <v>41944</v>
      </c>
      <c r="B14" s="25">
        <v>5.7863333333333333</v>
      </c>
      <c r="C14" s="25">
        <v>0</v>
      </c>
      <c r="D14" s="546">
        <v>8.559143389952002</v>
      </c>
      <c r="E14" s="6">
        <v>90</v>
      </c>
      <c r="F14" s="27">
        <v>0</v>
      </c>
      <c r="G14" s="710">
        <v>0.26336594202898567</v>
      </c>
      <c r="H14" s="692">
        <v>69052</v>
      </c>
      <c r="I14" s="314">
        <f t="shared" si="0"/>
        <v>6643776.5054474445</v>
      </c>
      <c r="J14" s="272">
        <v>30</v>
      </c>
      <c r="K14" s="37">
        <f t="shared" si="1"/>
        <v>199313295.16342333</v>
      </c>
      <c r="L14" s="710">
        <v>14458456.621655552</v>
      </c>
      <c r="M14" s="107">
        <f t="shared" si="3"/>
        <v>184854838.54176778</v>
      </c>
      <c r="N14" s="601">
        <f t="shared" si="2"/>
        <v>178156166.67479545</v>
      </c>
    </row>
    <row r="15" spans="1:18">
      <c r="A15" s="714">
        <v>41974</v>
      </c>
      <c r="B15" s="25">
        <v>11.778387096774193</v>
      </c>
      <c r="C15" s="25">
        <v>0</v>
      </c>
      <c r="D15" s="546">
        <v>8.508470739264002</v>
      </c>
      <c r="E15" s="6">
        <v>90</v>
      </c>
      <c r="F15" s="27">
        <v>0</v>
      </c>
      <c r="G15" s="710">
        <v>-5.4374768973040357</v>
      </c>
      <c r="H15" s="692">
        <v>69063</v>
      </c>
      <c r="I15" s="314">
        <f t="shared" si="0"/>
        <v>7159011.3413690878</v>
      </c>
      <c r="J15" s="272">
        <v>31</v>
      </c>
      <c r="K15" s="37">
        <f t="shared" si="1"/>
        <v>221929351.58244172</v>
      </c>
      <c r="L15" s="710">
        <v>31065925.738699455</v>
      </c>
      <c r="M15" s="107">
        <f t="shared" si="3"/>
        <v>190863425.84374225</v>
      </c>
      <c r="N15" s="601">
        <f t="shared" si="2"/>
        <v>183947017.96814016</v>
      </c>
    </row>
    <row r="16" spans="1:18">
      <c r="A16" s="714">
        <v>42005</v>
      </c>
      <c r="B16" s="25">
        <v>14.602580645161293</v>
      </c>
      <c r="C16" s="25">
        <v>0</v>
      </c>
      <c r="D16" s="546">
        <v>8.3915109424640022</v>
      </c>
      <c r="E16" s="6">
        <v>90</v>
      </c>
      <c r="F16" s="27">
        <v>0</v>
      </c>
      <c r="G16" s="710">
        <v>-8.2194623655914008</v>
      </c>
      <c r="H16" s="692">
        <v>69074</v>
      </c>
      <c r="I16" s="314">
        <f t="shared" si="0"/>
        <v>7402922.2821649602</v>
      </c>
      <c r="J16" s="272">
        <v>31</v>
      </c>
      <c r="K16" s="37">
        <f t="shared" si="1"/>
        <v>229490590.74711376</v>
      </c>
      <c r="L16" s="710">
        <v>30694809.912312705</v>
      </c>
      <c r="M16" s="107">
        <f t="shared" si="3"/>
        <v>198795780.83480105</v>
      </c>
      <c r="N16" s="601">
        <f t="shared" si="2"/>
        <v>191591924.47455767</v>
      </c>
    </row>
    <row r="17" spans="1:14">
      <c r="A17" s="714">
        <v>42036</v>
      </c>
      <c r="B17" s="25">
        <v>14.235418719211822</v>
      </c>
      <c r="C17" s="25">
        <v>0</v>
      </c>
      <c r="D17" s="546">
        <v>8.3076947187200005</v>
      </c>
      <c r="E17" s="6">
        <v>90</v>
      </c>
      <c r="F17" s="27">
        <v>0</v>
      </c>
      <c r="G17" s="710">
        <v>-8.1799859222174636</v>
      </c>
      <c r="H17" s="692">
        <v>69085</v>
      </c>
      <c r="I17" s="314">
        <f t="shared" si="0"/>
        <v>7366733.1545065949</v>
      </c>
      <c r="J17" s="272">
        <v>28</v>
      </c>
      <c r="K17" s="37">
        <f t="shared" si="1"/>
        <v>206268528.32618466</v>
      </c>
      <c r="L17" s="710">
        <v>30826030.933811575</v>
      </c>
      <c r="M17" s="107">
        <f t="shared" si="3"/>
        <v>175442497.39237309</v>
      </c>
      <c r="N17" s="601">
        <f t="shared" si="2"/>
        <v>169084904.96566409</v>
      </c>
    </row>
    <row r="18" spans="1:14">
      <c r="A18" s="714">
        <v>42064</v>
      </c>
      <c r="B18" s="25">
        <v>8.9674193548387073</v>
      </c>
      <c r="C18" s="25">
        <v>6.4516129032258064E-4</v>
      </c>
      <c r="D18" s="546">
        <v>8.2238784949760007</v>
      </c>
      <c r="E18" s="6">
        <v>90</v>
      </c>
      <c r="F18" s="27">
        <v>0</v>
      </c>
      <c r="G18" s="710">
        <v>-4.5844016129032266</v>
      </c>
      <c r="H18" s="692">
        <v>69097</v>
      </c>
      <c r="I18" s="314">
        <f t="shared" si="0"/>
        <v>6879868.6374463486</v>
      </c>
      <c r="J18" s="272">
        <v>31</v>
      </c>
      <c r="K18" s="37">
        <f t="shared" si="1"/>
        <v>213275927.76083681</v>
      </c>
      <c r="L18" s="710">
        <v>31116931.617898177</v>
      </c>
      <c r="M18" s="107">
        <f t="shared" si="3"/>
        <v>182158996.14293864</v>
      </c>
      <c r="N18" s="601">
        <f t="shared" si="2"/>
        <v>175558014.78694934</v>
      </c>
    </row>
    <row r="19" spans="1:14">
      <c r="A19" s="714">
        <v>42095</v>
      </c>
      <c r="B19" s="25">
        <v>3.2326666666666668</v>
      </c>
      <c r="C19" s="25">
        <v>4.0000000000000001E-3</v>
      </c>
      <c r="D19" s="546">
        <v>8.2141300000000008</v>
      </c>
      <c r="E19" s="6">
        <v>90</v>
      </c>
      <c r="F19" s="27">
        <v>0</v>
      </c>
      <c r="G19" s="710">
        <v>4.6107487922705304E-2</v>
      </c>
      <c r="H19" s="692">
        <v>69108</v>
      </c>
      <c r="I19" s="314">
        <f t="shared" si="0"/>
        <v>6368390.4271429665</v>
      </c>
      <c r="J19" s="272">
        <v>30</v>
      </c>
      <c r="K19" s="37">
        <f t="shared" si="1"/>
        <v>191051712.814289</v>
      </c>
      <c r="L19" s="710">
        <v>15112423.058978124</v>
      </c>
      <c r="M19" s="107">
        <f t="shared" si="3"/>
        <v>175939289.75531089</v>
      </c>
      <c r="N19" s="601">
        <f t="shared" si="2"/>
        <v>169563694.82971364</v>
      </c>
    </row>
    <row r="20" spans="1:14">
      <c r="A20" s="714">
        <v>42125</v>
      </c>
      <c r="B20" s="25">
        <v>0.41612903225806452</v>
      </c>
      <c r="C20" s="25">
        <v>0.59903225806451621</v>
      </c>
      <c r="D20" s="546">
        <v>8.167347640640001</v>
      </c>
      <c r="E20" s="6">
        <v>90</v>
      </c>
      <c r="F20" s="27">
        <v>0</v>
      </c>
      <c r="G20" s="710">
        <v>6.8263394109396929</v>
      </c>
      <c r="H20" s="692">
        <v>69119</v>
      </c>
      <c r="I20" s="314">
        <f t="shared" si="0"/>
        <v>6409380.7146291276</v>
      </c>
      <c r="J20" s="272">
        <v>31</v>
      </c>
      <c r="K20" s="37">
        <f t="shared" si="1"/>
        <v>198690802.15350297</v>
      </c>
      <c r="L20" s="710">
        <v>15261879.156304648</v>
      </c>
      <c r="M20" s="107">
        <f t="shared" si="3"/>
        <v>183428922.99719831</v>
      </c>
      <c r="N20" s="601">
        <f t="shared" si="2"/>
        <v>176781922.703545</v>
      </c>
    </row>
    <row r="21" spans="1:14">
      <c r="A21" s="714">
        <v>42156</v>
      </c>
      <c r="B21" s="25">
        <v>0</v>
      </c>
      <c r="C21" s="25">
        <v>2.4340000000000002</v>
      </c>
      <c r="D21" s="546">
        <v>8.1205652812800011</v>
      </c>
      <c r="E21" s="6">
        <v>90</v>
      </c>
      <c r="F21" s="27">
        <v>0</v>
      </c>
      <c r="G21" s="710">
        <v>12.835060990338167</v>
      </c>
      <c r="H21" s="692">
        <v>69131</v>
      </c>
      <c r="I21" s="314">
        <f t="shared" si="0"/>
        <v>7032636.1234782534</v>
      </c>
      <c r="J21" s="272">
        <v>30</v>
      </c>
      <c r="K21" s="37">
        <f t="shared" si="1"/>
        <v>210979083.70434761</v>
      </c>
      <c r="L21" s="710">
        <v>37734998.129156224</v>
      </c>
      <c r="M21" s="107">
        <f t="shared" si="3"/>
        <v>173244085.57519138</v>
      </c>
      <c r="N21" s="601">
        <f t="shared" si="2"/>
        <v>166966158.0331451</v>
      </c>
    </row>
    <row r="22" spans="1:14">
      <c r="A22" s="714">
        <v>42186</v>
      </c>
      <c r="B22" s="25">
        <v>0</v>
      </c>
      <c r="C22" s="25">
        <v>4.5209677419354843</v>
      </c>
      <c r="D22" s="546">
        <v>8.0893840068480003</v>
      </c>
      <c r="E22" s="6">
        <v>90</v>
      </c>
      <c r="F22" s="27">
        <v>0</v>
      </c>
      <c r="G22" s="710">
        <v>15.593168791144635</v>
      </c>
      <c r="H22" s="692">
        <v>69142</v>
      </c>
      <c r="I22" s="314">
        <f t="shared" si="0"/>
        <v>7675728.7936202968</v>
      </c>
      <c r="J22" s="272">
        <v>31</v>
      </c>
      <c r="K22" s="37">
        <f t="shared" si="1"/>
        <v>237947592.60222921</v>
      </c>
      <c r="L22" s="710">
        <v>37696840.50033962</v>
      </c>
      <c r="M22" s="107">
        <f t="shared" si="3"/>
        <v>200250752.10188958</v>
      </c>
      <c r="N22" s="601">
        <f t="shared" si="2"/>
        <v>192994171.26242247</v>
      </c>
    </row>
    <row r="23" spans="1:14">
      <c r="A23" s="714">
        <v>42217</v>
      </c>
      <c r="B23" s="25">
        <v>0</v>
      </c>
      <c r="C23" s="25">
        <v>3.4348387096774196</v>
      </c>
      <c r="D23" s="546">
        <v>8.0504021899520009</v>
      </c>
      <c r="E23" s="6">
        <v>90</v>
      </c>
      <c r="F23" s="27">
        <v>0</v>
      </c>
      <c r="G23" s="710">
        <v>14.985091748480595</v>
      </c>
      <c r="H23" s="692">
        <v>69153</v>
      </c>
      <c r="I23" s="314">
        <f t="shared" si="0"/>
        <v>7368993.721477815</v>
      </c>
      <c r="J23" s="272">
        <v>31</v>
      </c>
      <c r="K23" s="37">
        <f t="shared" si="1"/>
        <v>228438805.36581227</v>
      </c>
      <c r="L23" s="710">
        <v>37839150.951610416</v>
      </c>
      <c r="M23" s="107">
        <f t="shared" si="3"/>
        <v>190599654.41420186</v>
      </c>
      <c r="N23" s="601">
        <f t="shared" si="2"/>
        <v>183692804.94815135</v>
      </c>
    </row>
    <row r="24" spans="1:14">
      <c r="A24" s="714">
        <v>42248</v>
      </c>
      <c r="B24" s="25">
        <v>1.2000000000000005E-2</v>
      </c>
      <c r="C24" s="25">
        <v>1.1179999999999999</v>
      </c>
      <c r="D24" s="546">
        <v>8.0114203730560014</v>
      </c>
      <c r="E24" s="6">
        <v>90</v>
      </c>
      <c r="F24" s="27">
        <v>0</v>
      </c>
      <c r="G24" s="710">
        <v>12.007261198945983</v>
      </c>
      <c r="H24" s="692">
        <v>69164</v>
      </c>
      <c r="I24" s="314">
        <f t="shared" si="0"/>
        <v>6664256.6976058995</v>
      </c>
      <c r="J24" s="272">
        <v>30</v>
      </c>
      <c r="K24" s="37">
        <f t="shared" si="1"/>
        <v>199927700.928177</v>
      </c>
      <c r="L24" s="710">
        <v>37901481.18202728</v>
      </c>
      <c r="M24" s="107">
        <f t="shared" si="3"/>
        <v>162026219.74614972</v>
      </c>
      <c r="N24" s="601">
        <f t="shared" si="2"/>
        <v>156154799.29274258</v>
      </c>
    </row>
    <row r="25" spans="1:14">
      <c r="A25" s="714">
        <v>42278</v>
      </c>
      <c r="B25" s="25">
        <v>1.4958064516129035</v>
      </c>
      <c r="C25" s="25">
        <v>0.10935483870967744</v>
      </c>
      <c r="D25" s="546">
        <v>7.9880171863039999</v>
      </c>
      <c r="E25" s="6">
        <v>90</v>
      </c>
      <c r="F25" s="27">
        <v>0</v>
      </c>
      <c r="G25" s="710">
        <v>6.0271878496276461</v>
      </c>
      <c r="H25" s="692">
        <v>69176</v>
      </c>
      <c r="I25" s="314">
        <f t="shared" si="0"/>
        <v>6389924.324615825</v>
      </c>
      <c r="J25" s="272">
        <v>31</v>
      </c>
      <c r="K25" s="37">
        <f t="shared" si="1"/>
        <v>198087654.06309056</v>
      </c>
      <c r="L25" s="710">
        <v>15586187.14037811</v>
      </c>
      <c r="M25" s="107">
        <f t="shared" si="3"/>
        <v>182501466.92271245</v>
      </c>
      <c r="N25" s="601">
        <f t="shared" si="2"/>
        <v>175888075.29174289</v>
      </c>
    </row>
    <row r="26" spans="1:14">
      <c r="A26" s="714">
        <v>42309</v>
      </c>
      <c r="B26" s="25">
        <v>5.7863333333333333</v>
      </c>
      <c r="C26" s="25">
        <v>0</v>
      </c>
      <c r="D26" s="546">
        <v>7.9568246844800008</v>
      </c>
      <c r="E26" s="6">
        <v>90</v>
      </c>
      <c r="F26" s="27">
        <v>0</v>
      </c>
      <c r="G26" s="710">
        <v>0.26336594202898567</v>
      </c>
      <c r="H26" s="692">
        <v>69187</v>
      </c>
      <c r="I26" s="314">
        <f t="shared" si="0"/>
        <v>6680928.7267734548</v>
      </c>
      <c r="J26" s="272">
        <v>30</v>
      </c>
      <c r="K26" s="37">
        <f t="shared" si="1"/>
        <v>200427861.80320364</v>
      </c>
      <c r="L26" s="710">
        <v>15877460.72745217</v>
      </c>
      <c r="M26" s="107">
        <f t="shared" si="3"/>
        <v>184550401.07575148</v>
      </c>
      <c r="N26" s="601">
        <f t="shared" si="2"/>
        <v>177862761.25265175</v>
      </c>
    </row>
    <row r="27" spans="1:14">
      <c r="A27" s="714">
        <v>42339</v>
      </c>
      <c r="B27" s="25">
        <v>11.778387096774193</v>
      </c>
      <c r="C27" s="25">
        <v>0</v>
      </c>
      <c r="D27" s="546">
        <v>7.9256321826560008</v>
      </c>
      <c r="E27" s="6">
        <v>90</v>
      </c>
      <c r="F27" s="27">
        <v>0</v>
      </c>
      <c r="G27" s="710">
        <v>-5.4374768973040357</v>
      </c>
      <c r="H27" s="692">
        <v>69198</v>
      </c>
      <c r="I27" s="314">
        <f t="shared" si="0"/>
        <v>7195517.9676150614</v>
      </c>
      <c r="J27" s="272">
        <v>31</v>
      </c>
      <c r="K27" s="37">
        <f t="shared" si="1"/>
        <v>223061056.9960669</v>
      </c>
      <c r="L27" s="710">
        <v>33945040.308328807</v>
      </c>
      <c r="M27" s="107">
        <f t="shared" si="3"/>
        <v>189116016.68773809</v>
      </c>
      <c r="N27" s="601">
        <f t="shared" si="2"/>
        <v>182262930.50090408</v>
      </c>
    </row>
    <row r="28" spans="1:14">
      <c r="A28" s="714">
        <v>42370</v>
      </c>
      <c r="B28" s="25">
        <v>14.602580645161293</v>
      </c>
      <c r="C28" s="25">
        <v>0</v>
      </c>
      <c r="D28" s="546">
        <v>7.9490247657600008</v>
      </c>
      <c r="E28" s="6">
        <v>90</v>
      </c>
      <c r="F28" s="27">
        <v>0</v>
      </c>
      <c r="G28" s="710">
        <v>-8.2194623655914008</v>
      </c>
      <c r="H28" s="692">
        <v>69210</v>
      </c>
      <c r="I28" s="314">
        <f t="shared" si="0"/>
        <v>7434904.8035082733</v>
      </c>
      <c r="J28" s="272">
        <v>31</v>
      </c>
      <c r="K28" s="37">
        <f t="shared" si="1"/>
        <v>230482048.90875646</v>
      </c>
      <c r="L28" s="710">
        <v>33476764.380197562</v>
      </c>
      <c r="M28" s="107">
        <f t="shared" si="3"/>
        <v>197005284.52855891</v>
      </c>
      <c r="N28" s="601">
        <f t="shared" si="2"/>
        <v>189866311.22644457</v>
      </c>
    </row>
    <row r="29" spans="1:14">
      <c r="A29" s="714">
        <v>42401</v>
      </c>
      <c r="B29" s="25">
        <v>14.235418719211822</v>
      </c>
      <c r="C29" s="25">
        <v>0</v>
      </c>
      <c r="D29" s="546">
        <v>7.9451248064</v>
      </c>
      <c r="E29" s="6">
        <v>90</v>
      </c>
      <c r="F29" s="27">
        <v>0</v>
      </c>
      <c r="G29" s="710">
        <v>-8.1799859222174636</v>
      </c>
      <c r="H29" s="692">
        <v>69221</v>
      </c>
      <c r="I29" s="314">
        <f t="shared" si="0"/>
        <v>7396067.1567106908</v>
      </c>
      <c r="J29" s="272">
        <v>29</v>
      </c>
      <c r="K29" s="37">
        <f t="shared" si="1"/>
        <v>214485947.54461002</v>
      </c>
      <c r="L29" s="710">
        <v>33627444.580663748</v>
      </c>
      <c r="M29" s="107">
        <f t="shared" si="3"/>
        <v>180858502.96394628</v>
      </c>
      <c r="N29" s="601">
        <f t="shared" si="2"/>
        <v>174304648.1919297</v>
      </c>
    </row>
    <row r="30" spans="1:14">
      <c r="A30" s="714">
        <v>42430</v>
      </c>
      <c r="B30" s="25">
        <v>8.9674193548387073</v>
      </c>
      <c r="C30" s="25">
        <v>6.4516129032258064E-4</v>
      </c>
      <c r="D30" s="546">
        <v>7.94122484704</v>
      </c>
      <c r="E30" s="6">
        <v>90</v>
      </c>
      <c r="F30" s="27">
        <v>0</v>
      </c>
      <c r="G30" s="710">
        <v>-4.5844016129032266</v>
      </c>
      <c r="H30" s="692">
        <v>69232</v>
      </c>
      <c r="I30" s="314">
        <f t="shared" si="0"/>
        <v>6906426.7822154956</v>
      </c>
      <c r="J30" s="272">
        <v>31</v>
      </c>
      <c r="K30" s="37">
        <f t="shared" si="1"/>
        <v>214099230.24868035</v>
      </c>
      <c r="L30" s="710">
        <v>34005995.114687048</v>
      </c>
      <c r="M30" s="107">
        <f t="shared" si="3"/>
        <v>180093235.1339933</v>
      </c>
      <c r="N30" s="601">
        <f t="shared" si="2"/>
        <v>173567111.73283854</v>
      </c>
    </row>
    <row r="31" spans="1:14">
      <c r="A31" s="714">
        <v>42461</v>
      </c>
      <c r="B31" s="25">
        <v>3.2326666666666668</v>
      </c>
      <c r="C31" s="25">
        <v>4.0000000000000001E-3</v>
      </c>
      <c r="D31" s="546">
        <v>7.8983558575360009</v>
      </c>
      <c r="E31" s="6">
        <v>90</v>
      </c>
      <c r="F31" s="27">
        <v>0</v>
      </c>
      <c r="G31" s="710">
        <v>4.6107487922705304E-2</v>
      </c>
      <c r="H31" s="692">
        <v>69243</v>
      </c>
      <c r="I31" s="314">
        <f t="shared" si="0"/>
        <v>6396046.2241151277</v>
      </c>
      <c r="J31" s="272">
        <v>30</v>
      </c>
      <c r="K31" s="37">
        <f t="shared" si="1"/>
        <v>191881386.72345382</v>
      </c>
      <c r="L31" s="710">
        <v>16542378.339132491</v>
      </c>
      <c r="M31" s="107">
        <f t="shared" si="3"/>
        <v>175339008.38432133</v>
      </c>
      <c r="N31" s="601">
        <f t="shared" si="2"/>
        <v>168985166.13754946</v>
      </c>
    </row>
    <row r="32" spans="1:14">
      <c r="A32" s="714">
        <v>42491</v>
      </c>
      <c r="B32" s="25">
        <v>0.41612903225806452</v>
      </c>
      <c r="C32" s="25">
        <v>0.59903225806451621</v>
      </c>
      <c r="D32" s="546">
        <v>7.8749713831040005</v>
      </c>
      <c r="E32" s="6">
        <v>90</v>
      </c>
      <c r="F32" s="27">
        <v>0</v>
      </c>
      <c r="G32" s="710">
        <v>6.8263394109396929</v>
      </c>
      <c r="H32" s="692">
        <v>69255</v>
      </c>
      <c r="I32" s="314">
        <f t="shared" si="0"/>
        <v>6436388.4164289227</v>
      </c>
      <c r="J32" s="272">
        <v>31</v>
      </c>
      <c r="K32" s="37">
        <f t="shared" si="1"/>
        <v>199528040.9092966</v>
      </c>
      <c r="L32" s="710">
        <v>16738781.451415192</v>
      </c>
      <c r="M32" s="107">
        <f t="shared" si="3"/>
        <v>182789259.45788142</v>
      </c>
      <c r="N32" s="601">
        <f t="shared" si="2"/>
        <v>176165438.95323959</v>
      </c>
    </row>
    <row r="33" spans="1:18">
      <c r="A33" s="714">
        <v>42522</v>
      </c>
      <c r="B33" s="25">
        <v>0</v>
      </c>
      <c r="C33" s="25">
        <v>2.4340000000000002</v>
      </c>
      <c r="D33" s="546">
        <v>7.851586908672</v>
      </c>
      <c r="E33" s="6">
        <v>90</v>
      </c>
      <c r="F33" s="27">
        <v>0</v>
      </c>
      <c r="G33" s="710">
        <v>12.835060990338167</v>
      </c>
      <c r="H33" s="692">
        <v>69266</v>
      </c>
      <c r="I33" s="314">
        <f t="shared" si="0"/>
        <v>7058741.0535142114</v>
      </c>
      <c r="J33" s="272">
        <v>30</v>
      </c>
      <c r="K33" s="37">
        <f t="shared" si="1"/>
        <v>211762231.60542634</v>
      </c>
      <c r="L33" s="710">
        <v>41452320.671576262</v>
      </c>
      <c r="M33" s="107">
        <f t="shared" si="3"/>
        <v>170309910.93385008</v>
      </c>
      <c r="N33" s="601">
        <f t="shared" si="2"/>
        <v>164138310.46053398</v>
      </c>
      <c r="R33" s="718"/>
    </row>
    <row r="34" spans="1:18">
      <c r="A34" s="714">
        <v>42552</v>
      </c>
      <c r="B34" s="25">
        <v>0</v>
      </c>
      <c r="C34" s="25">
        <v>4.5209677419354843</v>
      </c>
      <c r="D34" s="546">
        <v>7.8281774844800003</v>
      </c>
      <c r="E34" s="6">
        <v>90</v>
      </c>
      <c r="F34" s="27">
        <v>0</v>
      </c>
      <c r="G34" s="710">
        <v>15.593168791144635</v>
      </c>
      <c r="H34" s="692">
        <v>69277</v>
      </c>
      <c r="I34" s="314">
        <f t="shared" si="0"/>
        <v>7701576.1553844353</v>
      </c>
      <c r="J34" s="272">
        <v>31</v>
      </c>
      <c r="K34" s="37">
        <f t="shared" si="1"/>
        <v>238748860.81691751</v>
      </c>
      <c r="L34" s="710">
        <v>41613668.465327024</v>
      </c>
      <c r="M34" s="107">
        <f t="shared" si="3"/>
        <v>197135192.35159048</v>
      </c>
      <c r="N34" s="601">
        <f t="shared" si="2"/>
        <v>189991511.51849505</v>
      </c>
    </row>
    <row r="35" spans="1:18">
      <c r="A35" s="714">
        <v>42583</v>
      </c>
      <c r="B35" s="25">
        <v>0</v>
      </c>
      <c r="C35" s="25">
        <v>3.4348387096774196</v>
      </c>
      <c r="D35" s="546">
        <v>7.8047805351680006</v>
      </c>
      <c r="E35" s="6">
        <v>90</v>
      </c>
      <c r="F35" s="27">
        <v>0</v>
      </c>
      <c r="G35" s="710">
        <v>14.985091748480595</v>
      </c>
      <c r="H35" s="692">
        <v>69289</v>
      </c>
      <c r="I35" s="314">
        <f t="shared" si="0"/>
        <v>7394451.9206677275</v>
      </c>
      <c r="J35" s="272">
        <v>31</v>
      </c>
      <c r="K35" s="37">
        <f t="shared" si="1"/>
        <v>229228009.54069954</v>
      </c>
      <c r="L35" s="710">
        <v>41770880.501930594</v>
      </c>
      <c r="M35" s="107">
        <f t="shared" si="3"/>
        <v>187457129.03876895</v>
      </c>
      <c r="N35" s="601">
        <f t="shared" si="2"/>
        <v>180664156.74515125</v>
      </c>
    </row>
    <row r="36" spans="1:18">
      <c r="A36" s="714">
        <v>42614</v>
      </c>
      <c r="B36" s="25">
        <v>1.2000000000000005E-2</v>
      </c>
      <c r="C36" s="25">
        <v>1.1179999999999999</v>
      </c>
      <c r="D36" s="546">
        <v>7.781383585856001</v>
      </c>
      <c r="E36" s="6">
        <v>90</v>
      </c>
      <c r="F36" s="27">
        <v>0</v>
      </c>
      <c r="G36" s="710">
        <v>12.007261198945983</v>
      </c>
      <c r="H36" s="692">
        <v>69300</v>
      </c>
      <c r="I36" s="314">
        <f t="shared" ref="I36:I67" si="4">SUMPRODUCT($B$2:$H$2,B36:H36)+$I$2</f>
        <v>6689198.3959258525</v>
      </c>
      <c r="J36" s="272">
        <v>30</v>
      </c>
      <c r="K36" s="37">
        <f t="shared" ref="K36:K67" si="5">I36*$J36</f>
        <v>200675951.87777558</v>
      </c>
      <c r="L36" s="710">
        <v>41837113.548821405</v>
      </c>
      <c r="M36" s="107">
        <f t="shared" si="3"/>
        <v>158838838.32895416</v>
      </c>
      <c r="N36" s="601">
        <f t="shared" ref="N36:N67" si="6">M36/$N$1</f>
        <v>153082920.51749629</v>
      </c>
    </row>
    <row r="37" spans="1:18">
      <c r="A37" s="714">
        <v>42644</v>
      </c>
      <c r="B37" s="25">
        <v>1.4958064516129035</v>
      </c>
      <c r="C37" s="25">
        <v>0.10935483870967744</v>
      </c>
      <c r="D37" s="546">
        <v>7.7580115863040007</v>
      </c>
      <c r="E37" s="6">
        <v>90</v>
      </c>
      <c r="F37" s="27">
        <v>0</v>
      </c>
      <c r="G37" s="710">
        <v>6.0271878496276461</v>
      </c>
      <c r="H37" s="692">
        <v>69311</v>
      </c>
      <c r="I37" s="314">
        <f t="shared" si="4"/>
        <v>6414737.6510594981</v>
      </c>
      <c r="J37" s="272">
        <v>31</v>
      </c>
      <c r="K37" s="37">
        <f t="shared" si="5"/>
        <v>198856867.18284443</v>
      </c>
      <c r="L37" s="710">
        <v>17226118.610780522</v>
      </c>
      <c r="M37" s="107">
        <f t="shared" si="3"/>
        <v>181630748.57206392</v>
      </c>
      <c r="N37" s="601">
        <f t="shared" si="6"/>
        <v>175048909.57215104</v>
      </c>
    </row>
    <row r="38" spans="1:18">
      <c r="A38" s="714">
        <v>42675</v>
      </c>
      <c r="B38" s="25">
        <v>5.7863333333333333</v>
      </c>
      <c r="C38" s="25">
        <v>0</v>
      </c>
      <c r="D38" s="546">
        <v>7.7346271118720002</v>
      </c>
      <c r="E38" s="6">
        <v>90</v>
      </c>
      <c r="F38" s="27">
        <v>0</v>
      </c>
      <c r="G38" s="710">
        <v>0.26336594202898567</v>
      </c>
      <c r="H38" s="692">
        <v>69323</v>
      </c>
      <c r="I38" s="314">
        <f t="shared" si="4"/>
        <v>6705610.6242876081</v>
      </c>
      <c r="J38" s="272">
        <v>30</v>
      </c>
      <c r="K38" s="37">
        <f t="shared" si="5"/>
        <v>201168318.72862825</v>
      </c>
      <c r="L38" s="710">
        <v>17597196.415888261</v>
      </c>
      <c r="M38" s="107">
        <f t="shared" si="3"/>
        <v>183571122.31274</v>
      </c>
      <c r="N38" s="601">
        <f t="shared" si="6"/>
        <v>176918969.07550114</v>
      </c>
    </row>
    <row r="39" spans="1:18">
      <c r="A39" s="714">
        <v>42705</v>
      </c>
      <c r="B39" s="25">
        <v>11.778387096774193</v>
      </c>
      <c r="C39" s="25">
        <v>0</v>
      </c>
      <c r="D39" s="546">
        <v>7.7112426374399998</v>
      </c>
      <c r="E39" s="6">
        <v>90</v>
      </c>
      <c r="F39" s="27">
        <v>0</v>
      </c>
      <c r="G39" s="710">
        <v>-5.4374768973040357</v>
      </c>
      <c r="H39" s="692">
        <v>69334</v>
      </c>
      <c r="I39" s="314">
        <f t="shared" si="4"/>
        <v>7219941.0979039622</v>
      </c>
      <c r="J39" s="272">
        <v>31</v>
      </c>
      <c r="K39" s="37">
        <f t="shared" si="5"/>
        <v>223818174.03502283</v>
      </c>
      <c r="L39" s="710">
        <v>37815322.889298029</v>
      </c>
      <c r="M39" s="107">
        <f t="shared" si="3"/>
        <v>186002851.1457248</v>
      </c>
      <c r="N39" s="601">
        <f t="shared" si="6"/>
        <v>179262578.20520893</v>
      </c>
    </row>
    <row r="40" spans="1:18">
      <c r="A40" s="714">
        <v>42736</v>
      </c>
      <c r="B40" s="25">
        <v>14.602580645161293</v>
      </c>
      <c r="C40" s="25">
        <v>0</v>
      </c>
      <c r="D40" s="546">
        <v>7.6683605493120011</v>
      </c>
      <c r="E40" s="6">
        <v>90</v>
      </c>
      <c r="F40" s="27">
        <v>0</v>
      </c>
      <c r="G40" s="710">
        <v>-8.2194623655914008</v>
      </c>
      <c r="H40" s="692">
        <v>69345</v>
      </c>
      <c r="I40" s="314">
        <f t="shared" si="4"/>
        <v>7461397.0161744552</v>
      </c>
      <c r="J40" s="272">
        <v>31</v>
      </c>
      <c r="K40" s="37">
        <f t="shared" si="5"/>
        <v>231303307.5014081</v>
      </c>
      <c r="L40" s="710">
        <v>37761102.559162326</v>
      </c>
      <c r="M40" s="107">
        <f t="shared" si="3"/>
        <v>193542204.94224578</v>
      </c>
      <c r="N40" s="601">
        <f t="shared" si="6"/>
        <v>186528724.88651288</v>
      </c>
    </row>
    <row r="41" spans="1:18">
      <c r="A41" s="714">
        <v>42767</v>
      </c>
      <c r="B41" s="25">
        <v>14.235418719211822</v>
      </c>
      <c r="C41" s="25">
        <v>0</v>
      </c>
      <c r="D41" s="546">
        <v>7.6352272680320006</v>
      </c>
      <c r="E41" s="6">
        <v>90</v>
      </c>
      <c r="F41" s="27">
        <v>0</v>
      </c>
      <c r="G41" s="710">
        <v>-8.1799859222174636</v>
      </c>
      <c r="H41" s="692">
        <v>69356</v>
      </c>
      <c r="I41" s="314">
        <f t="shared" si="4"/>
        <v>7423528.1961007556</v>
      </c>
      <c r="J41" s="272">
        <v>28</v>
      </c>
      <c r="K41" s="37">
        <f t="shared" si="5"/>
        <v>207858789.49082115</v>
      </c>
      <c r="L41" s="710">
        <v>37942124.761163801</v>
      </c>
      <c r="M41" s="107">
        <f t="shared" si="3"/>
        <v>169916664.72965735</v>
      </c>
      <c r="N41" s="601">
        <f t="shared" si="6"/>
        <v>163759314.50429583</v>
      </c>
    </row>
    <row r="42" spans="1:18">
      <c r="A42" s="714">
        <v>42795</v>
      </c>
      <c r="B42" s="25">
        <v>8.9674193548387073</v>
      </c>
      <c r="C42" s="25">
        <v>6.4516129032258064E-4</v>
      </c>
      <c r="D42" s="546">
        <v>7.602093986752001</v>
      </c>
      <c r="E42" s="6">
        <v>90</v>
      </c>
      <c r="F42" s="27">
        <v>0</v>
      </c>
      <c r="G42" s="710">
        <v>-4.5844016129032266</v>
      </c>
      <c r="H42" s="692">
        <v>69368</v>
      </c>
      <c r="I42" s="314">
        <f t="shared" si="4"/>
        <v>6934983.9866251731</v>
      </c>
      <c r="J42" s="272">
        <v>31</v>
      </c>
      <c r="K42" s="37">
        <f t="shared" si="5"/>
        <v>214984503.58538038</v>
      </c>
      <c r="L42" s="710">
        <v>38409788.307479419</v>
      </c>
      <c r="M42" s="107">
        <f t="shared" si="3"/>
        <v>176574715.27790096</v>
      </c>
      <c r="N42" s="601">
        <f t="shared" si="6"/>
        <v>170176094.13830084</v>
      </c>
    </row>
    <row r="43" spans="1:18">
      <c r="A43" s="714">
        <v>42826</v>
      </c>
      <c r="B43" s="25">
        <v>3.2326666666666668</v>
      </c>
      <c r="C43" s="25">
        <v>4.0000000000000001E-3</v>
      </c>
      <c r="D43" s="546">
        <v>7.5962420205440004</v>
      </c>
      <c r="E43" s="6">
        <v>90</v>
      </c>
      <c r="F43" s="27">
        <v>0</v>
      </c>
      <c r="G43" s="710">
        <v>4.6107487922705304E-2</v>
      </c>
      <c r="H43" s="692">
        <v>69379</v>
      </c>
      <c r="I43" s="314">
        <f t="shared" si="4"/>
        <v>6423376.6407684973</v>
      </c>
      <c r="J43" s="272">
        <v>30</v>
      </c>
      <c r="K43" s="37">
        <f t="shared" si="5"/>
        <v>192701299.22305492</v>
      </c>
      <c r="L43" s="710">
        <v>18686771.823470838</v>
      </c>
      <c r="M43" s="107">
        <f t="shared" si="3"/>
        <v>174014527.39958408</v>
      </c>
      <c r="N43" s="601">
        <f t="shared" si="6"/>
        <v>167708680.99420208</v>
      </c>
    </row>
    <row r="44" spans="1:18">
      <c r="A44" s="714">
        <v>42856</v>
      </c>
      <c r="B44" s="25">
        <v>0.41612903225806452</v>
      </c>
      <c r="C44" s="25">
        <v>0.59903225806451621</v>
      </c>
      <c r="D44" s="546">
        <v>7.5767493968000004</v>
      </c>
      <c r="E44" s="6">
        <v>90</v>
      </c>
      <c r="F44" s="27">
        <v>0</v>
      </c>
      <c r="G44" s="710">
        <v>6.8263394109396929</v>
      </c>
      <c r="H44" s="692">
        <v>69390</v>
      </c>
      <c r="I44" s="314">
        <f t="shared" si="4"/>
        <v>6463462.5142703429</v>
      </c>
      <c r="J44" s="272">
        <v>31</v>
      </c>
      <c r="K44" s="37">
        <f t="shared" si="5"/>
        <v>200367337.94238064</v>
      </c>
      <c r="L44" s="710">
        <v>18901504.558864918</v>
      </c>
      <c r="M44" s="107">
        <f t="shared" si="3"/>
        <v>181465833.38351572</v>
      </c>
      <c r="N44" s="601">
        <f t="shared" si="6"/>
        <v>174889970.49297968</v>
      </c>
    </row>
    <row r="45" spans="1:18">
      <c r="A45" s="714">
        <v>42887</v>
      </c>
      <c r="B45" s="25">
        <v>0</v>
      </c>
      <c r="C45" s="25">
        <v>2.4340000000000002</v>
      </c>
      <c r="D45" s="546">
        <v>7.5572567730560003</v>
      </c>
      <c r="E45" s="6">
        <v>90</v>
      </c>
      <c r="F45" s="27">
        <v>0</v>
      </c>
      <c r="G45" s="710">
        <v>12.835060990338167</v>
      </c>
      <c r="H45" s="692">
        <v>69402</v>
      </c>
      <c r="I45" s="314">
        <f t="shared" si="4"/>
        <v>7085813.5091351522</v>
      </c>
      <c r="J45" s="272">
        <v>30</v>
      </c>
      <c r="K45" s="37">
        <f t="shared" si="5"/>
        <v>212574405.27405456</v>
      </c>
      <c r="L45" s="710">
        <v>46981308.160465397</v>
      </c>
      <c r="M45" s="107">
        <f t="shared" si="3"/>
        <v>165593097.11358917</v>
      </c>
      <c r="N45" s="601">
        <f t="shared" si="6"/>
        <v>159592422.04470813</v>
      </c>
    </row>
    <row r="46" spans="1:18">
      <c r="A46" s="714">
        <v>42917</v>
      </c>
      <c r="B46" s="25">
        <v>0</v>
      </c>
      <c r="C46" s="25">
        <v>4.5209677419354843</v>
      </c>
      <c r="D46" s="546">
        <v>7.5455590780800001</v>
      </c>
      <c r="E46" s="6">
        <v>90</v>
      </c>
      <c r="F46" s="27">
        <v>0</v>
      </c>
      <c r="G46" s="710">
        <v>15.593168791144635</v>
      </c>
      <c r="H46" s="692">
        <v>69413</v>
      </c>
      <c r="I46" s="314">
        <f t="shared" si="4"/>
        <v>7728260.4705033032</v>
      </c>
      <c r="J46" s="272">
        <v>31</v>
      </c>
      <c r="K46" s="37">
        <f t="shared" si="5"/>
        <v>239576074.5856024</v>
      </c>
      <c r="L46" s="710">
        <v>46497997.319968425</v>
      </c>
      <c r="M46" s="107">
        <f t="shared" si="3"/>
        <v>193078077.26563397</v>
      </c>
      <c r="N46" s="601">
        <f t="shared" si="6"/>
        <v>186081416.02316302</v>
      </c>
    </row>
    <row r="47" spans="1:18">
      <c r="A47" s="714">
        <v>42948</v>
      </c>
      <c r="B47" s="25">
        <v>0</v>
      </c>
      <c r="C47" s="25">
        <v>3.4348387096774196</v>
      </c>
      <c r="D47" s="546">
        <v>7.52996391872</v>
      </c>
      <c r="E47" s="6">
        <v>90</v>
      </c>
      <c r="F47" s="27">
        <v>0</v>
      </c>
      <c r="G47" s="710">
        <v>14.985091748480595</v>
      </c>
      <c r="H47" s="692">
        <v>69424</v>
      </c>
      <c r="I47" s="314">
        <f t="shared" si="4"/>
        <v>7420750.3369817166</v>
      </c>
      <c r="J47" s="272">
        <v>31</v>
      </c>
      <c r="K47" s="37">
        <f t="shared" si="5"/>
        <v>230043260.44643322</v>
      </c>
      <c r="L47" s="710">
        <v>46727667.049710646</v>
      </c>
      <c r="M47" s="107">
        <f t="shared" si="3"/>
        <v>183315593.39672256</v>
      </c>
      <c r="N47" s="601">
        <f t="shared" si="6"/>
        <v>176672699.88118979</v>
      </c>
    </row>
    <row r="48" spans="1:18">
      <c r="A48" s="714">
        <v>42979</v>
      </c>
      <c r="B48" s="25">
        <v>1.2000000000000005E-2</v>
      </c>
      <c r="C48" s="25">
        <v>1.1179999999999999</v>
      </c>
      <c r="D48" s="546">
        <v>7.5143687593599999</v>
      </c>
      <c r="E48" s="6">
        <v>90</v>
      </c>
      <c r="F48" s="27">
        <v>0</v>
      </c>
      <c r="G48" s="710">
        <v>12.007261198945983</v>
      </c>
      <c r="H48" s="692">
        <v>69435</v>
      </c>
      <c r="I48" s="314">
        <f t="shared" si="4"/>
        <v>6715238.2517306963</v>
      </c>
      <c r="J48" s="272">
        <v>30</v>
      </c>
      <c r="K48" s="37">
        <f t="shared" si="5"/>
        <v>201457147.55192089</v>
      </c>
      <c r="L48" s="710">
        <v>46991298.119502246</v>
      </c>
      <c r="M48" s="107">
        <f t="shared" si="3"/>
        <v>154465849.43241864</v>
      </c>
      <c r="N48" s="601">
        <f t="shared" si="6"/>
        <v>148868397.6796633</v>
      </c>
    </row>
    <row r="49" spans="1:14">
      <c r="A49" s="714">
        <v>43009</v>
      </c>
      <c r="B49" s="25">
        <v>1.4958064516129035</v>
      </c>
      <c r="C49" s="25">
        <v>0.10935483870967744</v>
      </c>
      <c r="D49" s="546">
        <v>7.5065716474880002</v>
      </c>
      <c r="E49" s="6">
        <v>90</v>
      </c>
      <c r="F49" s="27">
        <v>0</v>
      </c>
      <c r="G49" s="710">
        <v>6.0271878496276461</v>
      </c>
      <c r="H49" s="692">
        <v>69447</v>
      </c>
      <c r="I49" s="314">
        <f t="shared" si="4"/>
        <v>6440388.6750358893</v>
      </c>
      <c r="J49" s="272">
        <v>31</v>
      </c>
      <c r="K49" s="37">
        <f t="shared" si="5"/>
        <v>199652048.92611256</v>
      </c>
      <c r="L49" s="710">
        <v>19362146.659608543</v>
      </c>
      <c r="M49" s="107">
        <f t="shared" si="3"/>
        <v>180289902.26650402</v>
      </c>
      <c r="N49" s="601">
        <f t="shared" si="6"/>
        <v>173756652.14582112</v>
      </c>
    </row>
    <row r="50" spans="1:14">
      <c r="A50" s="714">
        <v>43040</v>
      </c>
      <c r="B50" s="25">
        <v>5.7863333333333333</v>
      </c>
      <c r="C50" s="25">
        <v>0</v>
      </c>
      <c r="D50" s="546">
        <v>7.4948755118720012</v>
      </c>
      <c r="E50" s="6">
        <v>90</v>
      </c>
      <c r="F50" s="27">
        <v>0</v>
      </c>
      <c r="G50" s="710">
        <v>0.26336594202898567</v>
      </c>
      <c r="H50" s="692">
        <v>69458</v>
      </c>
      <c r="I50" s="314">
        <f t="shared" si="4"/>
        <v>6730746.9446516009</v>
      </c>
      <c r="J50" s="272">
        <v>30</v>
      </c>
      <c r="K50" s="37">
        <f t="shared" si="5"/>
        <v>201922408.33954802</v>
      </c>
      <c r="L50" s="710">
        <v>19847522.983262975</v>
      </c>
      <c r="M50" s="107">
        <f t="shared" si="3"/>
        <v>182074885.35628504</v>
      </c>
      <c r="N50" s="601">
        <f t="shared" si="6"/>
        <v>175476951.96249521</v>
      </c>
    </row>
    <row r="51" spans="1:14">
      <c r="A51" s="714">
        <v>43070</v>
      </c>
      <c r="B51" s="25">
        <v>11.778387096774193</v>
      </c>
      <c r="C51" s="25">
        <v>0</v>
      </c>
      <c r="D51" s="546">
        <v>7.4831793762560013</v>
      </c>
      <c r="E51" s="6">
        <v>90</v>
      </c>
      <c r="F51" s="27">
        <v>0</v>
      </c>
      <c r="G51" s="710">
        <v>-5.4374768973040357</v>
      </c>
      <c r="H51" s="692">
        <v>69469</v>
      </c>
      <c r="I51" s="314">
        <f t="shared" si="4"/>
        <v>7244690.0529512903</v>
      </c>
      <c r="J51" s="272">
        <v>31</v>
      </c>
      <c r="K51" s="37">
        <f t="shared" si="5"/>
        <v>224585391.64149001</v>
      </c>
      <c r="L51" s="710">
        <v>42660891.57062041</v>
      </c>
      <c r="M51" s="107">
        <f t="shared" si="3"/>
        <v>181924500.07086959</v>
      </c>
      <c r="N51" s="601">
        <f t="shared" si="6"/>
        <v>175332016.25951192</v>
      </c>
    </row>
    <row r="52" spans="1:14">
      <c r="A52" s="714">
        <v>43101</v>
      </c>
      <c r="B52" s="25">
        <v>14.602580645161293</v>
      </c>
      <c r="C52" s="25">
        <v>0</v>
      </c>
      <c r="D52" s="546">
        <v>7.4792800406400008</v>
      </c>
      <c r="E52" s="6">
        <v>90</v>
      </c>
      <c r="F52" s="27">
        <v>0</v>
      </c>
      <c r="G52" s="710">
        <v>-8.2194623655914008</v>
      </c>
      <c r="H52" s="692">
        <v>69481</v>
      </c>
      <c r="I52" s="314">
        <f t="shared" si="4"/>
        <v>7484981.3751794538</v>
      </c>
      <c r="J52" s="272">
        <v>31</v>
      </c>
      <c r="K52" s="37">
        <f t="shared" si="5"/>
        <v>232034422.63056308</v>
      </c>
      <c r="L52" s="710">
        <v>42588675.014506936</v>
      </c>
      <c r="M52" s="107">
        <f t="shared" si="3"/>
        <v>189445747.61605614</v>
      </c>
      <c r="N52" s="601">
        <f t="shared" si="6"/>
        <v>182580712.81424069</v>
      </c>
    </row>
    <row r="53" spans="1:14">
      <c r="A53" s="714">
        <v>43132</v>
      </c>
      <c r="B53" s="25">
        <v>14.235418719211822</v>
      </c>
      <c r="C53" s="25">
        <v>0</v>
      </c>
      <c r="D53" s="546">
        <v>7.4714823050239998</v>
      </c>
      <c r="E53" s="6">
        <v>90</v>
      </c>
      <c r="F53" s="27">
        <v>0</v>
      </c>
      <c r="G53" s="710">
        <v>-8.1799859222174636</v>
      </c>
      <c r="H53" s="692">
        <v>69492</v>
      </c>
      <c r="I53" s="314">
        <f t="shared" si="4"/>
        <v>7446272.9052783893</v>
      </c>
      <c r="J53" s="272">
        <v>28</v>
      </c>
      <c r="K53" s="37">
        <f t="shared" si="5"/>
        <v>208495641.34779489</v>
      </c>
      <c r="L53" s="710">
        <v>42751526.267365284</v>
      </c>
      <c r="M53" s="107">
        <f t="shared" si="3"/>
        <v>165744115.08042961</v>
      </c>
      <c r="N53" s="601">
        <f t="shared" si="6"/>
        <v>159737967.50234157</v>
      </c>
    </row>
    <row r="54" spans="1:14">
      <c r="A54" s="714">
        <v>43160</v>
      </c>
      <c r="B54" s="25">
        <v>8.9674193548387073</v>
      </c>
      <c r="C54" s="25">
        <v>6.4516129032258064E-4</v>
      </c>
      <c r="D54" s="546">
        <v>7.4636845694079996</v>
      </c>
      <c r="E54" s="6">
        <v>90</v>
      </c>
      <c r="F54" s="27">
        <v>0</v>
      </c>
      <c r="G54" s="710">
        <v>-4.5844016129032266</v>
      </c>
      <c r="H54" s="692">
        <v>69503</v>
      </c>
      <c r="I54" s="314">
        <f t="shared" si="4"/>
        <v>6956761.7076797122</v>
      </c>
      <c r="J54" s="272">
        <v>31</v>
      </c>
      <c r="K54" s="37">
        <f t="shared" si="5"/>
        <v>215659612.93807107</v>
      </c>
      <c r="L54" s="710">
        <v>43172601.916090399</v>
      </c>
      <c r="M54" s="107">
        <f t="shared" si="3"/>
        <v>172487011.02198067</v>
      </c>
      <c r="N54" s="601">
        <f t="shared" si="6"/>
        <v>166236517.94716719</v>
      </c>
    </row>
    <row r="55" spans="1:14">
      <c r="A55" s="714">
        <v>43191</v>
      </c>
      <c r="B55" s="25">
        <v>3.2326666666666668</v>
      </c>
      <c r="C55" s="25">
        <v>4.0000000000000001E-3</v>
      </c>
      <c r="D55" s="546">
        <v>7.4636742776320002</v>
      </c>
      <c r="E55" s="6">
        <v>90</v>
      </c>
      <c r="F55" s="27">
        <v>0</v>
      </c>
      <c r="G55" s="710">
        <v>4.6107487922705304E-2</v>
      </c>
      <c r="H55" s="692">
        <v>69514</v>
      </c>
      <c r="I55" s="314">
        <f t="shared" si="4"/>
        <v>6444960.7618511459</v>
      </c>
      <c r="J55" s="272">
        <v>30</v>
      </c>
      <c r="K55" s="37">
        <f t="shared" si="5"/>
        <v>193348822.85553437</v>
      </c>
      <c r="L55" s="710">
        <v>20978212.367945343</v>
      </c>
      <c r="M55" s="107">
        <f t="shared" si="3"/>
        <v>172370610.48758903</v>
      </c>
      <c r="N55" s="601">
        <f t="shared" si="6"/>
        <v>166124335.47377509</v>
      </c>
    </row>
    <row r="56" spans="1:14">
      <c r="A56" s="714">
        <v>43221</v>
      </c>
      <c r="B56" s="25">
        <v>0.41612903225806452</v>
      </c>
      <c r="C56" s="25">
        <v>0.59903225806451621</v>
      </c>
      <c r="D56" s="546">
        <v>7.459770263936</v>
      </c>
      <c r="E56" s="6">
        <v>90</v>
      </c>
      <c r="F56" s="27">
        <v>0</v>
      </c>
      <c r="G56" s="710">
        <v>6.8263394109396929</v>
      </c>
      <c r="H56" s="692">
        <v>69526</v>
      </c>
      <c r="I56" s="314">
        <f t="shared" si="4"/>
        <v>6484657.3487490993</v>
      </c>
      <c r="J56" s="272">
        <v>31</v>
      </c>
      <c r="K56" s="37">
        <f t="shared" si="5"/>
        <v>201024377.81122208</v>
      </c>
      <c r="L56" s="710">
        <v>21173840.215761624</v>
      </c>
      <c r="M56" s="107">
        <f t="shared" si="3"/>
        <v>179850537.59546044</v>
      </c>
      <c r="N56" s="601">
        <f t="shared" si="6"/>
        <v>173333208.93934119</v>
      </c>
    </row>
    <row r="57" spans="1:14">
      <c r="A57" s="714">
        <v>43252</v>
      </c>
      <c r="B57" s="25">
        <v>0</v>
      </c>
      <c r="C57" s="25">
        <v>2.4340000000000002</v>
      </c>
      <c r="D57" s="546">
        <v>7.4558662502400006</v>
      </c>
      <c r="E57" s="6">
        <v>90</v>
      </c>
      <c r="F57" s="27">
        <v>0</v>
      </c>
      <c r="G57" s="710">
        <v>12.835060990338167</v>
      </c>
      <c r="H57" s="692">
        <v>69537</v>
      </c>
      <c r="I57" s="314">
        <f t="shared" si="4"/>
        <v>7106364.3804185493</v>
      </c>
      <c r="J57" s="272">
        <v>30</v>
      </c>
      <c r="K57" s="37">
        <f t="shared" si="5"/>
        <v>213190931.41255647</v>
      </c>
      <c r="L57" s="710">
        <v>52445954.840514719</v>
      </c>
      <c r="M57" s="107">
        <f t="shared" si="3"/>
        <v>160744976.57204175</v>
      </c>
      <c r="N57" s="601">
        <f t="shared" si="6"/>
        <v>154919985.13111192</v>
      </c>
    </row>
    <row r="58" spans="1:14">
      <c r="A58" s="714">
        <v>43282</v>
      </c>
      <c r="B58" s="25">
        <v>0</v>
      </c>
      <c r="C58" s="25">
        <v>4.5209677419354843</v>
      </c>
      <c r="D58" s="546">
        <v>7.4597783726080005</v>
      </c>
      <c r="E58" s="6">
        <v>90</v>
      </c>
      <c r="F58" s="27">
        <v>0</v>
      </c>
      <c r="G58" s="710">
        <v>15.593168791144635</v>
      </c>
      <c r="H58" s="692">
        <v>69548</v>
      </c>
      <c r="I58" s="314">
        <f t="shared" si="4"/>
        <v>7748294.0140523026</v>
      </c>
      <c r="J58" s="272">
        <v>31</v>
      </c>
      <c r="K58" s="37">
        <f t="shared" si="5"/>
        <v>240197114.43562138</v>
      </c>
      <c r="L58" s="710">
        <v>52441478.35264761</v>
      </c>
      <c r="M58" s="107">
        <f t="shared" si="3"/>
        <v>187755636.08297378</v>
      </c>
      <c r="N58" s="601">
        <f t="shared" si="6"/>
        <v>180951846.64897239</v>
      </c>
    </row>
    <row r="59" spans="1:14">
      <c r="A59" s="714">
        <v>43313</v>
      </c>
      <c r="B59" s="25">
        <v>0</v>
      </c>
      <c r="C59" s="25">
        <v>3.4348387096774196</v>
      </c>
      <c r="D59" s="546">
        <v>7.4597824269439998</v>
      </c>
      <c r="E59" s="6">
        <v>90</v>
      </c>
      <c r="F59" s="27">
        <v>0</v>
      </c>
      <c r="G59" s="710">
        <v>14.985091748480595</v>
      </c>
      <c r="H59" s="692">
        <v>69560</v>
      </c>
      <c r="I59" s="314">
        <f t="shared" si="4"/>
        <v>7440394.2425094368</v>
      </c>
      <c r="J59" s="272">
        <v>31</v>
      </c>
      <c r="K59" s="37">
        <f t="shared" si="5"/>
        <v>230652221.51779255</v>
      </c>
      <c r="L59" s="710">
        <v>52632378.88324289</v>
      </c>
      <c r="M59" s="107">
        <f t="shared" si="3"/>
        <v>178019842.63454968</v>
      </c>
      <c r="N59" s="601">
        <f t="shared" si="6"/>
        <v>171568853.73414579</v>
      </c>
    </row>
    <row r="60" spans="1:14">
      <c r="A60" s="714">
        <v>43344</v>
      </c>
      <c r="B60" s="25">
        <v>1.2000000000000005E-2</v>
      </c>
      <c r="C60" s="25">
        <v>1.1179999999999999</v>
      </c>
      <c r="D60" s="546">
        <v>7.4597864812800001</v>
      </c>
      <c r="E60" s="6">
        <v>90</v>
      </c>
      <c r="F60" s="27">
        <v>0</v>
      </c>
      <c r="G60" s="710">
        <v>12.007261198945983</v>
      </c>
      <c r="H60" s="692">
        <v>69571</v>
      </c>
      <c r="I60" s="314">
        <f t="shared" si="4"/>
        <v>6734365.1809414057</v>
      </c>
      <c r="J60" s="272">
        <v>30</v>
      </c>
      <c r="K60" s="37">
        <f t="shared" si="5"/>
        <v>202030955.42824218</v>
      </c>
      <c r="L60" s="710">
        <v>52837129.029583894</v>
      </c>
      <c r="M60" s="107">
        <f t="shared" si="3"/>
        <v>149193826.39865828</v>
      </c>
      <c r="N60" s="601">
        <f t="shared" si="6"/>
        <v>143787419.42815948</v>
      </c>
    </row>
    <row r="61" spans="1:14">
      <c r="A61" s="714">
        <v>43374</v>
      </c>
      <c r="B61" s="25">
        <v>1.4958064516129035</v>
      </c>
      <c r="C61" s="25">
        <v>0.10935483870967744</v>
      </c>
      <c r="D61" s="546">
        <v>7.4675704945280001</v>
      </c>
      <c r="E61" s="6">
        <v>90</v>
      </c>
      <c r="F61" s="27">
        <v>0</v>
      </c>
      <c r="G61" s="710">
        <v>6.0271878496276461</v>
      </c>
      <c r="H61" s="692">
        <v>69582</v>
      </c>
      <c r="I61" s="314">
        <f t="shared" si="4"/>
        <v>6458871.8891105698</v>
      </c>
      <c r="J61" s="272">
        <v>31</v>
      </c>
      <c r="K61" s="37">
        <f t="shared" si="5"/>
        <v>200225028.56242767</v>
      </c>
      <c r="L61" s="710">
        <v>21716248.217199482</v>
      </c>
      <c r="M61" s="107">
        <f t="shared" si="3"/>
        <v>178508780.3452282</v>
      </c>
      <c r="N61" s="601">
        <f t="shared" si="6"/>
        <v>172040073.57867017</v>
      </c>
    </row>
    <row r="62" spans="1:14">
      <c r="A62" s="714">
        <v>43405</v>
      </c>
      <c r="B62" s="25">
        <v>5.7863333333333333</v>
      </c>
      <c r="C62" s="25">
        <v>0</v>
      </c>
      <c r="D62" s="546">
        <v>7.4714645283200003</v>
      </c>
      <c r="E62" s="6">
        <v>90</v>
      </c>
      <c r="F62" s="27">
        <v>0</v>
      </c>
      <c r="G62" s="710">
        <v>0.26336594202898567</v>
      </c>
      <c r="H62" s="692">
        <v>69593</v>
      </c>
      <c r="I62" s="314">
        <f t="shared" si="4"/>
        <v>6748713.4821476275</v>
      </c>
      <c r="J62" s="272">
        <v>30</v>
      </c>
      <c r="K62" s="37">
        <f t="shared" si="5"/>
        <v>202461404.46442881</v>
      </c>
      <c r="L62" s="710">
        <v>22116646.402658351</v>
      </c>
      <c r="M62" s="107">
        <f t="shared" si="3"/>
        <v>180344758.06177047</v>
      </c>
      <c r="N62" s="601">
        <f t="shared" si="6"/>
        <v>173809520.10579264</v>
      </c>
    </row>
    <row r="63" spans="1:14">
      <c r="A63" s="714">
        <v>43435</v>
      </c>
      <c r="B63" s="25">
        <v>11.778387096774193</v>
      </c>
      <c r="C63" s="25">
        <v>0</v>
      </c>
      <c r="D63" s="546">
        <v>7.4753585621120004</v>
      </c>
      <c r="E63" s="6">
        <v>90</v>
      </c>
      <c r="F63" s="27">
        <v>0</v>
      </c>
      <c r="G63" s="710">
        <v>-5.4374768973040357</v>
      </c>
      <c r="H63" s="692">
        <v>69605</v>
      </c>
      <c r="I63" s="314">
        <f t="shared" si="4"/>
        <v>7262267.2521643965</v>
      </c>
      <c r="J63" s="272">
        <v>31</v>
      </c>
      <c r="K63" s="37">
        <f t="shared" si="5"/>
        <v>225130284.81709629</v>
      </c>
      <c r="L63" s="710">
        <v>47161527.699104756</v>
      </c>
      <c r="M63" s="107">
        <f t="shared" si="3"/>
        <v>177968757.11799154</v>
      </c>
      <c r="N63" s="601">
        <f t="shared" si="6"/>
        <v>171519619.42751688</v>
      </c>
    </row>
    <row r="64" spans="1:14">
      <c r="A64" s="714">
        <v>43466</v>
      </c>
      <c r="B64" s="25">
        <v>14.602580645161293</v>
      </c>
      <c r="C64" s="25">
        <v>0</v>
      </c>
      <c r="D64" s="546">
        <v>7.4538353917546667</v>
      </c>
      <c r="E64" s="6">
        <v>90</v>
      </c>
      <c r="F64" s="27">
        <v>0</v>
      </c>
      <c r="G64" s="710">
        <v>-8.2194623655914008</v>
      </c>
      <c r="H64" s="692">
        <v>69616</v>
      </c>
      <c r="I64" s="314">
        <f t="shared" si="4"/>
        <v>7503015.3107401887</v>
      </c>
      <c r="J64" s="272">
        <v>31</v>
      </c>
      <c r="K64" s="37">
        <f t="shared" si="5"/>
        <v>232593474.63294584</v>
      </c>
      <c r="L64" s="710">
        <v>46529994.761011302</v>
      </c>
      <c r="M64" s="107">
        <f t="shared" si="3"/>
        <v>186063479.87193453</v>
      </c>
      <c r="N64" s="601">
        <f t="shared" si="6"/>
        <v>179321009.89970559</v>
      </c>
    </row>
    <row r="65" spans="1:14">
      <c r="A65" s="714">
        <v>43497</v>
      </c>
      <c r="B65" s="25">
        <v>14.235418719211822</v>
      </c>
      <c r="C65" s="25">
        <v>0</v>
      </c>
      <c r="D65" s="546">
        <v>7.4323122213973329</v>
      </c>
      <c r="E65" s="6">
        <v>90</v>
      </c>
      <c r="F65" s="27">
        <v>0</v>
      </c>
      <c r="G65" s="710">
        <v>-8.1799859222174636</v>
      </c>
      <c r="H65" s="692">
        <v>69627</v>
      </c>
      <c r="I65" s="314">
        <f t="shared" si="4"/>
        <v>7464761.7179143569</v>
      </c>
      <c r="J65" s="272">
        <v>28</v>
      </c>
      <c r="K65" s="37">
        <f t="shared" si="5"/>
        <v>209013328.10160199</v>
      </c>
      <c r="L65" s="710">
        <v>46651628.109483697</v>
      </c>
      <c r="M65" s="107">
        <f t="shared" si="3"/>
        <v>162361699.9921183</v>
      </c>
      <c r="N65" s="601">
        <f t="shared" si="6"/>
        <v>156478122.58299759</v>
      </c>
    </row>
    <row r="66" spans="1:14">
      <c r="A66" s="714">
        <v>43525</v>
      </c>
      <c r="B66" s="25">
        <v>8.9674193548387073</v>
      </c>
      <c r="C66" s="25">
        <v>6.4516129032258064E-4</v>
      </c>
      <c r="D66" s="546">
        <v>7.4107890510399992</v>
      </c>
      <c r="E66" s="6">
        <v>90</v>
      </c>
      <c r="F66" s="27">
        <v>0</v>
      </c>
      <c r="G66" s="710">
        <v>-4.5844016129032266</v>
      </c>
      <c r="H66" s="692">
        <v>69639</v>
      </c>
      <c r="I66" s="314">
        <f t="shared" si="4"/>
        <v>6975832.735686644</v>
      </c>
      <c r="J66" s="272">
        <v>31</v>
      </c>
      <c r="K66" s="37">
        <f t="shared" si="5"/>
        <v>216250814.80628598</v>
      </c>
      <c r="L66" s="710">
        <v>46988746.228728965</v>
      </c>
      <c r="M66" s="107">
        <f t="shared" si="3"/>
        <v>169262068.57755703</v>
      </c>
      <c r="N66" s="601">
        <f t="shared" si="6"/>
        <v>163128439.26133096</v>
      </c>
    </row>
    <row r="67" spans="1:14">
      <c r="A67" s="714">
        <v>43556</v>
      </c>
      <c r="B67" s="25">
        <v>3.2326666666666668</v>
      </c>
      <c r="C67" s="25">
        <v>4.0000000000000001E-3</v>
      </c>
      <c r="D67" s="546">
        <v>7.3892658806826654</v>
      </c>
      <c r="E67" s="6">
        <v>90</v>
      </c>
      <c r="F67" s="27">
        <v>0</v>
      </c>
      <c r="G67" s="710">
        <v>4.6107487922705304E-2</v>
      </c>
      <c r="H67" s="692">
        <v>69650</v>
      </c>
      <c r="I67" s="314">
        <f t="shared" si="4"/>
        <v>6464744.7519954033</v>
      </c>
      <c r="J67" s="272">
        <v>30</v>
      </c>
      <c r="K67" s="37">
        <f t="shared" si="5"/>
        <v>193942342.55986211</v>
      </c>
      <c r="L67" s="710">
        <v>22794111.394871619</v>
      </c>
      <c r="M67" s="107">
        <f t="shared" si="3"/>
        <v>171148231.16499048</v>
      </c>
      <c r="N67" s="601">
        <f t="shared" si="6"/>
        <v>164946252.08653671</v>
      </c>
    </row>
    <row r="68" spans="1:14">
      <c r="A68" s="714">
        <v>43586</v>
      </c>
      <c r="B68" s="25">
        <v>0.41612903225806452</v>
      </c>
      <c r="C68" s="25">
        <v>0.59903225806451621</v>
      </c>
      <c r="D68" s="546">
        <v>7.3677427103253317</v>
      </c>
      <c r="E68" s="6">
        <v>90</v>
      </c>
      <c r="F68" s="27">
        <v>0</v>
      </c>
      <c r="G68" s="710">
        <v>6.8263394109396929</v>
      </c>
      <c r="H68" s="692">
        <v>69661</v>
      </c>
      <c r="I68" s="314">
        <f t="shared" ref="I68:I75" si="7">SUMPRODUCT($B$2:$H$2,B68:H68)+$I$2</f>
        <v>6504897.9202039018</v>
      </c>
      <c r="J68" s="272">
        <v>31</v>
      </c>
      <c r="K68" s="37">
        <f t="shared" ref="K68:K75" si="8">I68*$J68</f>
        <v>201651835.52632096</v>
      </c>
      <c r="L68" s="710">
        <v>22975642.717569593</v>
      </c>
      <c r="M68" s="107">
        <f t="shared" si="3"/>
        <v>178676192.80875137</v>
      </c>
      <c r="N68" s="601">
        <f t="shared" ref="N68:N75" si="9">M68/$N$1</f>
        <v>172201419.4378868</v>
      </c>
    </row>
    <row r="69" spans="1:14">
      <c r="A69" s="714">
        <v>43617</v>
      </c>
      <c r="B69" s="25">
        <v>0</v>
      </c>
      <c r="C69" s="25">
        <v>2.4340000000000002</v>
      </c>
      <c r="D69" s="546">
        <v>7.3462195399679979</v>
      </c>
      <c r="E69" s="6">
        <v>90</v>
      </c>
      <c r="F69" s="27">
        <v>0</v>
      </c>
      <c r="G69" s="710">
        <v>12.835060990338167</v>
      </c>
      <c r="H69" s="692">
        <v>69673</v>
      </c>
      <c r="I69" s="314">
        <f t="shared" si="7"/>
        <v>7127316.209775365</v>
      </c>
      <c r="J69" s="272">
        <v>30</v>
      </c>
      <c r="K69" s="37">
        <f t="shared" si="8"/>
        <v>213819486.29326096</v>
      </c>
      <c r="L69" s="710">
        <v>56652620.234490216</v>
      </c>
      <c r="M69" s="107">
        <f t="shared" ref="M69:M75" si="10">K69-L69</f>
        <v>157166866.05877075</v>
      </c>
      <c r="N69" s="601">
        <f t="shared" si="9"/>
        <v>151471536.29411212</v>
      </c>
    </row>
    <row r="70" spans="1:14">
      <c r="A70" s="714">
        <v>43647</v>
      </c>
      <c r="B70" s="25">
        <v>0</v>
      </c>
      <c r="C70" s="25">
        <v>4.5209677419354843</v>
      </c>
      <c r="D70" s="546">
        <v>7.3246963696106642</v>
      </c>
      <c r="E70" s="6">
        <v>90</v>
      </c>
      <c r="F70" s="27">
        <v>0</v>
      </c>
      <c r="G70" s="710">
        <v>15.593168791144635</v>
      </c>
      <c r="H70" s="692">
        <v>69684</v>
      </c>
      <c r="I70" s="314">
        <f t="shared" si="7"/>
        <v>7770088.7989715906</v>
      </c>
      <c r="J70" s="272">
        <v>31</v>
      </c>
      <c r="K70" s="37">
        <f t="shared" si="8"/>
        <v>240872752.76811931</v>
      </c>
      <c r="L70" s="710">
        <v>56846087.62633726</v>
      </c>
      <c r="M70" s="107">
        <f t="shared" si="10"/>
        <v>184026665.14178205</v>
      </c>
      <c r="N70" s="601">
        <f t="shared" si="9"/>
        <v>177358004.18444684</v>
      </c>
    </row>
    <row r="71" spans="1:14">
      <c r="A71" s="714">
        <v>43678</v>
      </c>
      <c r="B71" s="25">
        <v>0</v>
      </c>
      <c r="C71" s="25">
        <v>3.4348387096774196</v>
      </c>
      <c r="D71" s="546">
        <v>7.3031731992533304</v>
      </c>
      <c r="E71" s="6">
        <v>90</v>
      </c>
      <c r="F71" s="27">
        <v>0</v>
      </c>
      <c r="G71" s="710">
        <v>14.985091748480595</v>
      </c>
      <c r="H71" s="692">
        <v>69695</v>
      </c>
      <c r="I71" s="314">
        <f t="shared" si="7"/>
        <v>7462775.1267173691</v>
      </c>
      <c r="J71" s="272">
        <v>31</v>
      </c>
      <c r="K71" s="37">
        <f t="shared" si="8"/>
        <v>231346028.92823845</v>
      </c>
      <c r="L71" s="710">
        <v>56949074.141183414</v>
      </c>
      <c r="M71" s="107">
        <f t="shared" si="10"/>
        <v>174396954.78705505</v>
      </c>
      <c r="N71" s="601">
        <f t="shared" si="9"/>
        <v>168077250.18027663</v>
      </c>
    </row>
    <row r="72" spans="1:14">
      <c r="A72" s="714">
        <v>43709</v>
      </c>
      <c r="B72" s="25">
        <v>1.2000000000000005E-2</v>
      </c>
      <c r="C72" s="25">
        <v>1.1179999999999999</v>
      </c>
      <c r="D72" s="546">
        <v>7.2816500288959967</v>
      </c>
      <c r="E72" s="6">
        <v>90</v>
      </c>
      <c r="F72" s="27">
        <v>0</v>
      </c>
      <c r="G72" s="710">
        <v>12.007261198945983</v>
      </c>
      <c r="H72" s="692">
        <v>69706</v>
      </c>
      <c r="I72" s="314">
        <f t="shared" si="7"/>
        <v>6757459.5027337121</v>
      </c>
      <c r="J72" s="272">
        <v>30</v>
      </c>
      <c r="K72" s="37">
        <f t="shared" si="8"/>
        <v>202723785.08201137</v>
      </c>
      <c r="L72" s="710">
        <v>56928146.709381416</v>
      </c>
      <c r="M72" s="107">
        <f t="shared" si="10"/>
        <v>145795638.37262994</v>
      </c>
      <c r="N72" s="601">
        <f t="shared" si="9"/>
        <v>140512373.14247295</v>
      </c>
    </row>
    <row r="73" spans="1:14">
      <c r="A73" s="714">
        <v>43739</v>
      </c>
      <c r="B73" s="25">
        <v>1.4958064516129035</v>
      </c>
      <c r="C73" s="25">
        <v>0.10935483870967744</v>
      </c>
      <c r="D73" s="546">
        <v>7.2601268585386629</v>
      </c>
      <c r="E73" s="6">
        <v>90</v>
      </c>
      <c r="F73" s="27">
        <v>0</v>
      </c>
      <c r="G73" s="710">
        <v>6.0271878496276461</v>
      </c>
      <c r="H73" s="692">
        <v>69718</v>
      </c>
      <c r="I73" s="314">
        <f t="shared" si="7"/>
        <v>6483064.8237857511</v>
      </c>
      <c r="J73" s="272">
        <v>31</v>
      </c>
      <c r="K73" s="37">
        <f t="shared" si="8"/>
        <v>200975009.53735828</v>
      </c>
      <c r="L73" s="710">
        <v>23358641.781259418</v>
      </c>
      <c r="M73" s="107">
        <f t="shared" si="10"/>
        <v>177616367.75609887</v>
      </c>
      <c r="N73" s="601">
        <f t="shared" si="9"/>
        <v>171179999.76493722</v>
      </c>
    </row>
    <row r="74" spans="1:14">
      <c r="A74" s="714">
        <v>43770</v>
      </c>
      <c r="B74" s="25">
        <v>5.7863333333333333</v>
      </c>
      <c r="C74" s="25">
        <v>0</v>
      </c>
      <c r="D74" s="546">
        <v>7.2386036881813292</v>
      </c>
      <c r="E74" s="6">
        <v>90</v>
      </c>
      <c r="F74" s="27">
        <v>0</v>
      </c>
      <c r="G74" s="710">
        <v>0.26336594202898567</v>
      </c>
      <c r="H74" s="692">
        <v>69729</v>
      </c>
      <c r="I74" s="314">
        <f t="shared" si="7"/>
        <v>6773748.7729085637</v>
      </c>
      <c r="J74" s="272">
        <v>30</v>
      </c>
      <c r="K74" s="37">
        <f t="shared" si="8"/>
        <v>203212463.1872569</v>
      </c>
      <c r="L74" s="710">
        <v>23679069.919127259</v>
      </c>
      <c r="M74" s="107">
        <f t="shared" si="10"/>
        <v>179533393.26812965</v>
      </c>
      <c r="N74" s="601">
        <f t="shared" si="9"/>
        <v>173027557.12040249</v>
      </c>
    </row>
    <row r="75" spans="1:14">
      <c r="A75" s="714">
        <v>43800</v>
      </c>
      <c r="B75" s="25">
        <v>11.778387096774193</v>
      </c>
      <c r="C75" s="25">
        <v>0</v>
      </c>
      <c r="D75" s="546">
        <v>7.2170805178239954</v>
      </c>
      <c r="E75" s="6">
        <v>90</v>
      </c>
      <c r="F75" s="27">
        <v>0</v>
      </c>
      <c r="G75" s="710">
        <v>-5.4374768973040357</v>
      </c>
      <c r="H75" s="692">
        <v>69740</v>
      </c>
      <c r="I75" s="314">
        <f t="shared" si="7"/>
        <v>7288017.5607153578</v>
      </c>
      <c r="J75" s="272">
        <v>31</v>
      </c>
      <c r="K75" s="37">
        <f t="shared" si="8"/>
        <v>225928544.3821761</v>
      </c>
      <c r="L75" s="710">
        <v>50301088.008031897</v>
      </c>
      <c r="M75" s="107">
        <f t="shared" si="10"/>
        <v>175627456.3741442</v>
      </c>
      <c r="N75" s="601">
        <f t="shared" si="9"/>
        <v>169263161.50168097</v>
      </c>
    </row>
    <row r="76" spans="1:14">
      <c r="A76" s="714">
        <v>43831</v>
      </c>
      <c r="D76" s="546"/>
      <c r="I76" s="314"/>
      <c r="J76" s="718"/>
    </row>
    <row r="77" spans="1:14">
      <c r="A77" s="714"/>
      <c r="B77" s="718"/>
      <c r="C77" s="718"/>
      <c r="D77" s="718"/>
      <c r="E77" s="718"/>
      <c r="I77" s="718"/>
      <c r="J77" s="31">
        <v>2014</v>
      </c>
      <c r="K77" s="107">
        <f>SUM(K4:K15)</f>
        <v>2518809350.4812846</v>
      </c>
      <c r="L77" s="107">
        <f t="shared" ref="L77:N77" si="11">SUM(L4:L15)</f>
        <v>303906656.25151318</v>
      </c>
      <c r="M77" s="107">
        <f t="shared" si="11"/>
        <v>2214902694.2297716</v>
      </c>
      <c r="N77" s="107">
        <f t="shared" si="11"/>
        <v>2134640221.8868265</v>
      </c>
    </row>
    <row r="78" spans="1:14">
      <c r="A78" s="714"/>
      <c r="J78" s="31">
        <v>2015</v>
      </c>
      <c r="K78" s="107">
        <f t="shared" ref="K78:M78" si="12">SUM(K16:K27)</f>
        <v>2537647317.2648544</v>
      </c>
      <c r="L78" s="107">
        <f t="shared" si="12"/>
        <v>339593233.61859787</v>
      </c>
      <c r="M78" s="107">
        <f t="shared" si="12"/>
        <v>2198054083.6462569</v>
      </c>
      <c r="N78" s="107">
        <f>SUM(N16:N27)</f>
        <v>2118402162.3421898</v>
      </c>
    </row>
    <row r="79" spans="1:14">
      <c r="A79" s="714"/>
      <c r="J79" s="31">
        <v>2016</v>
      </c>
      <c r="K79" s="107">
        <f t="shared" ref="K79:M79" si="13">SUM(K28:K39)</f>
        <v>2554735068.1221118</v>
      </c>
      <c r="L79" s="107">
        <f t="shared" si="13"/>
        <v>373703984.9697181</v>
      </c>
      <c r="M79" s="107">
        <f t="shared" si="13"/>
        <v>2181031083.1523938</v>
      </c>
      <c r="N79" s="107">
        <f>SUM(N28:N39)</f>
        <v>2101996032.3365397</v>
      </c>
    </row>
    <row r="80" spans="1:14">
      <c r="A80" s="714"/>
      <c r="D80" s="704"/>
      <c r="J80" s="31">
        <v>2017</v>
      </c>
      <c r="K80" s="107">
        <f t="shared" ref="K80:M80" si="14">SUM(K40:K51)</f>
        <v>2557025974.5082068</v>
      </c>
      <c r="L80" s="107">
        <f t="shared" si="14"/>
        <v>420770123.87327993</v>
      </c>
      <c r="M80" s="107">
        <f t="shared" si="14"/>
        <v>2136255850.634927</v>
      </c>
      <c r="N80" s="107">
        <f>SUM(N40:N51)</f>
        <v>2058843341.0128441</v>
      </c>
    </row>
    <row r="81" spans="1:14">
      <c r="A81" s="750"/>
      <c r="B81" s="685"/>
      <c r="D81" s="100"/>
      <c r="E81" s="100"/>
      <c r="F81" s="695"/>
      <c r="G81" s="100"/>
      <c r="H81" s="707"/>
      <c r="I81" s="100"/>
      <c r="J81" s="31">
        <v>2018</v>
      </c>
      <c r="K81" s="107">
        <f t="shared" ref="K81:M81" si="15">SUM(K52:K63)</f>
        <v>2564450818.2213507</v>
      </c>
      <c r="L81" s="107">
        <f t="shared" si="15"/>
        <v>472016219.20662129</v>
      </c>
      <c r="M81" s="107">
        <f t="shared" si="15"/>
        <v>2092434599.0147293</v>
      </c>
      <c r="N81" s="107">
        <f>SUM(N52:N63)</f>
        <v>2016610060.7312355</v>
      </c>
    </row>
    <row r="82" spans="1:14">
      <c r="A82" s="713"/>
      <c r="B82" s="689"/>
      <c r="D82" s="15"/>
      <c r="E82" s="15"/>
      <c r="F82" s="716"/>
      <c r="J82" s="31">
        <v>2019</v>
      </c>
      <c r="K82" s="107">
        <f t="shared" ref="K82:M82" si="16">SUM(K64:K75)</f>
        <v>2572329865.805438</v>
      </c>
      <c r="L82" s="107">
        <f t="shared" si="16"/>
        <v>510654851.6314761</v>
      </c>
      <c r="M82" s="107">
        <f t="shared" si="16"/>
        <v>2061675014.1739621</v>
      </c>
      <c r="N82" s="107">
        <f>SUM(N64:N75)</f>
        <v>1986965125.4567871</v>
      </c>
    </row>
    <row r="83" spans="1:14">
      <c r="A83" s="726"/>
      <c r="B83" s="697"/>
      <c r="D83" s="6"/>
      <c r="E83" s="6"/>
      <c r="F83" s="696"/>
      <c r="H83" s="708"/>
    </row>
    <row r="84" spans="1:14">
      <c r="A84" s="726"/>
      <c r="B84" s="108"/>
      <c r="D84" s="6"/>
      <c r="E84" s="6"/>
      <c r="F84" s="698"/>
      <c r="H84" s="708"/>
      <c r="J84" s="31"/>
      <c r="L84" s="18"/>
      <c r="N84" s="18"/>
    </row>
    <row r="85" spans="1:14">
      <c r="A85" s="726"/>
      <c r="B85" s="108"/>
      <c r="D85" s="6"/>
      <c r="E85" s="6"/>
      <c r="F85" s="698"/>
      <c r="G85" s="745"/>
      <c r="H85" s="708"/>
      <c r="J85" s="31"/>
      <c r="K85" s="30"/>
      <c r="L85" s="30"/>
      <c r="M85" s="30"/>
      <c r="N85" s="30"/>
    </row>
    <row r="86" spans="1:14">
      <c r="A86" s="726"/>
      <c r="B86" s="108"/>
      <c r="D86" s="6"/>
      <c r="E86" s="6"/>
      <c r="F86" s="698"/>
      <c r="G86" s="745"/>
      <c r="H86" s="708"/>
      <c r="J86" s="31"/>
      <c r="K86" s="30"/>
      <c r="L86" s="30"/>
      <c r="M86" s="30"/>
      <c r="N86" s="30"/>
    </row>
    <row r="87" spans="1:14">
      <c r="A87" s="726"/>
      <c r="B87" s="108"/>
      <c r="D87" s="6"/>
      <c r="E87" s="6"/>
      <c r="F87" s="698"/>
      <c r="G87" s="745"/>
      <c r="H87" s="708"/>
      <c r="J87" s="31"/>
      <c r="K87" s="30"/>
      <c r="L87" s="30"/>
      <c r="M87" s="30"/>
      <c r="N87" s="30"/>
    </row>
    <row r="88" spans="1:14">
      <c r="A88" s="726"/>
      <c r="B88" s="108"/>
      <c r="D88" s="6"/>
      <c r="E88" s="6"/>
      <c r="F88" s="698"/>
      <c r="G88" s="745"/>
      <c r="H88" s="708"/>
      <c r="J88" s="31"/>
      <c r="K88" s="30"/>
      <c r="L88" s="30"/>
      <c r="M88" s="30"/>
      <c r="N88" s="30"/>
    </row>
    <row r="89" spans="1:14">
      <c r="A89" s="726"/>
      <c r="B89" s="108"/>
      <c r="D89" s="6"/>
      <c r="E89" s="314"/>
      <c r="F89" s="698"/>
      <c r="G89" s="745"/>
      <c r="H89" s="708"/>
      <c r="J89" s="31"/>
      <c r="K89" s="30"/>
      <c r="L89" s="30"/>
      <c r="M89" s="30"/>
      <c r="N89" s="30"/>
    </row>
    <row r="90" spans="1:14">
      <c r="A90" s="726"/>
      <c r="B90" s="108"/>
      <c r="C90" s="37"/>
      <c r="D90" s="6"/>
      <c r="E90" s="314"/>
      <c r="F90" s="698"/>
      <c r="G90" s="745"/>
      <c r="H90" s="708"/>
      <c r="J90" s="31"/>
      <c r="K90" s="30"/>
      <c r="L90" s="30"/>
      <c r="M90" s="30"/>
      <c r="N90" s="30"/>
    </row>
    <row r="91" spans="1:14">
      <c r="A91" s="726"/>
      <c r="B91" s="108"/>
      <c r="C91" s="37"/>
      <c r="D91" s="6"/>
      <c r="E91" s="314"/>
      <c r="F91" s="698"/>
      <c r="G91" s="745"/>
      <c r="H91" s="708"/>
      <c r="J91" s="31"/>
      <c r="K91" s="30"/>
      <c r="L91" s="30"/>
      <c r="M91" s="30"/>
      <c r="N91" s="30"/>
    </row>
    <row r="92" spans="1:14">
      <c r="A92" s="726"/>
      <c r="B92" s="108"/>
      <c r="C92" s="37"/>
      <c r="D92" s="6"/>
      <c r="E92" s="314"/>
      <c r="F92" s="698"/>
      <c r="G92" s="745"/>
      <c r="H92" s="708"/>
      <c r="J92" s="18"/>
    </row>
    <row r="93" spans="1:14">
      <c r="A93" s="726"/>
      <c r="B93" s="108"/>
      <c r="C93" s="37"/>
      <c r="D93" s="6"/>
      <c r="E93" s="314"/>
      <c r="F93" s="698"/>
      <c r="G93" s="745"/>
      <c r="H93" s="708"/>
      <c r="J93" s="18"/>
    </row>
    <row r="94" spans="1:14">
      <c r="A94" s="726"/>
      <c r="B94" s="108"/>
      <c r="C94" s="37"/>
      <c r="D94" s="724"/>
      <c r="E94" s="314"/>
      <c r="F94" s="698"/>
      <c r="G94" s="745"/>
      <c r="H94" s="752"/>
      <c r="I94" s="725"/>
      <c r="J94" s="18"/>
    </row>
    <row r="95" spans="1:14">
      <c r="A95" s="726"/>
      <c r="B95" s="108"/>
      <c r="C95" s="37"/>
      <c r="D95" s="724"/>
      <c r="E95" s="314"/>
      <c r="F95" s="698"/>
      <c r="G95" s="745"/>
      <c r="H95" s="752"/>
      <c r="I95" s="725"/>
      <c r="J95" s="18"/>
    </row>
    <row r="96" spans="1:14">
      <c r="A96" s="726"/>
      <c r="B96" s="108"/>
      <c r="C96" s="37"/>
      <c r="D96" s="724"/>
      <c r="E96" s="314"/>
      <c r="F96" s="698"/>
      <c r="G96" s="745"/>
      <c r="H96" s="752"/>
      <c r="I96" s="725"/>
      <c r="J96" s="18"/>
    </row>
    <row r="97" spans="1:10">
      <c r="A97" s="726"/>
      <c r="B97" s="108"/>
      <c r="C97" s="37"/>
      <c r="D97" s="724"/>
      <c r="E97" s="314"/>
      <c r="F97" s="698"/>
      <c r="G97" s="745"/>
      <c r="H97" s="752"/>
      <c r="I97" s="725"/>
      <c r="J97" s="18"/>
    </row>
    <row r="98" spans="1:10">
      <c r="A98" s="726"/>
      <c r="B98" s="108"/>
      <c r="C98" s="37"/>
      <c r="D98" s="724"/>
      <c r="E98" s="314"/>
      <c r="F98" s="698"/>
      <c r="G98" s="745"/>
      <c r="H98" s="752"/>
      <c r="I98" s="725"/>
      <c r="J98" s="18"/>
    </row>
    <row r="99" spans="1:10">
      <c r="A99" s="726"/>
      <c r="B99" s="108"/>
      <c r="C99" s="37"/>
      <c r="D99" s="724"/>
      <c r="E99" s="314"/>
      <c r="F99" s="698"/>
      <c r="G99" s="745"/>
      <c r="H99" s="752"/>
      <c r="I99" s="725"/>
      <c r="J99" s="18"/>
    </row>
    <row r="100" spans="1:10">
      <c r="B100" s="18"/>
      <c r="C100" s="306"/>
      <c r="E100" s="600"/>
      <c r="H100" s="753"/>
      <c r="J100" s="18"/>
    </row>
    <row r="101" spans="1:10">
      <c r="B101" s="18"/>
      <c r="C101" s="600"/>
      <c r="D101" s="600"/>
      <c r="I101" s="18"/>
    </row>
    <row r="102" spans="1:10">
      <c r="A102" s="750"/>
      <c r="B102" s="751"/>
      <c r="C102" s="600"/>
      <c r="D102" s="600"/>
      <c r="I102" s="18"/>
    </row>
    <row r="103" spans="1:10">
      <c r="A103" s="713"/>
      <c r="B103" s="710"/>
      <c r="C103" s="600"/>
      <c r="D103" s="600"/>
      <c r="E103" s="37"/>
      <c r="I103" s="18"/>
    </row>
    <row r="104" spans="1:10">
      <c r="A104" s="726"/>
      <c r="B104" s="710"/>
      <c r="C104" s="600"/>
      <c r="D104" s="600"/>
      <c r="E104" s="37"/>
      <c r="I104" s="18"/>
    </row>
    <row r="105" spans="1:10">
      <c r="A105" s="726"/>
      <c r="B105" s="710"/>
      <c r="C105" s="600"/>
      <c r="D105" s="600"/>
      <c r="E105" s="37"/>
      <c r="I105" s="18"/>
    </row>
    <row r="106" spans="1:10">
      <c r="A106" s="726"/>
      <c r="B106" s="710"/>
      <c r="C106" s="600"/>
      <c r="D106" s="600"/>
      <c r="E106" s="37"/>
      <c r="I106" s="18"/>
    </row>
    <row r="107" spans="1:10">
      <c r="A107" s="726"/>
      <c r="B107" s="18"/>
      <c r="C107" s="600"/>
      <c r="D107" s="600"/>
      <c r="E107" s="37"/>
      <c r="I107" s="18"/>
    </row>
    <row r="108" spans="1:10">
      <c r="A108" s="726"/>
      <c r="B108" s="18"/>
      <c r="C108" s="600"/>
      <c r="D108" s="600"/>
      <c r="E108" s="37"/>
      <c r="I108" s="18"/>
    </row>
    <row r="109" spans="1:10">
      <c r="A109" s="726"/>
      <c r="B109" s="18"/>
      <c r="C109" s="600"/>
      <c r="D109" s="600"/>
      <c r="E109" s="37"/>
      <c r="I109" s="18"/>
    </row>
    <row r="110" spans="1:10">
      <c r="A110" s="726"/>
      <c r="B110" s="18"/>
      <c r="C110" s="600"/>
      <c r="D110" s="600"/>
      <c r="I110" s="18"/>
    </row>
    <row r="111" spans="1:10">
      <c r="A111" s="726"/>
      <c r="B111" s="18"/>
      <c r="C111" s="600"/>
      <c r="D111" s="600"/>
      <c r="I111" s="18"/>
    </row>
    <row r="112" spans="1:10">
      <c r="A112" s="726"/>
      <c r="B112" s="18"/>
      <c r="C112" s="600"/>
      <c r="D112" s="600"/>
      <c r="I112" s="18"/>
    </row>
    <row r="113" spans="1:10">
      <c r="A113" s="726"/>
      <c r="B113" s="18"/>
      <c r="C113" s="600"/>
      <c r="D113" s="600"/>
      <c r="I113" s="18"/>
    </row>
    <row r="114" spans="1:10">
      <c r="A114" s="726"/>
      <c r="B114" s="18"/>
      <c r="C114" s="600"/>
      <c r="D114" s="600"/>
      <c r="I114" s="18"/>
    </row>
    <row r="115" spans="1:10">
      <c r="A115" s="726"/>
      <c r="B115" s="18"/>
      <c r="C115" s="600"/>
      <c r="D115" s="600"/>
      <c r="I115" s="18"/>
    </row>
    <row r="116" spans="1:10">
      <c r="A116" s="726"/>
      <c r="B116" s="18"/>
      <c r="C116" s="600"/>
      <c r="D116" s="600"/>
      <c r="I116" s="18"/>
    </row>
    <row r="117" spans="1:10">
      <c r="A117" s="726"/>
      <c r="B117" s="18"/>
      <c r="C117" s="600"/>
      <c r="D117" s="600"/>
      <c r="I117" s="18"/>
      <c r="J117" s="18"/>
    </row>
    <row r="118" spans="1:10">
      <c r="A118" s="726"/>
      <c r="B118" s="18"/>
      <c r="C118" s="600"/>
      <c r="D118" s="600"/>
      <c r="I118" s="18"/>
      <c r="J118" s="18"/>
    </row>
    <row r="119" spans="1:10">
      <c r="A119" s="726"/>
      <c r="B119" s="18"/>
      <c r="C119" s="600"/>
      <c r="D119" s="600"/>
      <c r="I119" s="18"/>
      <c r="J119" s="18"/>
    </row>
    <row r="120" spans="1:10">
      <c r="A120" s="726"/>
      <c r="B120" s="18"/>
      <c r="C120" s="600"/>
      <c r="D120" s="600"/>
      <c r="I120" s="18"/>
      <c r="J120" s="18"/>
    </row>
    <row r="121" spans="1:10">
      <c r="B121" s="18"/>
      <c r="C121" s="600"/>
      <c r="D121" s="600"/>
      <c r="I121" s="18"/>
      <c r="J121" s="18"/>
    </row>
    <row r="122" spans="1:10">
      <c r="B122" s="18"/>
      <c r="C122" s="600"/>
      <c r="D122" s="600"/>
      <c r="I122" s="18"/>
      <c r="J122" s="18"/>
    </row>
    <row r="123" spans="1:10">
      <c r="B123" s="18"/>
      <c r="C123" s="600"/>
      <c r="D123" s="600"/>
      <c r="I123" s="18"/>
      <c r="J123" s="18"/>
    </row>
    <row r="124" spans="1:10">
      <c r="B124" s="18"/>
      <c r="C124" s="600"/>
      <c r="D124" s="600"/>
      <c r="I124" s="18"/>
      <c r="J124" s="18"/>
    </row>
    <row r="125" spans="1:10">
      <c r="B125" s="18"/>
      <c r="C125" s="600"/>
      <c r="D125" s="600"/>
      <c r="I125" s="18"/>
      <c r="J125" s="18"/>
    </row>
    <row r="126" spans="1:10">
      <c r="B126" s="18"/>
      <c r="C126" s="600"/>
      <c r="D126" s="600"/>
      <c r="I126" s="18"/>
      <c r="J126" s="18"/>
    </row>
    <row r="127" spans="1:10">
      <c r="B127" s="18"/>
      <c r="C127" s="600"/>
      <c r="D127" s="600"/>
      <c r="I127" s="18"/>
      <c r="J127" s="18"/>
    </row>
    <row r="128" spans="1:10">
      <c r="B128" s="18"/>
      <c r="C128" s="600"/>
      <c r="D128" s="600"/>
      <c r="I128" s="18"/>
      <c r="J128" s="18"/>
    </row>
    <row r="129" spans="2:10">
      <c r="B129" s="18"/>
      <c r="C129" s="600"/>
      <c r="D129" s="600"/>
      <c r="I129" s="18"/>
      <c r="J129" s="18"/>
    </row>
    <row r="130" spans="2:10">
      <c r="B130" s="18"/>
      <c r="C130" s="600"/>
      <c r="D130" s="600"/>
      <c r="I130" s="18"/>
      <c r="J130" s="18"/>
    </row>
    <row r="131" spans="2:10">
      <c r="B131" s="18"/>
      <c r="C131" s="600"/>
      <c r="D131" s="600"/>
      <c r="I131" s="18"/>
      <c r="J131" s="18"/>
    </row>
    <row r="132" spans="2:10">
      <c r="B132" s="18"/>
      <c r="C132" s="600"/>
      <c r="D132" s="600"/>
      <c r="I132" s="18"/>
      <c r="J132" s="18"/>
    </row>
    <row r="133" spans="2:10">
      <c r="B133" s="18"/>
      <c r="C133" s="600"/>
      <c r="D133" s="600"/>
      <c r="I133" s="18"/>
      <c r="J133" s="18"/>
    </row>
    <row r="134" spans="2:10">
      <c r="B134" s="18"/>
      <c r="C134" s="600"/>
      <c r="D134" s="600"/>
      <c r="I134" s="18"/>
      <c r="J134" s="18"/>
    </row>
    <row r="135" spans="2:10">
      <c r="B135" s="18"/>
      <c r="C135" s="600"/>
      <c r="D135" s="600"/>
      <c r="I135" s="18"/>
      <c r="J135" s="18"/>
    </row>
    <row r="136" spans="2:10">
      <c r="B136" s="18"/>
      <c r="C136" s="600"/>
      <c r="D136" s="600"/>
      <c r="I136" s="18"/>
      <c r="J136" s="18"/>
    </row>
    <row r="137" spans="2:10">
      <c r="B137" s="18"/>
      <c r="C137" s="600"/>
      <c r="D137" s="600"/>
      <c r="I137" s="18"/>
      <c r="J137" s="18"/>
    </row>
    <row r="138" spans="2:10">
      <c r="B138" s="18"/>
      <c r="C138" s="600"/>
      <c r="D138" s="600"/>
      <c r="I138" s="18"/>
      <c r="J138" s="18"/>
    </row>
    <row r="139" spans="2:10">
      <c r="B139" s="18"/>
      <c r="C139" s="600"/>
      <c r="D139" s="600"/>
      <c r="I139" s="18"/>
      <c r="J139" s="18"/>
    </row>
    <row r="140" spans="2:10">
      <c r="B140" s="600"/>
      <c r="H140" s="709"/>
      <c r="I140" s="18"/>
    </row>
    <row r="141" spans="2:10">
      <c r="B141" s="600"/>
      <c r="H141" s="709"/>
      <c r="I141" s="18"/>
    </row>
    <row r="142" spans="2:10">
      <c r="B142" s="600"/>
      <c r="H142" s="709"/>
      <c r="I142" s="18"/>
    </row>
    <row r="143" spans="2:10">
      <c r="B143" s="600"/>
      <c r="H143" s="709"/>
      <c r="I143" s="18"/>
    </row>
    <row r="144" spans="2:10">
      <c r="B144" s="600"/>
      <c r="H144" s="709"/>
      <c r="I144" s="18"/>
    </row>
    <row r="145" spans="2:9">
      <c r="B145" s="600"/>
      <c r="H145" s="709"/>
      <c r="I145" s="18"/>
    </row>
    <row r="146" spans="2:9">
      <c r="B146" s="600"/>
      <c r="H146" s="709"/>
      <c r="I146" s="18"/>
    </row>
    <row r="147" spans="2:9">
      <c r="B147" s="600"/>
      <c r="H147" s="709"/>
      <c r="I147" s="18"/>
    </row>
    <row r="148" spans="2:9">
      <c r="B148" s="600"/>
      <c r="H148" s="709"/>
      <c r="I148" s="18"/>
    </row>
    <row r="149" spans="2:9">
      <c r="B149" s="600"/>
      <c r="H149" s="709"/>
      <c r="I149" s="18"/>
    </row>
    <row r="150" spans="2:9">
      <c r="B150" s="600"/>
      <c r="H150" s="709"/>
      <c r="I150" s="18"/>
    </row>
    <row r="151" spans="2:9">
      <c r="B151" s="600"/>
      <c r="H151" s="709"/>
      <c r="I151" s="18"/>
    </row>
    <row r="152" spans="2:9">
      <c r="B152" s="600"/>
      <c r="H152" s="709"/>
      <c r="I152" s="18"/>
    </row>
    <row r="153" spans="2:9">
      <c r="B153" s="600"/>
      <c r="H153" s="709"/>
      <c r="I153" s="18"/>
    </row>
    <row r="154" spans="2:9">
      <c r="B154" s="600"/>
      <c r="H154" s="709"/>
      <c r="I154" s="18"/>
    </row>
    <row r="155" spans="2:9">
      <c r="B155" s="600"/>
      <c r="H155" s="709"/>
      <c r="I155" s="18"/>
    </row>
    <row r="156" spans="2:9">
      <c r="B156" s="600"/>
      <c r="H156" s="709"/>
      <c r="I156" s="18"/>
    </row>
    <row r="157" spans="2:9">
      <c r="B157" s="600"/>
      <c r="H157" s="709"/>
      <c r="I157" s="18"/>
    </row>
    <row r="158" spans="2:9">
      <c r="B158" s="600"/>
      <c r="H158" s="709"/>
      <c r="I158" s="18"/>
    </row>
    <row r="159" spans="2:9">
      <c r="B159" s="600"/>
      <c r="H159" s="709"/>
      <c r="I159" s="18"/>
    </row>
    <row r="160" spans="2:9">
      <c r="B160" s="600"/>
      <c r="H160" s="709"/>
      <c r="I160" s="18"/>
    </row>
    <row r="161" spans="2:9">
      <c r="B161" s="600"/>
      <c r="H161" s="709"/>
      <c r="I161" s="18"/>
    </row>
    <row r="162" spans="2:9">
      <c r="B162" s="600"/>
      <c r="H162" s="709"/>
      <c r="I162" s="18"/>
    </row>
    <row r="163" spans="2:9">
      <c r="B163" s="600"/>
      <c r="H163" s="709"/>
      <c r="I163" s="18"/>
    </row>
    <row r="164" spans="2:9">
      <c r="B164" s="600"/>
      <c r="H164" s="709"/>
      <c r="I164" s="18"/>
    </row>
    <row r="165" spans="2:9">
      <c r="B165" s="600"/>
      <c r="H165" s="709"/>
      <c r="I165" s="18"/>
    </row>
    <row r="166" spans="2:9">
      <c r="B166" s="6"/>
      <c r="H166" s="709"/>
      <c r="I166" s="18"/>
    </row>
    <row r="167" spans="2:9">
      <c r="B167" s="6"/>
      <c r="H167" s="709"/>
      <c r="I167" s="18"/>
    </row>
    <row r="168" spans="2:9">
      <c r="B168" s="6"/>
      <c r="H168" s="709"/>
      <c r="I168" s="18"/>
    </row>
    <row r="169" spans="2:9">
      <c r="B169" s="6"/>
      <c r="H169" s="709"/>
      <c r="I169" s="18"/>
    </row>
    <row r="170" spans="2:9">
      <c r="B170" s="6"/>
      <c r="H170" s="709"/>
      <c r="I170" s="18"/>
    </row>
    <row r="171" spans="2:9">
      <c r="B171" s="6"/>
      <c r="H171" s="709"/>
      <c r="I171" s="18"/>
    </row>
    <row r="172" spans="2:9">
      <c r="B172" s="6"/>
      <c r="H172" s="709"/>
      <c r="I172" s="18"/>
    </row>
    <row r="173" spans="2:9">
      <c r="B173" s="6"/>
      <c r="H173" s="709"/>
      <c r="I173" s="18"/>
    </row>
    <row r="174" spans="2:9">
      <c r="B174" s="6"/>
      <c r="H174" s="709"/>
      <c r="I174" s="18"/>
    </row>
    <row r="175" spans="2:9">
      <c r="B175" s="6"/>
      <c r="H175" s="709"/>
      <c r="I175" s="18"/>
    </row>
    <row r="176" spans="2:9">
      <c r="B176" s="6"/>
      <c r="H176" s="709"/>
      <c r="I176" s="18"/>
    </row>
    <row r="177" spans="2:9">
      <c r="B177" s="6"/>
      <c r="H177" s="709"/>
      <c r="I177" s="18"/>
    </row>
    <row r="178" spans="2:9">
      <c r="F178" s="18"/>
    </row>
    <row r="179" spans="2:9">
      <c r="F179" s="18"/>
    </row>
    <row r="180" spans="2:9">
      <c r="F180" s="18"/>
    </row>
    <row r="181" spans="2:9">
      <c r="F181" s="18"/>
    </row>
    <row r="182" spans="2:9">
      <c r="F182" s="18"/>
    </row>
    <row r="183" spans="2:9">
      <c r="F183" s="18"/>
    </row>
    <row r="184" spans="2:9">
      <c r="F184" s="18"/>
    </row>
    <row r="185" spans="2:9">
      <c r="F185" s="18"/>
    </row>
    <row r="186" spans="2:9">
      <c r="F186" s="18"/>
    </row>
    <row r="187" spans="2:9">
      <c r="F187" s="18"/>
    </row>
    <row r="188" spans="2:9">
      <c r="F188" s="18"/>
    </row>
    <row r="189" spans="2:9">
      <c r="F189" s="18"/>
    </row>
    <row r="190" spans="2:9">
      <c r="F190" s="18"/>
    </row>
    <row r="191" spans="2:9">
      <c r="F191" s="18"/>
    </row>
    <row r="192" spans="2:9">
      <c r="F192" s="18"/>
    </row>
    <row r="193" spans="6:6">
      <c r="F193" s="18"/>
    </row>
    <row r="194" spans="6:6">
      <c r="F194" s="18"/>
    </row>
    <row r="195" spans="6:6">
      <c r="F195" s="18"/>
    </row>
    <row r="196" spans="6:6">
      <c r="F196" s="18"/>
    </row>
    <row r="197" spans="6:6">
      <c r="F197" s="18"/>
    </row>
    <row r="198" spans="6:6">
      <c r="F198" s="18"/>
    </row>
    <row r="199" spans="6:6">
      <c r="F199" s="18"/>
    </row>
    <row r="200" spans="6:6">
      <c r="F200" s="18"/>
    </row>
    <row r="201" spans="6:6">
      <c r="F201" s="18"/>
    </row>
    <row r="202" spans="6:6">
      <c r="F202" s="18"/>
    </row>
    <row r="203" spans="6:6">
      <c r="F203" s="18"/>
    </row>
    <row r="204" spans="6:6">
      <c r="F204" s="18"/>
    </row>
    <row r="205" spans="6:6">
      <c r="F205" s="18"/>
    </row>
    <row r="206" spans="6:6">
      <c r="F206" s="18"/>
    </row>
    <row r="207" spans="6:6">
      <c r="F207" s="18"/>
    </row>
    <row r="208" spans="6:6">
      <c r="F208" s="18"/>
    </row>
    <row r="209" spans="6:6">
      <c r="F209" s="18"/>
    </row>
    <row r="210" spans="6:6">
      <c r="F210" s="18"/>
    </row>
    <row r="211" spans="6:6">
      <c r="F211" s="18"/>
    </row>
    <row r="212" spans="6:6">
      <c r="F212" s="18"/>
    </row>
    <row r="213" spans="6:6">
      <c r="F213" s="18"/>
    </row>
    <row r="214" spans="6:6">
      <c r="F214" s="18"/>
    </row>
    <row r="215" spans="6:6">
      <c r="F215" s="18"/>
    </row>
    <row r="216" spans="6:6">
      <c r="F216" s="18"/>
    </row>
    <row r="217" spans="6:6">
      <c r="F217" s="18"/>
    </row>
    <row r="218" spans="6:6">
      <c r="F218" s="18"/>
    </row>
    <row r="219" spans="6:6">
      <c r="F219" s="18"/>
    </row>
    <row r="220" spans="6:6">
      <c r="F220" s="18"/>
    </row>
    <row r="221" spans="6:6">
      <c r="F221" s="18"/>
    </row>
    <row r="222" spans="6:6">
      <c r="F222" s="18"/>
    </row>
    <row r="223" spans="6:6">
      <c r="F223" s="18"/>
    </row>
    <row r="224" spans="6:6">
      <c r="F224" s="18"/>
    </row>
    <row r="225" spans="6:6">
      <c r="F225" s="18"/>
    </row>
    <row r="226" spans="6:6">
      <c r="F226" s="18"/>
    </row>
    <row r="227" spans="6:6">
      <c r="F227" s="18"/>
    </row>
  </sheetData>
  <conditionalFormatting sqref="N4:N75 L4:L75">
    <cfRule type="cellIs" dxfId="13" priority="1" stopIfTrue="1" operator="equal">
      <formula>$D4+ROUNDDOWN((#REF!-$D4),-3)</formula>
    </cfRule>
    <cfRule type="cellIs" dxfId="12" priority="2" stopIfTrue="1" operator="equal">
      <formula>$D4+ROUNDDOWN((#REF!-$D4),-3)</formula>
    </cfRule>
  </conditionalFormatting>
  <pageMargins left="0.70866141732283472" right="0.70866141732283472" top="0.74803149606299213" bottom="0.74803149606299213" header="0.31496062992125984" footer="0.31496062992125984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AI164"/>
  <sheetViews>
    <sheetView zoomScale="85" zoomScaleNormal="85" workbookViewId="0">
      <pane xSplit="1" ySplit="3" topLeftCell="B58" activePane="bottomRight" state="frozen"/>
      <selection pane="topRight" activeCell="C1" sqref="C1"/>
      <selection pane="bottomLeft" activeCell="A3" sqref="A3"/>
      <selection pane="bottomRight" activeCell="J77" sqref="J77:T83"/>
    </sheetView>
  </sheetViews>
  <sheetFormatPr defaultRowHeight="12.75"/>
  <cols>
    <col min="1" max="1" width="10.42578125" style="11" customWidth="1"/>
    <col min="2" max="3" width="16" style="18" customWidth="1"/>
    <col min="4" max="4" width="18" style="18" bestFit="1" customWidth="1"/>
    <col min="5" max="5" width="15" style="600" customWidth="1"/>
    <col min="6" max="6" width="14" style="11" bestFit="1" customWidth="1"/>
    <col min="7" max="7" width="15.42578125" style="11" customWidth="1"/>
    <col min="8" max="8" width="16.7109375" style="693" customWidth="1"/>
    <col min="9" max="9" width="13.7109375" style="460" customWidth="1"/>
    <col min="10" max="10" width="8.28515625" style="18" customWidth="1"/>
    <col min="11" max="11" width="15.7109375" style="18" customWidth="1"/>
    <col min="12" max="12" width="14.28515625" style="18" customWidth="1"/>
    <col min="13" max="15" width="19.140625" style="18" customWidth="1"/>
    <col min="16" max="16" width="16.42578125" style="18" customWidth="1"/>
    <col min="17" max="17" width="18.7109375" style="31" customWidth="1"/>
    <col min="18" max="18" width="18.42578125" style="11" customWidth="1"/>
    <col min="19" max="16384" width="9.140625" style="11"/>
  </cols>
  <sheetData>
    <row r="1" spans="1:35">
      <c r="A1" s="749"/>
      <c r="B1" s="757" t="s">
        <v>33</v>
      </c>
      <c r="C1" s="757" t="s">
        <v>31</v>
      </c>
      <c r="D1" s="757" t="s">
        <v>27</v>
      </c>
      <c r="E1" s="757" t="s">
        <v>32</v>
      </c>
      <c r="F1" s="757" t="s">
        <v>9</v>
      </c>
      <c r="G1" s="757" t="s">
        <v>181</v>
      </c>
      <c r="H1" s="758" t="s">
        <v>40</v>
      </c>
      <c r="I1" s="781" t="s">
        <v>10</v>
      </c>
      <c r="J1" s="728"/>
      <c r="K1" s="769"/>
      <c r="L1" s="769"/>
      <c r="M1" s="769"/>
      <c r="O1" s="11"/>
      <c r="P1" s="769"/>
    </row>
    <row r="2" spans="1:35">
      <c r="A2" s="748"/>
      <c r="B2" s="760">
        <v>454377.476714105</v>
      </c>
      <c r="C2" s="760">
        <v>948400.14032992104</v>
      </c>
      <c r="D2" s="760">
        <v>122744.415452841</v>
      </c>
      <c r="E2" s="760">
        <v>31430.351329228499</v>
      </c>
      <c r="F2" s="760">
        <v>-1878716.78189557</v>
      </c>
      <c r="G2" s="760">
        <v>-68381.395434217106</v>
      </c>
      <c r="H2" s="761">
        <v>968.67240795024099</v>
      </c>
      <c r="I2" s="782">
        <v>11919161.3217932</v>
      </c>
      <c r="R2" s="31">
        <v>1.0376000000000001</v>
      </c>
    </row>
    <row r="3" spans="1:35" s="718" customFormat="1" ht="54.75" customHeight="1">
      <c r="B3" s="100" t="s">
        <v>34</v>
      </c>
      <c r="C3" s="100" t="s">
        <v>35</v>
      </c>
      <c r="D3" s="100" t="s">
        <v>28</v>
      </c>
      <c r="E3" s="729" t="s">
        <v>39</v>
      </c>
      <c r="F3" s="100" t="s">
        <v>1</v>
      </c>
      <c r="G3" s="100" t="s">
        <v>183</v>
      </c>
      <c r="H3" s="707" t="s">
        <v>284</v>
      </c>
      <c r="I3" s="740" t="s">
        <v>56</v>
      </c>
      <c r="J3" s="250" t="s">
        <v>30</v>
      </c>
      <c r="K3" s="100" t="s">
        <v>57</v>
      </c>
      <c r="L3" s="143" t="s">
        <v>322</v>
      </c>
      <c r="M3" s="143" t="s">
        <v>332</v>
      </c>
      <c r="N3" s="143" t="s">
        <v>127</v>
      </c>
      <c r="O3" s="143" t="s">
        <v>333</v>
      </c>
      <c r="P3" s="143" t="s">
        <v>317</v>
      </c>
      <c r="Q3" s="100" t="s">
        <v>334</v>
      </c>
      <c r="R3" s="14" t="s">
        <v>331</v>
      </c>
    </row>
    <row r="4" spans="1:35">
      <c r="A4" s="714">
        <v>41640</v>
      </c>
      <c r="B4" s="101">
        <v>14.602580645161293</v>
      </c>
      <c r="C4" s="763">
        <v>0</v>
      </c>
      <c r="D4" s="763">
        <v>-8.2194623655914008</v>
      </c>
      <c r="E4" s="26">
        <v>70.967741935483872</v>
      </c>
      <c r="F4" s="27">
        <v>0</v>
      </c>
      <c r="G4" s="763">
        <v>9.0191483525120013</v>
      </c>
      <c r="H4" s="692">
        <v>11913</v>
      </c>
      <c r="I4" s="741">
        <f t="shared" ref="I4:I35" si="0">SUMPRODUCT($B$2:$H$2,B4:H4)+$I$2</f>
        <v>30698945.473467186</v>
      </c>
      <c r="J4" s="272">
        <v>31</v>
      </c>
      <c r="K4" s="37">
        <f t="shared" ref="K4:K67" si="1">I4*$J4</f>
        <v>951667309.67748272</v>
      </c>
      <c r="L4" s="37"/>
      <c r="M4" s="37">
        <f>K4+L4</f>
        <v>951667309.67748272</v>
      </c>
      <c r="N4" s="37">
        <v>7717.0688059900403</v>
      </c>
      <c r="O4" s="37">
        <f>M4-N4</f>
        <v>951659592.60867679</v>
      </c>
      <c r="P4" s="37">
        <v>43206127.084326163</v>
      </c>
      <c r="Q4" s="107">
        <f>O4-P4</f>
        <v>908453465.52435064</v>
      </c>
      <c r="R4" s="601">
        <f t="shared" ref="R4:R35" si="2">Q4/$R$2</f>
        <v>875533409.3334142</v>
      </c>
      <c r="AB4" s="37"/>
      <c r="AC4" s="690"/>
      <c r="AD4" s="690"/>
      <c r="AE4" s="690"/>
      <c r="AG4" s="690"/>
      <c r="AH4" s="39"/>
      <c r="AI4" s="39"/>
    </row>
    <row r="5" spans="1:35">
      <c r="A5" s="714">
        <v>41671</v>
      </c>
      <c r="B5" s="101">
        <v>14.235418719211822</v>
      </c>
      <c r="C5" s="763">
        <v>0</v>
      </c>
      <c r="D5" s="763">
        <v>-8.1799859222174636</v>
      </c>
      <c r="E5" s="26">
        <v>67.857142857142861</v>
      </c>
      <c r="F5" s="27">
        <v>0</v>
      </c>
      <c r="G5" s="763">
        <v>8.980164976255999</v>
      </c>
      <c r="H5" s="692">
        <v>11913</v>
      </c>
      <c r="I5" s="741">
        <f t="shared" si="0"/>
        <v>30441859.392765351</v>
      </c>
      <c r="J5" s="272">
        <v>28</v>
      </c>
      <c r="K5" s="37">
        <f t="shared" si="1"/>
        <v>852372062.99742985</v>
      </c>
      <c r="L5" s="37"/>
      <c r="M5" s="37">
        <f t="shared" ref="M5:M68" si="3">K5+L5</f>
        <v>852372062.99742985</v>
      </c>
      <c r="N5" s="37">
        <v>7717.0688059900403</v>
      </c>
      <c r="O5" s="37">
        <f t="shared" ref="O5:O68" si="4">M5-N5</f>
        <v>852364345.92862391</v>
      </c>
      <c r="P5" s="37">
        <v>43590267.188080765</v>
      </c>
      <c r="Q5" s="107">
        <f>O5-P5</f>
        <v>808774078.74054313</v>
      </c>
      <c r="R5" s="601">
        <f t="shared" si="2"/>
        <v>779466151.44616723</v>
      </c>
      <c r="AB5" s="37"/>
      <c r="AC5" s="690"/>
      <c r="AD5" s="690"/>
      <c r="AE5" s="690"/>
      <c r="AG5" s="690"/>
      <c r="AH5" s="39"/>
      <c r="AI5" s="39"/>
    </row>
    <row r="6" spans="1:35">
      <c r="A6" s="714">
        <v>41699</v>
      </c>
      <c r="B6" s="101">
        <v>8.9674193548387073</v>
      </c>
      <c r="C6" s="763">
        <v>6.4516129032258064E-4</v>
      </c>
      <c r="D6" s="763">
        <v>-4.5844016129032266</v>
      </c>
      <c r="E6" s="26">
        <v>67.741935483870961</v>
      </c>
      <c r="F6" s="27">
        <v>0</v>
      </c>
      <c r="G6" s="763">
        <v>8.9411816000000002</v>
      </c>
      <c r="H6" s="692">
        <v>11913</v>
      </c>
      <c r="I6" s="741">
        <f t="shared" si="0"/>
        <v>28489193.629015915</v>
      </c>
      <c r="J6" s="272">
        <v>31</v>
      </c>
      <c r="K6" s="37">
        <f t="shared" si="1"/>
        <v>883165002.49949336</v>
      </c>
      <c r="L6" s="37"/>
      <c r="M6" s="37">
        <f>K6+L6</f>
        <v>883165002.49949336</v>
      </c>
      <c r="N6" s="37">
        <v>59052.352602358573</v>
      </c>
      <c r="O6" s="37">
        <f t="shared" si="4"/>
        <v>883105950.146891</v>
      </c>
      <c r="P6" s="37">
        <v>44390570.107012942</v>
      </c>
      <c r="Q6" s="107">
        <f t="shared" ref="Q6:Q34" si="5">O6-P6</f>
        <v>838715380.03987801</v>
      </c>
      <c r="R6" s="601">
        <f t="shared" si="2"/>
        <v>808322455.7053566</v>
      </c>
      <c r="AB6" s="37"/>
      <c r="AC6" s="690"/>
      <c r="AD6" s="690"/>
      <c r="AE6" s="690"/>
      <c r="AG6" s="690"/>
      <c r="AH6" s="39"/>
      <c r="AI6" s="39"/>
    </row>
    <row r="7" spans="1:35">
      <c r="A7" s="714">
        <v>41730</v>
      </c>
      <c r="B7" s="101">
        <v>3.2326666666666668</v>
      </c>
      <c r="C7" s="763">
        <v>4.0000000000000001E-3</v>
      </c>
      <c r="D7" s="763">
        <v>4.6107487922705304E-2</v>
      </c>
      <c r="E7" s="26">
        <v>66.666666666666657</v>
      </c>
      <c r="F7" s="27">
        <v>0</v>
      </c>
      <c r="G7" s="763">
        <v>8.894397681280001</v>
      </c>
      <c r="H7" s="692">
        <v>11981</v>
      </c>
      <c r="I7" s="741">
        <f t="shared" si="0"/>
        <v>26490274.832006335</v>
      </c>
      <c r="J7" s="272">
        <v>30</v>
      </c>
      <c r="K7" s="37">
        <f>I7*$J7</f>
        <v>794708244.96019006</v>
      </c>
      <c r="L7" s="37">
        <v>23111860.318186749</v>
      </c>
      <c r="M7" s="37">
        <f>K7+L7</f>
        <v>817820105.27837682</v>
      </c>
      <c r="N7" s="37">
        <v>59052.352602358573</v>
      </c>
      <c r="O7" s="37">
        <f>M7-N7</f>
        <v>817761052.92577446</v>
      </c>
      <c r="P7" s="37">
        <v>21715671.497036509</v>
      </c>
      <c r="Q7" s="107">
        <f t="shared" si="5"/>
        <v>796045381.428738</v>
      </c>
      <c r="R7" s="601">
        <f t="shared" si="2"/>
        <v>767198709.9351753</v>
      </c>
      <c r="AB7" s="37"/>
      <c r="AC7" s="690"/>
      <c r="AD7" s="690"/>
      <c r="AE7" s="690"/>
      <c r="AG7" s="690"/>
      <c r="AH7" s="39"/>
      <c r="AI7" s="39"/>
    </row>
    <row r="8" spans="1:35">
      <c r="A8" s="714">
        <v>41760</v>
      </c>
      <c r="B8" s="101">
        <v>0.41612903225806452</v>
      </c>
      <c r="C8" s="763">
        <v>0.59903225806451621</v>
      </c>
      <c r="D8" s="763">
        <v>6.8263394109396929</v>
      </c>
      <c r="E8" s="26">
        <v>67.741935483870961</v>
      </c>
      <c r="F8" s="27">
        <v>0</v>
      </c>
      <c r="G8" s="763">
        <v>8.8515140337920002</v>
      </c>
      <c r="H8" s="692">
        <v>11969</v>
      </c>
      <c r="I8" s="741">
        <f t="shared" si="0"/>
        <v>26632172.301147297</v>
      </c>
      <c r="J8" s="272">
        <v>31</v>
      </c>
      <c r="K8" s="37">
        <f t="shared" si="1"/>
        <v>825597341.33556616</v>
      </c>
      <c r="L8" s="37">
        <v>23882255.662126306</v>
      </c>
      <c r="M8" s="37">
        <f>K8+L8</f>
        <v>849479596.99769247</v>
      </c>
      <c r="N8" s="37">
        <v>59387.877333053788</v>
      </c>
      <c r="O8" s="37">
        <f t="shared" si="4"/>
        <v>849420209.12035942</v>
      </c>
      <c r="P8" s="37">
        <v>22092298.53612075</v>
      </c>
      <c r="Q8" s="107">
        <f t="shared" si="5"/>
        <v>827327910.58423865</v>
      </c>
      <c r="R8" s="601">
        <f t="shared" si="2"/>
        <v>797347639.3448714</v>
      </c>
      <c r="AB8" s="37"/>
      <c r="AC8" s="690"/>
      <c r="AD8" s="690"/>
      <c r="AE8" s="690"/>
      <c r="AG8" s="690"/>
      <c r="AH8" s="39"/>
      <c r="AI8" s="39"/>
    </row>
    <row r="9" spans="1:35">
      <c r="A9" s="714">
        <v>41791</v>
      </c>
      <c r="B9" s="101">
        <v>0</v>
      </c>
      <c r="C9" s="763">
        <v>2.4340000000000002</v>
      </c>
      <c r="D9" s="763">
        <v>12.835060990338167</v>
      </c>
      <c r="E9" s="26">
        <v>70</v>
      </c>
      <c r="F9" s="27">
        <v>0</v>
      </c>
      <c r="G9" s="763">
        <v>8.8086303863039994</v>
      </c>
      <c r="H9" s="692">
        <v>11957</v>
      </c>
      <c r="I9" s="741">
        <f t="shared" si="0"/>
        <v>28983193.45914416</v>
      </c>
      <c r="J9" s="272">
        <v>30</v>
      </c>
      <c r="K9" s="37">
        <f>I9*$J9</f>
        <v>869495803.77432477</v>
      </c>
      <c r="L9" s="37">
        <v>23111860.318186749</v>
      </c>
      <c r="M9" s="37">
        <f t="shared" si="3"/>
        <v>892607664.09251153</v>
      </c>
      <c r="N9" s="37">
        <v>72644.832248078237</v>
      </c>
      <c r="O9" s="37">
        <f t="shared" si="4"/>
        <v>892535019.26026344</v>
      </c>
      <c r="P9" s="37">
        <v>55287486.778171644</v>
      </c>
      <c r="Q9" s="107">
        <f t="shared" si="5"/>
        <v>837247532.48209178</v>
      </c>
      <c r="R9" s="601">
        <f t="shared" si="2"/>
        <v>806907799.23100591</v>
      </c>
      <c r="AB9" s="37"/>
      <c r="AC9" s="690"/>
      <c r="AD9" s="690"/>
      <c r="AE9" s="690"/>
      <c r="AG9" s="690"/>
      <c r="AH9" s="39"/>
      <c r="AI9" s="39"/>
    </row>
    <row r="10" spans="1:35">
      <c r="A10" s="714">
        <v>41821</v>
      </c>
      <c r="B10" s="101">
        <v>0</v>
      </c>
      <c r="C10" s="763">
        <v>4.5209677419354843</v>
      </c>
      <c r="D10" s="763">
        <v>15.593168791144635</v>
      </c>
      <c r="E10" s="26">
        <v>70.967741935483872</v>
      </c>
      <c r="F10" s="27">
        <v>0</v>
      </c>
      <c r="G10" s="763">
        <v>8.7579455726080013</v>
      </c>
      <c r="H10" s="692">
        <v>11944</v>
      </c>
      <c r="I10" s="741">
        <f t="shared" si="0"/>
        <v>31322305.91423849</v>
      </c>
      <c r="J10" s="272">
        <v>31</v>
      </c>
      <c r="K10" s="37">
        <f t="shared" si="1"/>
        <v>970991483.34139323</v>
      </c>
      <c r="L10" s="37">
        <v>23882255.662126306</v>
      </c>
      <c r="M10" s="37">
        <f t="shared" si="3"/>
        <v>994873739.00351954</v>
      </c>
      <c r="N10" s="37">
        <v>85901.787163102694</v>
      </c>
      <c r="O10" s="37">
        <f t="shared" si="4"/>
        <v>994787837.2163564</v>
      </c>
      <c r="P10" s="37">
        <v>55939958.889273979</v>
      </c>
      <c r="Q10" s="107">
        <f t="shared" si="5"/>
        <v>938847878.3270824</v>
      </c>
      <c r="R10" s="601">
        <f t="shared" si="2"/>
        <v>904826405.48099685</v>
      </c>
      <c r="AB10" s="37"/>
      <c r="AC10" s="690"/>
      <c r="AD10" s="690"/>
      <c r="AE10" s="690"/>
      <c r="AG10" s="690"/>
      <c r="AH10" s="39"/>
      <c r="AI10" s="39"/>
    </row>
    <row r="11" spans="1:35">
      <c r="A11" s="714">
        <v>41852</v>
      </c>
      <c r="B11" s="101">
        <v>0</v>
      </c>
      <c r="C11" s="763">
        <v>3.4348387096774196</v>
      </c>
      <c r="D11" s="763">
        <v>14.985091748480595</v>
      </c>
      <c r="E11" s="26">
        <v>64.516129032258064</v>
      </c>
      <c r="F11" s="27">
        <v>0</v>
      </c>
      <c r="G11" s="763">
        <v>8.7111613420160001</v>
      </c>
      <c r="H11" s="692">
        <v>11932</v>
      </c>
      <c r="I11" s="741">
        <f t="shared" si="0"/>
        <v>30006381.568364672</v>
      </c>
      <c r="J11" s="272">
        <v>31</v>
      </c>
      <c r="K11" s="37">
        <f t="shared" si="1"/>
        <v>930197828.6193049</v>
      </c>
      <c r="L11" s="37">
        <v>23882255.662126306</v>
      </c>
      <c r="M11" s="37">
        <f t="shared" si="3"/>
        <v>954080084.2814312</v>
      </c>
      <c r="N11" s="37">
        <v>99158.742078127121</v>
      </c>
      <c r="O11" s="37">
        <f t="shared" si="4"/>
        <v>953980925.53935301</v>
      </c>
      <c r="P11" s="37">
        <v>56476423.111538082</v>
      </c>
      <c r="Q11" s="107">
        <f t="shared" si="5"/>
        <v>897504502.42781496</v>
      </c>
      <c r="R11" s="601">
        <f t="shared" si="2"/>
        <v>864981208.97052324</v>
      </c>
      <c r="AB11" s="37"/>
      <c r="AC11" s="690"/>
      <c r="AD11" s="690"/>
      <c r="AE11" s="690"/>
      <c r="AG11" s="690"/>
      <c r="AH11" s="39"/>
      <c r="AI11" s="39"/>
    </row>
    <row r="12" spans="1:35">
      <c r="A12" s="714">
        <v>41883</v>
      </c>
      <c r="B12" s="101">
        <v>1.2000000000000005E-2</v>
      </c>
      <c r="C12" s="763">
        <v>1.1179999999999999</v>
      </c>
      <c r="D12" s="763">
        <v>12.007261198945983</v>
      </c>
      <c r="E12" s="26">
        <v>70</v>
      </c>
      <c r="F12" s="27">
        <v>0</v>
      </c>
      <c r="G12" s="763">
        <v>8.6643771114239989</v>
      </c>
      <c r="H12" s="692">
        <v>11920</v>
      </c>
      <c r="I12" s="741">
        <f t="shared" si="0"/>
        <v>27612966.963822231</v>
      </c>
      <c r="J12" s="272">
        <v>30</v>
      </c>
      <c r="K12" s="37">
        <f t="shared" si="1"/>
        <v>828389008.91466689</v>
      </c>
      <c r="L12" s="37">
        <v>23111860.318186749</v>
      </c>
      <c r="M12" s="37">
        <f>K12+L12</f>
        <v>851500869.23285365</v>
      </c>
      <c r="N12" s="37">
        <v>112415.69699315159</v>
      </c>
      <c r="O12" s="37">
        <f t="shared" si="4"/>
        <v>851388453.53586054</v>
      </c>
      <c r="P12" s="37">
        <v>57052805.633745395</v>
      </c>
      <c r="Q12" s="107">
        <f t="shared" si="5"/>
        <v>794335647.90211511</v>
      </c>
      <c r="R12" s="601">
        <f t="shared" si="2"/>
        <v>765550932.82779014</v>
      </c>
      <c r="AB12" s="37"/>
      <c r="AC12" s="690"/>
      <c r="AD12" s="690"/>
      <c r="AE12" s="690"/>
      <c r="AG12" s="690"/>
      <c r="AH12" s="39"/>
      <c r="AI12" s="39"/>
    </row>
    <row r="13" spans="1:35">
      <c r="A13" s="714">
        <v>41913</v>
      </c>
      <c r="B13" s="101">
        <v>1.4958064516129035</v>
      </c>
      <c r="C13" s="763">
        <v>0.10935483870967744</v>
      </c>
      <c r="D13" s="763">
        <v>6.0271878496276461</v>
      </c>
      <c r="E13" s="26">
        <v>70.967741935483872</v>
      </c>
      <c r="F13" s="27">
        <v>0</v>
      </c>
      <c r="G13" s="763">
        <v>8.6098160406400002</v>
      </c>
      <c r="H13" s="692">
        <v>11935</v>
      </c>
      <c r="I13" s="741">
        <f t="shared" si="0"/>
        <v>26645232.892404314</v>
      </c>
      <c r="J13" s="272">
        <v>31</v>
      </c>
      <c r="K13" s="37">
        <f t="shared" si="1"/>
        <v>826002219.66453373</v>
      </c>
      <c r="L13" s="37">
        <v>23882255.662126306</v>
      </c>
      <c r="M13" s="37">
        <f t="shared" si="3"/>
        <v>849884475.32666004</v>
      </c>
      <c r="N13" s="37">
        <v>125672.65190817605</v>
      </c>
      <c r="O13" s="37">
        <f t="shared" si="4"/>
        <v>849758802.67475188</v>
      </c>
      <c r="P13" s="37">
        <v>23608468.85586052</v>
      </c>
      <c r="Q13" s="107">
        <f t="shared" si="5"/>
        <v>826150333.81889141</v>
      </c>
      <c r="R13" s="601">
        <f t="shared" si="2"/>
        <v>796212734.98351133</v>
      </c>
      <c r="AB13" s="37"/>
      <c r="AC13" s="690"/>
      <c r="AD13" s="690"/>
      <c r="AE13" s="690"/>
      <c r="AG13" s="690"/>
      <c r="AH13" s="39"/>
      <c r="AI13" s="39"/>
    </row>
    <row r="14" spans="1:35">
      <c r="A14" s="714">
        <v>41944</v>
      </c>
      <c r="B14" s="101">
        <v>5.7863333333333333</v>
      </c>
      <c r="C14" s="763">
        <v>0</v>
      </c>
      <c r="D14" s="763">
        <v>0.26336594202898567</v>
      </c>
      <c r="E14" s="26">
        <v>66.666666666666657</v>
      </c>
      <c r="F14" s="27">
        <v>0</v>
      </c>
      <c r="G14" s="763">
        <v>8.559143389952002</v>
      </c>
      <c r="H14" s="692">
        <v>11950</v>
      </c>
      <c r="I14" s="741">
        <f t="shared" si="0"/>
        <v>27666373.421385258</v>
      </c>
      <c r="J14" s="272">
        <v>30</v>
      </c>
      <c r="K14" s="37">
        <f t="shared" si="1"/>
        <v>829991202.64155769</v>
      </c>
      <c r="L14" s="37">
        <v>23111860.318186749</v>
      </c>
      <c r="M14" s="37">
        <f t="shared" si="3"/>
        <v>853103062.95974445</v>
      </c>
      <c r="N14" s="37">
        <v>138929.60682320051</v>
      </c>
      <c r="O14" s="37">
        <f t="shared" si="4"/>
        <v>852964133.35292125</v>
      </c>
      <c r="P14" s="37">
        <v>24392154.304893281</v>
      </c>
      <c r="Q14" s="107">
        <f t="shared" si="5"/>
        <v>828571979.04802799</v>
      </c>
      <c r="R14" s="601">
        <f t="shared" si="2"/>
        <v>798546625.91367376</v>
      </c>
      <c r="AB14" s="37"/>
      <c r="AC14" s="690"/>
      <c r="AD14" s="690"/>
      <c r="AE14" s="690"/>
      <c r="AG14" s="690"/>
      <c r="AH14" s="39"/>
      <c r="AI14" s="39"/>
    </row>
    <row r="15" spans="1:35">
      <c r="A15" s="714">
        <v>41974</v>
      </c>
      <c r="B15" s="101">
        <v>11.778387096774193</v>
      </c>
      <c r="C15" s="763">
        <v>0</v>
      </c>
      <c r="D15" s="763">
        <v>-5.4374768973040357</v>
      </c>
      <c r="E15" s="26">
        <v>67.741935483870961</v>
      </c>
      <c r="F15" s="27">
        <v>0</v>
      </c>
      <c r="G15" s="763">
        <v>8.508470739264002</v>
      </c>
      <c r="H15" s="692">
        <v>11965</v>
      </c>
      <c r="I15" s="741">
        <f t="shared" si="0"/>
        <v>29741072.298232071</v>
      </c>
      <c r="J15" s="272">
        <v>31</v>
      </c>
      <c r="K15" s="37">
        <f t="shared" si="1"/>
        <v>921973241.2451942</v>
      </c>
      <c r="L15" s="37">
        <v>23882255.662126306</v>
      </c>
      <c r="M15" s="37">
        <f t="shared" si="3"/>
        <v>945855496.9073205</v>
      </c>
      <c r="N15" s="37">
        <v>152186.56173822496</v>
      </c>
      <c r="O15" s="37">
        <f t="shared" si="4"/>
        <v>945703310.34558225</v>
      </c>
      <c r="P15" s="37">
        <v>53118358.98501648</v>
      </c>
      <c r="Q15" s="107">
        <f t="shared" si="5"/>
        <v>892584951.36056578</v>
      </c>
      <c r="R15" s="601">
        <f t="shared" si="2"/>
        <v>860239929.99283516</v>
      </c>
      <c r="AB15" s="37"/>
      <c r="AC15" s="690"/>
      <c r="AD15" s="690"/>
      <c r="AE15" s="690"/>
      <c r="AG15" s="690"/>
      <c r="AH15" s="39"/>
      <c r="AI15" s="39"/>
    </row>
    <row r="16" spans="1:35">
      <c r="A16" s="714">
        <v>42005</v>
      </c>
      <c r="B16" s="101">
        <v>14.602580645161293</v>
      </c>
      <c r="C16" s="763">
        <v>0</v>
      </c>
      <c r="D16" s="763">
        <v>-8.2194623655914008</v>
      </c>
      <c r="E16" s="26">
        <v>67.741935483870961</v>
      </c>
      <c r="F16" s="27">
        <v>0</v>
      </c>
      <c r="G16" s="763">
        <v>8.3915109424640022</v>
      </c>
      <c r="H16" s="692">
        <v>11980</v>
      </c>
      <c r="I16" s="741">
        <f t="shared" si="0"/>
        <v>30705377.016631365</v>
      </c>
      <c r="J16" s="272">
        <v>31</v>
      </c>
      <c r="K16" s="37">
        <f t="shared" si="1"/>
        <v>951866687.51557231</v>
      </c>
      <c r="L16" s="37">
        <v>23882255.662126306</v>
      </c>
      <c r="M16" s="37">
        <f t="shared" si="3"/>
        <v>975748943.17769861</v>
      </c>
      <c r="N16" s="37">
        <v>165443.51665324942</v>
      </c>
      <c r="O16" s="37">
        <f t="shared" si="4"/>
        <v>975583499.66104531</v>
      </c>
      <c r="P16" s="37">
        <v>52951691.096334606</v>
      </c>
      <c r="Q16" s="107">
        <f t="shared" si="5"/>
        <v>922631808.56471074</v>
      </c>
      <c r="R16" s="601">
        <f t="shared" si="2"/>
        <v>889197965.07778597</v>
      </c>
      <c r="AB16" s="37"/>
      <c r="AC16" s="690"/>
      <c r="AD16" s="690"/>
      <c r="AE16" s="690"/>
      <c r="AG16" s="690"/>
      <c r="AH16" s="39"/>
      <c r="AI16" s="39"/>
    </row>
    <row r="17" spans="1:34" ht="12" customHeight="1">
      <c r="A17" s="714">
        <v>42036</v>
      </c>
      <c r="B17" s="101">
        <v>14.235418719211822</v>
      </c>
      <c r="C17" s="763">
        <v>0</v>
      </c>
      <c r="D17" s="763">
        <v>-8.1799859222174636</v>
      </c>
      <c r="E17" s="26">
        <v>67.857142857142861</v>
      </c>
      <c r="F17" s="27">
        <v>0</v>
      </c>
      <c r="G17" s="763">
        <v>8.3076947187200005</v>
      </c>
      <c r="H17" s="692">
        <v>11995</v>
      </c>
      <c r="I17" s="741">
        <f t="shared" si="0"/>
        <v>30567274.98481559</v>
      </c>
      <c r="J17" s="272">
        <v>28</v>
      </c>
      <c r="K17" s="37">
        <f t="shared" si="1"/>
        <v>855883699.57483649</v>
      </c>
      <c r="L17" s="37">
        <v>21571069.63030763</v>
      </c>
      <c r="M17" s="37">
        <f t="shared" si="3"/>
        <v>877454769.20514417</v>
      </c>
      <c r="N17" s="37">
        <v>178700.47156827388</v>
      </c>
      <c r="O17" s="37">
        <f t="shared" si="4"/>
        <v>877276068.73357594</v>
      </c>
      <c r="P17" s="37">
        <v>53317162.875849679</v>
      </c>
      <c r="Q17" s="107">
        <f t="shared" si="5"/>
        <v>823958905.85772622</v>
      </c>
      <c r="R17" s="601">
        <f t="shared" si="2"/>
        <v>794100718.82972836</v>
      </c>
      <c r="AB17" s="37"/>
      <c r="AC17" s="690"/>
      <c r="AD17" s="690"/>
      <c r="AE17" s="690"/>
      <c r="AG17" s="690"/>
      <c r="AH17" s="39"/>
    </row>
    <row r="18" spans="1:34">
      <c r="A18" s="714">
        <v>42064</v>
      </c>
      <c r="B18" s="101">
        <v>8.9674193548387073</v>
      </c>
      <c r="C18" s="763">
        <v>6.4516129032258064E-4</v>
      </c>
      <c r="D18" s="763">
        <v>-4.5844016129032266</v>
      </c>
      <c r="E18" s="26">
        <v>70.967741935483872</v>
      </c>
      <c r="F18" s="27">
        <v>0</v>
      </c>
      <c r="G18" s="763">
        <v>8.2238784949760007</v>
      </c>
      <c r="H18" s="692">
        <v>12010</v>
      </c>
      <c r="I18" s="741">
        <f t="shared" si="0"/>
        <v>28733593.269952215</v>
      </c>
      <c r="J18" s="272">
        <v>31</v>
      </c>
      <c r="K18" s="37">
        <f t="shared" si="1"/>
        <v>890741391.36851871</v>
      </c>
      <c r="L18" s="37">
        <v>23882255.662126306</v>
      </c>
      <c r="M18" s="37">
        <f t="shared" si="3"/>
        <v>914623647.03064501</v>
      </c>
      <c r="N18" s="37">
        <v>195500.47443812573</v>
      </c>
      <c r="O18" s="37">
        <f t="shared" si="4"/>
        <v>914428146.55620694</v>
      </c>
      <c r="P18" s="37">
        <v>54106645.81485565</v>
      </c>
      <c r="Q18" s="107">
        <f t="shared" si="5"/>
        <v>860321500.74135125</v>
      </c>
      <c r="R18" s="601">
        <f t="shared" si="2"/>
        <v>829145625.23260522</v>
      </c>
      <c r="AB18" s="37"/>
      <c r="AC18" s="690"/>
      <c r="AD18" s="690"/>
      <c r="AE18" s="690"/>
      <c r="AG18" s="690"/>
    </row>
    <row r="19" spans="1:34">
      <c r="A19" s="714">
        <v>42095</v>
      </c>
      <c r="B19" s="101">
        <v>3.2326666666666668</v>
      </c>
      <c r="C19" s="763">
        <v>4.0000000000000001E-3</v>
      </c>
      <c r="D19" s="763">
        <v>4.6107487922705304E-2</v>
      </c>
      <c r="E19" s="26">
        <v>66.666666666666657</v>
      </c>
      <c r="F19" s="27">
        <v>0</v>
      </c>
      <c r="G19" s="763">
        <v>8.2141300000000008</v>
      </c>
      <c r="H19" s="692">
        <v>12024</v>
      </c>
      <c r="I19" s="741">
        <f t="shared" si="0"/>
        <v>26578445.398862921</v>
      </c>
      <c r="J19" s="272">
        <v>30</v>
      </c>
      <c r="K19" s="37">
        <f t="shared" si="1"/>
        <v>797353361.96588767</v>
      </c>
      <c r="L19" s="37">
        <v>23111860.318186749</v>
      </c>
      <c r="M19" s="37">
        <f t="shared" si="3"/>
        <v>820465222.28407443</v>
      </c>
      <c r="N19" s="37">
        <v>212300.47730797762</v>
      </c>
      <c r="O19" s="37">
        <f t="shared" si="4"/>
        <v>820252921.80676639</v>
      </c>
      <c r="P19" s="37">
        <v>26398760.513986479</v>
      </c>
      <c r="Q19" s="107">
        <f t="shared" si="5"/>
        <v>793854161.29277992</v>
      </c>
      <c r="R19" s="601">
        <f t="shared" si="2"/>
        <v>765086894.07553959</v>
      </c>
      <c r="AB19" s="37"/>
      <c r="AC19" s="690"/>
      <c r="AD19" s="690"/>
      <c r="AE19" s="690"/>
      <c r="AG19" s="690"/>
    </row>
    <row r="20" spans="1:34">
      <c r="A20" s="714">
        <v>42125</v>
      </c>
      <c r="B20" s="101">
        <v>0.41612903225806452</v>
      </c>
      <c r="C20" s="763">
        <v>0.59903225806451621</v>
      </c>
      <c r="D20" s="763">
        <v>6.8263394109396929</v>
      </c>
      <c r="E20" s="26">
        <v>64.516129032258064</v>
      </c>
      <c r="F20" s="27">
        <v>0</v>
      </c>
      <c r="G20" s="763">
        <v>8.167347640640001</v>
      </c>
      <c r="H20" s="692">
        <v>12039</v>
      </c>
      <c r="I20" s="741">
        <f t="shared" si="0"/>
        <v>26645375.39228246</v>
      </c>
      <c r="J20" s="272">
        <v>31</v>
      </c>
      <c r="K20" s="37">
        <f t="shared" si="1"/>
        <v>826006637.16075623</v>
      </c>
      <c r="L20" s="37">
        <v>23882255.662126306</v>
      </c>
      <c r="M20" s="37">
        <f t="shared" si="3"/>
        <v>849888892.82288253</v>
      </c>
      <c r="N20" s="37">
        <v>229100.48017782948</v>
      </c>
      <c r="O20" s="37">
        <f t="shared" si="4"/>
        <v>849659792.34270465</v>
      </c>
      <c r="P20" s="37">
        <v>26786306.105897058</v>
      </c>
      <c r="Q20" s="107">
        <f t="shared" si="5"/>
        <v>822873486.23680758</v>
      </c>
      <c r="R20" s="601">
        <f t="shared" si="2"/>
        <v>793054632.07094014</v>
      </c>
      <c r="AB20" s="37"/>
      <c r="AC20" s="690"/>
      <c r="AD20" s="690"/>
      <c r="AE20" s="690"/>
      <c r="AG20" s="690"/>
    </row>
    <row r="21" spans="1:34">
      <c r="A21" s="714">
        <v>42156</v>
      </c>
      <c r="B21" s="101">
        <v>0</v>
      </c>
      <c r="C21" s="763">
        <v>2.4340000000000002</v>
      </c>
      <c r="D21" s="763">
        <v>12.835060990338167</v>
      </c>
      <c r="E21" s="26">
        <v>73.333333333333329</v>
      </c>
      <c r="F21" s="27">
        <v>0</v>
      </c>
      <c r="G21" s="763">
        <v>8.1205652812800011</v>
      </c>
      <c r="H21" s="692">
        <v>12054</v>
      </c>
      <c r="I21" s="741">
        <f t="shared" si="0"/>
        <v>29228973.37251056</v>
      </c>
      <c r="J21" s="272">
        <v>30</v>
      </c>
      <c r="K21" s="37">
        <f t="shared" si="1"/>
        <v>876869201.17531681</v>
      </c>
      <c r="L21" s="37">
        <v>23111860.318186749</v>
      </c>
      <c r="M21" s="37">
        <f t="shared" si="3"/>
        <v>899981061.49350357</v>
      </c>
      <c r="N21" s="37">
        <v>245900.48304768134</v>
      </c>
      <c r="O21" s="37">
        <f t="shared" si="4"/>
        <v>899735161.01045585</v>
      </c>
      <c r="P21" s="37">
        <v>66707274.096243598</v>
      </c>
      <c r="Q21" s="107">
        <f>O21-P21</f>
        <v>833027886.91421223</v>
      </c>
      <c r="R21" s="601">
        <f t="shared" si="2"/>
        <v>802841062.94739032</v>
      </c>
      <c r="AB21" s="37"/>
      <c r="AC21" s="690"/>
      <c r="AD21" s="690"/>
      <c r="AE21" s="690"/>
      <c r="AG21" s="690"/>
    </row>
    <row r="22" spans="1:34" ht="13.5" customHeight="1">
      <c r="A22" s="714">
        <v>42186</v>
      </c>
      <c r="B22" s="101">
        <v>0</v>
      </c>
      <c r="C22" s="763">
        <v>4.5209677419354843</v>
      </c>
      <c r="D22" s="763">
        <v>15.593168791144635</v>
      </c>
      <c r="E22" s="26">
        <v>70.967741935483872</v>
      </c>
      <c r="F22" s="27">
        <v>0</v>
      </c>
      <c r="G22" s="763">
        <v>8.0893840068480003</v>
      </c>
      <c r="H22" s="692">
        <v>12069</v>
      </c>
      <c r="I22" s="741">
        <f t="shared" si="0"/>
        <v>31489107.138032623</v>
      </c>
      <c r="J22" s="272">
        <v>31</v>
      </c>
      <c r="K22" s="37">
        <f t="shared" si="1"/>
        <v>976162321.27901125</v>
      </c>
      <c r="L22" s="37">
        <v>23882255.662126306</v>
      </c>
      <c r="M22" s="37">
        <f t="shared" si="3"/>
        <v>1000044576.9411376</v>
      </c>
      <c r="N22" s="37">
        <v>262700.48591753322</v>
      </c>
      <c r="O22" s="37">
        <f t="shared" si="4"/>
        <v>999781876.45521998</v>
      </c>
      <c r="P22" s="37">
        <v>67209222.838860005</v>
      </c>
      <c r="Q22" s="107">
        <f t="shared" si="5"/>
        <v>932572653.61635995</v>
      </c>
      <c r="R22" s="601">
        <f t="shared" si="2"/>
        <v>898778579.04429436</v>
      </c>
      <c r="S22" s="718"/>
      <c r="AB22" s="37"/>
      <c r="AC22" s="690"/>
      <c r="AD22" s="690"/>
      <c r="AE22" s="690"/>
      <c r="AG22" s="690"/>
    </row>
    <row r="23" spans="1:34">
      <c r="A23" s="714">
        <v>42217</v>
      </c>
      <c r="B23" s="101">
        <v>0</v>
      </c>
      <c r="C23" s="763">
        <v>3.4348387096774196</v>
      </c>
      <c r="D23" s="763">
        <v>14.985091748480595</v>
      </c>
      <c r="E23" s="26">
        <v>64.516129032258064</v>
      </c>
      <c r="F23" s="27">
        <v>0</v>
      </c>
      <c r="G23" s="763">
        <v>8.0504021899520009</v>
      </c>
      <c r="H23" s="692">
        <v>12084</v>
      </c>
      <c r="I23" s="741">
        <f t="shared" si="0"/>
        <v>30198803.40723718</v>
      </c>
      <c r="J23" s="272">
        <v>31</v>
      </c>
      <c r="K23" s="37">
        <f t="shared" si="1"/>
        <v>936162905.62435257</v>
      </c>
      <c r="L23" s="37">
        <v>23882255.662126306</v>
      </c>
      <c r="M23" s="37">
        <f t="shared" si="3"/>
        <v>960045161.28647888</v>
      </c>
      <c r="N23" s="37">
        <v>279500.48878738505</v>
      </c>
      <c r="O23" s="37">
        <f t="shared" si="4"/>
        <v>959765660.79769146</v>
      </c>
      <c r="P23" s="37">
        <v>67691666.13145265</v>
      </c>
      <c r="Q23" s="107">
        <f t="shared" si="5"/>
        <v>892073994.66623878</v>
      </c>
      <c r="R23" s="601">
        <f t="shared" si="2"/>
        <v>859747489.07694554</v>
      </c>
      <c r="AB23" s="37"/>
      <c r="AC23" s="690"/>
      <c r="AD23" s="690"/>
      <c r="AE23" s="690"/>
      <c r="AG23" s="690"/>
    </row>
    <row r="24" spans="1:34">
      <c r="A24" s="714">
        <v>42248</v>
      </c>
      <c r="B24" s="101">
        <v>1.2000000000000005E-2</v>
      </c>
      <c r="C24" s="763">
        <v>1.1179999999999999</v>
      </c>
      <c r="D24" s="763">
        <v>12.007261198945983</v>
      </c>
      <c r="E24" s="26">
        <v>70</v>
      </c>
      <c r="F24" s="27">
        <v>0</v>
      </c>
      <c r="G24" s="763">
        <v>8.0114203730560014</v>
      </c>
      <c r="H24" s="692">
        <v>12099</v>
      </c>
      <c r="I24" s="741">
        <f t="shared" si="0"/>
        <v>27831009.417773098</v>
      </c>
      <c r="J24" s="272">
        <v>30</v>
      </c>
      <c r="K24" s="37">
        <f t="shared" si="1"/>
        <v>834930282.53319287</v>
      </c>
      <c r="L24" s="37">
        <v>23111860.318186749</v>
      </c>
      <c r="M24" s="37">
        <f t="shared" si="3"/>
        <v>858042142.85137963</v>
      </c>
      <c r="N24" s="37">
        <v>296300.49165723694</v>
      </c>
      <c r="O24" s="37">
        <f t="shared" si="4"/>
        <v>857745842.35972238</v>
      </c>
      <c r="P24" s="37">
        <v>68121941.627144262</v>
      </c>
      <c r="Q24" s="107">
        <f t="shared" si="5"/>
        <v>789623900.73257816</v>
      </c>
      <c r="R24" s="601">
        <f t="shared" si="2"/>
        <v>761009927.46007907</v>
      </c>
      <c r="AB24" s="37"/>
      <c r="AC24" s="690"/>
      <c r="AD24" s="690"/>
      <c r="AE24" s="690"/>
      <c r="AG24" s="690"/>
    </row>
    <row r="25" spans="1:34">
      <c r="A25" s="714">
        <v>42278</v>
      </c>
      <c r="B25" s="101">
        <v>1.4958064516129035</v>
      </c>
      <c r="C25" s="763">
        <v>0.10935483870967744</v>
      </c>
      <c r="D25" s="763">
        <v>6.0271878496276461</v>
      </c>
      <c r="E25" s="26">
        <v>67.741935483870961</v>
      </c>
      <c r="F25" s="27">
        <v>0</v>
      </c>
      <c r="G25" s="763">
        <v>7.9880171863039999</v>
      </c>
      <c r="H25" s="692">
        <v>12114</v>
      </c>
      <c r="I25" s="741">
        <f t="shared" si="0"/>
        <v>26759756.496672012</v>
      </c>
      <c r="J25" s="272">
        <v>31</v>
      </c>
      <c r="K25" s="37">
        <f t="shared" si="1"/>
        <v>829552451.39683235</v>
      </c>
      <c r="L25" s="37">
        <v>23882255.662126306</v>
      </c>
      <c r="M25" s="37">
        <f t="shared" si="3"/>
        <v>853434707.05895865</v>
      </c>
      <c r="N25" s="37">
        <v>313100.49452708883</v>
      </c>
      <c r="O25" s="37">
        <f t="shared" si="4"/>
        <v>853121606.56443155</v>
      </c>
      <c r="P25" s="37">
        <v>28125950.852329284</v>
      </c>
      <c r="Q25" s="107">
        <f t="shared" si="5"/>
        <v>824995655.71210229</v>
      </c>
      <c r="R25" s="601">
        <f t="shared" si="2"/>
        <v>795099899.49123192</v>
      </c>
      <c r="AB25" s="37"/>
      <c r="AC25" s="690"/>
      <c r="AD25" s="690"/>
      <c r="AE25" s="690"/>
      <c r="AG25" s="690"/>
    </row>
    <row r="26" spans="1:34">
      <c r="A26" s="714">
        <v>42309</v>
      </c>
      <c r="B26" s="101">
        <v>5.7863333333333333</v>
      </c>
      <c r="C26" s="763">
        <v>0</v>
      </c>
      <c r="D26" s="763">
        <v>0.26336594202898567</v>
      </c>
      <c r="E26" s="26">
        <v>70</v>
      </c>
      <c r="F26" s="27">
        <v>0</v>
      </c>
      <c r="G26" s="763">
        <v>7.9568246844800008</v>
      </c>
      <c r="H26" s="692">
        <v>12129</v>
      </c>
      <c r="I26" s="741">
        <f t="shared" si="0"/>
        <v>27985721.01374875</v>
      </c>
      <c r="J26" s="272">
        <v>30</v>
      </c>
      <c r="K26" s="37">
        <f t="shared" si="1"/>
        <v>839571630.41246247</v>
      </c>
      <c r="L26" s="37">
        <v>23111860.318186749</v>
      </c>
      <c r="M26" s="37">
        <f t="shared" si="3"/>
        <v>862683490.73064923</v>
      </c>
      <c r="N26" s="37">
        <v>329900.49739694066</v>
      </c>
      <c r="O26" s="37">
        <f t="shared" si="4"/>
        <v>862353590.23325229</v>
      </c>
      <c r="P26" s="37">
        <v>28913632.835785925</v>
      </c>
      <c r="Q26" s="107">
        <f t="shared" si="5"/>
        <v>833439957.39746642</v>
      </c>
      <c r="R26" s="601">
        <f t="shared" si="2"/>
        <v>803238201.03842175</v>
      </c>
      <c r="AB26" s="37"/>
      <c r="AC26" s="690"/>
      <c r="AD26" s="690"/>
      <c r="AE26" s="690"/>
      <c r="AG26" s="690"/>
    </row>
    <row r="27" spans="1:34">
      <c r="A27" s="714">
        <v>42339</v>
      </c>
      <c r="B27" s="101">
        <v>11.778387096774193</v>
      </c>
      <c r="C27" s="763">
        <v>0</v>
      </c>
      <c r="D27" s="763">
        <v>-5.4374768973040357</v>
      </c>
      <c r="E27" s="26">
        <v>67.741935483870961</v>
      </c>
      <c r="F27" s="27">
        <v>0</v>
      </c>
      <c r="G27" s="763">
        <v>7.9256321826560008</v>
      </c>
      <c r="H27" s="692">
        <v>12144</v>
      </c>
      <c r="I27" s="741">
        <f t="shared" si="0"/>
        <v>29954319.973068886</v>
      </c>
      <c r="J27" s="272">
        <v>31</v>
      </c>
      <c r="K27" s="37">
        <f t="shared" si="1"/>
        <v>928583919.1651355</v>
      </c>
      <c r="L27" s="37">
        <v>23882255.662126306</v>
      </c>
      <c r="M27" s="37">
        <f t="shared" si="3"/>
        <v>952466174.82726181</v>
      </c>
      <c r="N27" s="37">
        <v>346700.5002667926</v>
      </c>
      <c r="O27" s="37">
        <f t="shared" si="4"/>
        <v>952119474.32699502</v>
      </c>
      <c r="P27" s="37">
        <v>62570571.773132764</v>
      </c>
      <c r="Q27" s="107">
        <f t="shared" si="5"/>
        <v>889548902.55386221</v>
      </c>
      <c r="R27" s="601">
        <f t="shared" si="2"/>
        <v>857313899.9169836</v>
      </c>
      <c r="T27" s="718"/>
      <c r="U27" s="718"/>
      <c r="V27" s="718"/>
      <c r="W27" s="718"/>
      <c r="X27" s="718"/>
      <c r="Y27" s="718"/>
      <c r="Z27" s="718"/>
      <c r="AA27" s="718"/>
      <c r="AB27" s="37"/>
      <c r="AC27" s="690"/>
      <c r="AD27" s="690"/>
      <c r="AE27" s="690"/>
      <c r="AF27" s="718"/>
      <c r="AG27" s="690"/>
      <c r="AH27" s="718"/>
    </row>
    <row r="28" spans="1:34" s="718" customFormat="1">
      <c r="A28" s="714">
        <v>42370</v>
      </c>
      <c r="B28" s="101">
        <v>14.602580645161293</v>
      </c>
      <c r="C28" s="763">
        <v>0</v>
      </c>
      <c r="D28" s="763">
        <v>-8.2194623655914008</v>
      </c>
      <c r="E28" s="26">
        <v>64.516129032258064</v>
      </c>
      <c r="F28" s="27">
        <v>0</v>
      </c>
      <c r="G28" s="763">
        <v>7.9490247657600008</v>
      </c>
      <c r="H28" s="692">
        <v>12159</v>
      </c>
      <c r="I28" s="741">
        <f t="shared" si="0"/>
        <v>30807638.969783545</v>
      </c>
      <c r="J28" s="272">
        <v>31</v>
      </c>
      <c r="K28" s="37">
        <f t="shared" si="1"/>
        <v>955036808.06328988</v>
      </c>
      <c r="L28" s="37">
        <v>23882255.662126306</v>
      </c>
      <c r="M28" s="37">
        <f t="shared" si="3"/>
        <v>978919063.72541618</v>
      </c>
      <c r="N28" s="37">
        <v>363500.50313664449</v>
      </c>
      <c r="O28" s="37">
        <f t="shared" si="4"/>
        <v>978555563.22227955</v>
      </c>
      <c r="P28" s="37">
        <v>62339153.816704147</v>
      </c>
      <c r="Q28" s="107">
        <f t="shared" si="5"/>
        <v>916216409.40557539</v>
      </c>
      <c r="R28" s="601">
        <f t="shared" si="2"/>
        <v>883015043.76019216</v>
      </c>
      <c r="S28" s="11"/>
      <c r="T28" s="11"/>
      <c r="U28" s="11"/>
      <c r="V28" s="11"/>
      <c r="W28" s="11"/>
      <c r="X28" s="11"/>
      <c r="Y28" s="11"/>
      <c r="Z28" s="11"/>
      <c r="AA28" s="11"/>
      <c r="AB28" s="37"/>
      <c r="AC28" s="690"/>
      <c r="AD28" s="690"/>
      <c r="AE28" s="690"/>
      <c r="AF28" s="11"/>
      <c r="AG28" s="690"/>
      <c r="AH28" s="11"/>
    </row>
    <row r="29" spans="1:34">
      <c r="A29" s="714">
        <v>42401</v>
      </c>
      <c r="B29" s="101">
        <v>14.235418719211822</v>
      </c>
      <c r="C29" s="763">
        <v>0</v>
      </c>
      <c r="D29" s="763">
        <v>-8.1799859222174636</v>
      </c>
      <c r="E29" s="26">
        <v>68.965517241379317</v>
      </c>
      <c r="F29" s="27">
        <v>0</v>
      </c>
      <c r="G29" s="763">
        <v>7.9451248064</v>
      </c>
      <c r="H29" s="692">
        <v>12174</v>
      </c>
      <c r="I29" s="741">
        <f t="shared" si="0"/>
        <v>30800296.978686459</v>
      </c>
      <c r="J29" s="272">
        <v>29</v>
      </c>
      <c r="K29" s="37">
        <f t="shared" si="1"/>
        <v>893208612.38190734</v>
      </c>
      <c r="L29" s="37">
        <v>22341464.974247191</v>
      </c>
      <c r="M29" s="37">
        <f t="shared" si="3"/>
        <v>915550077.35615456</v>
      </c>
      <c r="N29" s="37">
        <v>380300.50600649638</v>
      </c>
      <c r="O29" s="37">
        <f t="shared" si="4"/>
        <v>915169776.85014808</v>
      </c>
      <c r="P29" s="37">
        <v>62761517.297003277</v>
      </c>
      <c r="Q29" s="107">
        <f t="shared" si="5"/>
        <v>852408259.55314481</v>
      </c>
      <c r="R29" s="601">
        <f t="shared" si="2"/>
        <v>821519139.89316189</v>
      </c>
      <c r="AB29" s="37"/>
      <c r="AC29" s="690"/>
      <c r="AD29" s="690"/>
      <c r="AE29" s="690"/>
      <c r="AG29" s="690"/>
    </row>
    <row r="30" spans="1:34">
      <c r="A30" s="714">
        <v>42430</v>
      </c>
      <c r="B30" s="101">
        <v>8.9674193548387073</v>
      </c>
      <c r="C30" s="763">
        <v>6.4516129032258064E-4</v>
      </c>
      <c r="D30" s="763">
        <v>-4.5844016129032266</v>
      </c>
      <c r="E30" s="26">
        <v>67.741935483870961</v>
      </c>
      <c r="F30" s="27">
        <v>0</v>
      </c>
      <c r="G30" s="763">
        <v>7.94122484704</v>
      </c>
      <c r="H30" s="692">
        <v>12189</v>
      </c>
      <c r="I30" s="741">
        <f t="shared" si="0"/>
        <v>28824925.651751459</v>
      </c>
      <c r="J30" s="272">
        <v>31</v>
      </c>
      <c r="K30" s="37">
        <f t="shared" si="1"/>
        <v>893572695.20429516</v>
      </c>
      <c r="L30" s="37">
        <v>23882255.662126306</v>
      </c>
      <c r="M30" s="37">
        <f t="shared" si="3"/>
        <v>917454950.86642146</v>
      </c>
      <c r="N30" s="37">
        <v>392183.67355195212</v>
      </c>
      <c r="O30" s="37">
        <f t="shared" si="4"/>
        <v>917062767.19286954</v>
      </c>
      <c r="P30" s="37">
        <v>63719962.325391695</v>
      </c>
      <c r="Q30" s="107">
        <f t="shared" si="5"/>
        <v>853342804.86747789</v>
      </c>
      <c r="R30" s="601">
        <f t="shared" si="2"/>
        <v>822419819.64868724</v>
      </c>
      <c r="AB30" s="37"/>
      <c r="AC30" s="690"/>
      <c r="AD30" s="690"/>
      <c r="AE30" s="690"/>
      <c r="AG30" s="690"/>
    </row>
    <row r="31" spans="1:34">
      <c r="A31" s="714">
        <v>42461</v>
      </c>
      <c r="B31" s="101">
        <v>3.2326666666666668</v>
      </c>
      <c r="C31" s="763">
        <v>4.0000000000000001E-3</v>
      </c>
      <c r="D31" s="763">
        <v>4.6107487922705304E-2</v>
      </c>
      <c r="E31" s="26">
        <v>70</v>
      </c>
      <c r="F31" s="27">
        <v>0</v>
      </c>
      <c r="G31" s="763">
        <v>7.8983558575360009</v>
      </c>
      <c r="H31" s="692">
        <v>12203</v>
      </c>
      <c r="I31" s="741">
        <f t="shared" si="0"/>
        <v>26878198.674153842</v>
      </c>
      <c r="J31" s="272">
        <v>30</v>
      </c>
      <c r="K31" s="37">
        <f t="shared" si="1"/>
        <v>806345960.22461522</v>
      </c>
      <c r="L31" s="37">
        <v>23111860.318186749</v>
      </c>
      <c r="M31" s="37">
        <f t="shared" si="3"/>
        <v>829457820.54280198</v>
      </c>
      <c r="N31" s="37">
        <v>404066.8410974078</v>
      </c>
      <c r="O31" s="37">
        <f t="shared" si="4"/>
        <v>829053753.70170462</v>
      </c>
      <c r="P31" s="37">
        <v>31100165.019065086</v>
      </c>
      <c r="Q31" s="107">
        <f t="shared" si="5"/>
        <v>797953588.68263948</v>
      </c>
      <c r="R31" s="601">
        <f t="shared" si="2"/>
        <v>769037768.58388531</v>
      </c>
      <c r="AB31" s="37"/>
      <c r="AC31" s="690"/>
      <c r="AD31" s="690"/>
      <c r="AE31" s="690"/>
      <c r="AG31" s="690"/>
    </row>
    <row r="32" spans="1:34">
      <c r="A32" s="714">
        <v>42491</v>
      </c>
      <c r="B32" s="101">
        <v>0.41612903225806452</v>
      </c>
      <c r="C32" s="763">
        <v>0.59903225806451621</v>
      </c>
      <c r="D32" s="763">
        <v>6.8263394109396929</v>
      </c>
      <c r="E32" s="26">
        <v>67.741935483870961</v>
      </c>
      <c r="F32" s="27">
        <v>0</v>
      </c>
      <c r="G32" s="763">
        <v>7.8749713831040005</v>
      </c>
      <c r="H32" s="692">
        <v>12218</v>
      </c>
      <c r="I32" s="741">
        <f t="shared" si="0"/>
        <v>26940149.079881981</v>
      </c>
      <c r="J32" s="272">
        <v>31</v>
      </c>
      <c r="K32" s="37">
        <f t="shared" si="1"/>
        <v>835144621.47634137</v>
      </c>
      <c r="L32" s="37">
        <v>23882255.662126306</v>
      </c>
      <c r="M32" s="37">
        <f t="shared" si="3"/>
        <v>859026877.13846767</v>
      </c>
      <c r="N32" s="37">
        <v>415950.00864286348</v>
      </c>
      <c r="O32" s="37">
        <f t="shared" si="4"/>
        <v>858610927.12982476</v>
      </c>
      <c r="P32" s="37">
        <v>31569240.463629294</v>
      </c>
      <c r="Q32" s="107">
        <f t="shared" si="5"/>
        <v>827041686.66619551</v>
      </c>
      <c r="R32" s="601">
        <f t="shared" si="2"/>
        <v>797071787.45778286</v>
      </c>
      <c r="AB32" s="37"/>
      <c r="AC32" s="690"/>
      <c r="AE32" s="690"/>
      <c r="AG32" s="690"/>
    </row>
    <row r="33" spans="1:33">
      <c r="A33" s="714">
        <v>42522</v>
      </c>
      <c r="B33" s="101">
        <v>0</v>
      </c>
      <c r="C33" s="763">
        <v>2.4340000000000002</v>
      </c>
      <c r="D33" s="763">
        <v>12.835060990338167</v>
      </c>
      <c r="E33" s="26">
        <v>73.333333333333329</v>
      </c>
      <c r="F33" s="27">
        <v>0</v>
      </c>
      <c r="G33" s="763">
        <v>7.851586908672</v>
      </c>
      <c r="H33" s="692">
        <v>12233</v>
      </c>
      <c r="I33" s="741">
        <f t="shared" si="0"/>
        <v>29420758.849994212</v>
      </c>
      <c r="J33" s="272">
        <v>30</v>
      </c>
      <c r="K33" s="37">
        <f t="shared" si="1"/>
        <v>882622765.49982643</v>
      </c>
      <c r="L33" s="37">
        <v>23111860.318186749</v>
      </c>
      <c r="M33" s="37">
        <f t="shared" si="3"/>
        <v>905734625.81801319</v>
      </c>
      <c r="N33" s="37">
        <v>427833.17618831922</v>
      </c>
      <c r="O33" s="37">
        <f t="shared" si="4"/>
        <v>905306792.64182484</v>
      </c>
      <c r="P33" s="37">
        <v>78622610.941611007</v>
      </c>
      <c r="Q33" s="107">
        <f t="shared" si="5"/>
        <v>826684181.70021379</v>
      </c>
      <c r="R33" s="601">
        <f t="shared" si="2"/>
        <v>796727237.56766939</v>
      </c>
      <c r="AB33" s="37"/>
      <c r="AC33" s="690"/>
      <c r="AE33" s="690"/>
      <c r="AG33" s="690"/>
    </row>
    <row r="34" spans="1:33">
      <c r="A34" s="714">
        <v>42552</v>
      </c>
      <c r="B34" s="101">
        <v>0</v>
      </c>
      <c r="C34" s="763">
        <v>4.5209677419354843</v>
      </c>
      <c r="D34" s="763">
        <v>15.593168791144635</v>
      </c>
      <c r="E34" s="26">
        <v>64.516129032258064</v>
      </c>
      <c r="F34" s="27">
        <v>0</v>
      </c>
      <c r="G34" s="763">
        <v>7.8281774844800003</v>
      </c>
      <c r="H34" s="692">
        <v>12248</v>
      </c>
      <c r="I34" s="741">
        <f t="shared" si="0"/>
        <v>31477584.705363192</v>
      </c>
      <c r="J34" s="272">
        <v>31</v>
      </c>
      <c r="K34" s="37">
        <f t="shared" si="1"/>
        <v>975805125.86625898</v>
      </c>
      <c r="L34" s="37">
        <v>23882255.662126306</v>
      </c>
      <c r="M34" s="37">
        <f t="shared" si="3"/>
        <v>999687381.52838528</v>
      </c>
      <c r="N34" s="37">
        <v>439716.34373377491</v>
      </c>
      <c r="O34" s="37">
        <f t="shared" si="4"/>
        <v>999247665.18465149</v>
      </c>
      <c r="P34" s="37">
        <v>79387996.620646492</v>
      </c>
      <c r="Q34" s="107">
        <f t="shared" si="5"/>
        <v>919859668.56400502</v>
      </c>
      <c r="R34" s="601">
        <f t="shared" si="2"/>
        <v>886526280.42020524</v>
      </c>
      <c r="AB34" s="37"/>
      <c r="AC34" s="690"/>
      <c r="AE34" s="690"/>
      <c r="AG34" s="690"/>
    </row>
    <row r="35" spans="1:33">
      <c r="A35" s="714">
        <v>42583</v>
      </c>
      <c r="B35" s="101">
        <v>0</v>
      </c>
      <c r="C35" s="763">
        <v>3.4348387096774196</v>
      </c>
      <c r="D35" s="763">
        <v>14.985091748480595</v>
      </c>
      <c r="E35" s="26">
        <v>70.967741935483872</v>
      </c>
      <c r="F35" s="27">
        <v>0</v>
      </c>
      <c r="G35" s="763">
        <v>7.8047805351680006</v>
      </c>
      <c r="H35" s="692">
        <v>12263</v>
      </c>
      <c r="I35" s="741">
        <f t="shared" si="0"/>
        <v>30591768.179951832</v>
      </c>
      <c r="J35" s="272">
        <v>31</v>
      </c>
      <c r="K35" s="37">
        <f t="shared" si="1"/>
        <v>948344813.57850683</v>
      </c>
      <c r="L35" s="37">
        <v>23882255.662126306</v>
      </c>
      <c r="M35" s="37">
        <f t="shared" si="3"/>
        <v>972227069.24063313</v>
      </c>
      <c r="N35" s="37">
        <v>451599.51127923059</v>
      </c>
      <c r="O35" s="37">
        <f t="shared" si="4"/>
        <v>971775469.7293539</v>
      </c>
      <c r="P35" s="37">
        <v>79934447.725074336</v>
      </c>
      <c r="Q35" s="107">
        <f t="shared" ref="Q35:Q66" si="6">O35-P35</f>
        <v>891841022.00427961</v>
      </c>
      <c r="R35" s="601">
        <f t="shared" si="2"/>
        <v>859522958.75508821</v>
      </c>
      <c r="AB35" s="37"/>
      <c r="AC35" s="690"/>
      <c r="AG35" s="690"/>
    </row>
    <row r="36" spans="1:33">
      <c r="A36" s="714">
        <v>42614</v>
      </c>
      <c r="B36" s="101">
        <v>1.2000000000000005E-2</v>
      </c>
      <c r="C36" s="763">
        <v>1.1179999999999999</v>
      </c>
      <c r="D36" s="763">
        <v>12.007261198945983</v>
      </c>
      <c r="E36" s="26">
        <v>70</v>
      </c>
      <c r="F36" s="27">
        <v>0</v>
      </c>
      <c r="G36" s="763">
        <v>7.781383585856001</v>
      </c>
      <c r="H36" s="692">
        <v>12278</v>
      </c>
      <c r="I36" s="741">
        <f t="shared" ref="I36:I67" si="7">SUMPRODUCT($B$2:$H$2,B36:H36)+$I$2</f>
        <v>28020132.01530613</v>
      </c>
      <c r="J36" s="272">
        <v>30</v>
      </c>
      <c r="K36" s="37">
        <f t="shared" si="1"/>
        <v>840603960.45918393</v>
      </c>
      <c r="L36" s="37">
        <v>23111860.318186749</v>
      </c>
      <c r="M36" s="37">
        <f t="shared" si="3"/>
        <v>863715820.77737069</v>
      </c>
      <c r="N36" s="37">
        <v>463482.67882468633</v>
      </c>
      <c r="O36" s="37">
        <f t="shared" si="4"/>
        <v>863252338.09854603</v>
      </c>
      <c r="P36" s="37">
        <v>80420329.67004554</v>
      </c>
      <c r="Q36" s="107">
        <f t="shared" si="6"/>
        <v>782832008.42850053</v>
      </c>
      <c r="R36" s="601">
        <f t="shared" ref="R36:R67" si="8">Q36/$R$2</f>
        <v>754464156.15699732</v>
      </c>
      <c r="AB36" s="37"/>
      <c r="AC36" s="690"/>
      <c r="AG36" s="690"/>
    </row>
    <row r="37" spans="1:33">
      <c r="A37" s="714">
        <v>42644</v>
      </c>
      <c r="B37" s="101">
        <v>1.4958064516129035</v>
      </c>
      <c r="C37" s="763">
        <v>0.10935483870967744</v>
      </c>
      <c r="D37" s="763">
        <v>6.0271878496276461</v>
      </c>
      <c r="E37" s="26">
        <v>64.516129032258064</v>
      </c>
      <c r="F37" s="27">
        <v>0</v>
      </c>
      <c r="G37" s="763">
        <v>7.7580115863040007</v>
      </c>
      <c r="H37" s="692">
        <v>12293</v>
      </c>
      <c r="I37" s="741">
        <f t="shared" si="7"/>
        <v>26847488.731486507</v>
      </c>
      <c r="J37" s="272">
        <v>31</v>
      </c>
      <c r="K37" s="37">
        <f t="shared" si="1"/>
        <v>832272150.67608166</v>
      </c>
      <c r="L37" s="37">
        <v>23882255.662126306</v>
      </c>
      <c r="M37" s="37">
        <f t="shared" si="3"/>
        <v>856154406.33820796</v>
      </c>
      <c r="N37" s="37">
        <v>475365.84637014201</v>
      </c>
      <c r="O37" s="37">
        <f t="shared" si="4"/>
        <v>855679040.49183786</v>
      </c>
      <c r="P37" s="37">
        <v>33205447.138130136</v>
      </c>
      <c r="Q37" s="107">
        <f t="shared" si="6"/>
        <v>822473593.35370767</v>
      </c>
      <c r="R37" s="601">
        <f t="shared" si="8"/>
        <v>792669230.29462957</v>
      </c>
      <c r="AB37" s="37"/>
      <c r="AC37" s="690"/>
      <c r="AG37" s="690"/>
    </row>
    <row r="38" spans="1:33">
      <c r="A38" s="714">
        <v>42675</v>
      </c>
      <c r="B38" s="101">
        <v>5.7863333333333333</v>
      </c>
      <c r="C38" s="763">
        <v>0</v>
      </c>
      <c r="D38" s="763">
        <v>0.26336594202898567</v>
      </c>
      <c r="E38" s="26">
        <v>73.333333333333329</v>
      </c>
      <c r="F38" s="27">
        <v>0</v>
      </c>
      <c r="G38" s="763">
        <v>7.7346271118720002</v>
      </c>
      <c r="H38" s="692">
        <v>12308</v>
      </c>
      <c r="I38" s="741">
        <f t="shared" si="7"/>
        <v>28279075.392612971</v>
      </c>
      <c r="J38" s="272">
        <v>30</v>
      </c>
      <c r="K38" s="37">
        <f t="shared" si="1"/>
        <v>848372261.7783891</v>
      </c>
      <c r="L38" s="37">
        <v>23111860.318186749</v>
      </c>
      <c r="M38" s="37">
        <f t="shared" si="3"/>
        <v>871484122.09657586</v>
      </c>
      <c r="N38" s="37">
        <v>487249.01391559769</v>
      </c>
      <c r="O38" s="37">
        <f t="shared" si="4"/>
        <v>870996873.08266032</v>
      </c>
      <c r="P38" s="37">
        <v>34133629.659267411</v>
      </c>
      <c r="Q38" s="107">
        <f t="shared" si="6"/>
        <v>836863243.42339289</v>
      </c>
      <c r="R38" s="601">
        <f t="shared" si="8"/>
        <v>806537435.83596075</v>
      </c>
      <c r="AB38" s="37"/>
      <c r="AC38" s="690"/>
      <c r="AG38" s="690"/>
    </row>
    <row r="39" spans="1:33">
      <c r="A39" s="714">
        <v>42705</v>
      </c>
      <c r="B39" s="101">
        <v>11.778387096774193</v>
      </c>
      <c r="C39" s="763">
        <v>0</v>
      </c>
      <c r="D39" s="763">
        <v>-5.4374768973040357</v>
      </c>
      <c r="E39" s="26">
        <v>64.516129032258064</v>
      </c>
      <c r="F39" s="27">
        <v>0</v>
      </c>
      <c r="G39" s="763">
        <v>7.7112426374399998</v>
      </c>
      <c r="H39" s="692">
        <v>12323</v>
      </c>
      <c r="I39" s="741">
        <f t="shared" si="7"/>
        <v>30040984.360266067</v>
      </c>
      <c r="J39" s="272">
        <v>31</v>
      </c>
      <c r="K39" s="37">
        <f t="shared" si="1"/>
        <v>931270515.16824806</v>
      </c>
      <c r="L39" s="37">
        <v>23882255.662126306</v>
      </c>
      <c r="M39" s="37">
        <f t="shared" si="3"/>
        <v>955152770.83037436</v>
      </c>
      <c r="N39" s="37">
        <v>499132.18146105343</v>
      </c>
      <c r="O39" s="37">
        <f t="shared" si="4"/>
        <v>954653638.64891326</v>
      </c>
      <c r="P39" s="37">
        <v>73921572.241314098</v>
      </c>
      <c r="Q39" s="107">
        <f t="shared" si="6"/>
        <v>880732066.40759921</v>
      </c>
      <c r="R39" s="601">
        <f t="shared" si="8"/>
        <v>848816563.61565065</v>
      </c>
      <c r="AB39" s="37"/>
      <c r="AC39" s="690"/>
      <c r="AG39" s="690"/>
    </row>
    <row r="40" spans="1:33">
      <c r="A40" s="714">
        <v>42736</v>
      </c>
      <c r="B40" s="101">
        <v>14.602580645161293</v>
      </c>
      <c r="C40" s="763">
        <v>0</v>
      </c>
      <c r="D40" s="763">
        <v>-8.2194623655914008</v>
      </c>
      <c r="E40" s="26">
        <v>67.741935483870961</v>
      </c>
      <c r="F40" s="27">
        <v>0</v>
      </c>
      <c r="G40" s="763">
        <v>7.6683605493120011</v>
      </c>
      <c r="H40" s="692">
        <v>12338</v>
      </c>
      <c r="I40" s="741">
        <f t="shared" si="7"/>
        <v>31101611.771670088</v>
      </c>
      <c r="J40" s="272">
        <v>31</v>
      </c>
      <c r="K40" s="37">
        <f t="shared" si="1"/>
        <v>964149964.92177272</v>
      </c>
      <c r="L40" s="37">
        <v>23882255.662126306</v>
      </c>
      <c r="M40" s="37">
        <f t="shared" si="3"/>
        <v>988032220.58389902</v>
      </c>
      <c r="N40" s="37">
        <v>511015.34900650912</v>
      </c>
      <c r="O40" s="37">
        <f t="shared" si="4"/>
        <v>987521205.23489249</v>
      </c>
      <c r="P40" s="37">
        <v>74149130.59468776</v>
      </c>
      <c r="Q40" s="107">
        <f t="shared" si="6"/>
        <v>913372074.64020467</v>
      </c>
      <c r="R40" s="601">
        <f t="shared" si="8"/>
        <v>880273780.49364364</v>
      </c>
      <c r="AB40" s="37"/>
      <c r="AC40" s="690"/>
      <c r="AG40" s="690"/>
    </row>
    <row r="41" spans="1:33">
      <c r="A41" s="714">
        <v>42767</v>
      </c>
      <c r="B41" s="101">
        <v>14.235418719211822</v>
      </c>
      <c r="C41" s="763">
        <v>0</v>
      </c>
      <c r="D41" s="763">
        <v>-8.1799859222174636</v>
      </c>
      <c r="E41" s="26">
        <v>67.857142857142861</v>
      </c>
      <c r="F41" s="27">
        <v>0</v>
      </c>
      <c r="G41" s="763">
        <v>7.6352272680320006</v>
      </c>
      <c r="H41" s="692">
        <v>12353</v>
      </c>
      <c r="I41" s="741">
        <f t="shared" si="7"/>
        <v>30960043.969523914</v>
      </c>
      <c r="J41" s="272">
        <v>28</v>
      </c>
      <c r="K41" s="37">
        <f t="shared" si="1"/>
        <v>866881231.14666963</v>
      </c>
      <c r="L41" s="37">
        <v>21571069.63030763</v>
      </c>
      <c r="M41" s="37">
        <f t="shared" si="3"/>
        <v>888452300.7769773</v>
      </c>
      <c r="N41" s="37">
        <v>522898.51655196486</v>
      </c>
      <c r="O41" s="37">
        <f t="shared" si="4"/>
        <v>887929402.26042533</v>
      </c>
      <c r="P41" s="37">
        <v>74653668.123494551</v>
      </c>
      <c r="Q41" s="107">
        <f t="shared" si="6"/>
        <v>813275734.13693082</v>
      </c>
      <c r="R41" s="601">
        <f t="shared" si="8"/>
        <v>783804678.23528409</v>
      </c>
      <c r="AB41" s="37"/>
      <c r="AC41" s="690"/>
      <c r="AG41" s="690"/>
    </row>
    <row r="42" spans="1:33">
      <c r="A42" s="714">
        <v>42795</v>
      </c>
      <c r="B42" s="101">
        <v>8.9674193548387073</v>
      </c>
      <c r="C42" s="763">
        <v>6.4516129032258064E-4</v>
      </c>
      <c r="D42" s="763">
        <v>-4.5844016129032266</v>
      </c>
      <c r="E42" s="26">
        <v>74.193548387096769</v>
      </c>
      <c r="F42" s="27">
        <v>0</v>
      </c>
      <c r="G42" s="763">
        <v>7.602093986752001</v>
      </c>
      <c r="H42" s="692">
        <v>12367</v>
      </c>
      <c r="I42" s="741">
        <f t="shared" si="7"/>
        <v>29223316.042016469</v>
      </c>
      <c r="J42" s="272">
        <v>31</v>
      </c>
      <c r="K42" s="37">
        <f t="shared" si="1"/>
        <v>905922797.3025105</v>
      </c>
      <c r="L42" s="37">
        <v>23882255.662126306</v>
      </c>
      <c r="M42" s="37">
        <f t="shared" si="3"/>
        <v>929805052.9646368</v>
      </c>
      <c r="N42" s="37">
        <v>535480.69395303552</v>
      </c>
      <c r="O42" s="37">
        <f t="shared" si="4"/>
        <v>929269572.27068377</v>
      </c>
      <c r="P42" s="37">
        <v>75800405.404426187</v>
      </c>
      <c r="Q42" s="107">
        <f t="shared" si="6"/>
        <v>853469166.86625755</v>
      </c>
      <c r="R42" s="601">
        <f t="shared" si="8"/>
        <v>822541602.60818958</v>
      </c>
      <c r="AB42" s="37"/>
      <c r="AC42" s="690"/>
    </row>
    <row r="43" spans="1:33">
      <c r="A43" s="714">
        <v>42826</v>
      </c>
      <c r="B43" s="101">
        <v>3.2326666666666668</v>
      </c>
      <c r="C43" s="763">
        <v>4.0000000000000001E-3</v>
      </c>
      <c r="D43" s="763">
        <v>4.6107487922705304E-2</v>
      </c>
      <c r="E43" s="26">
        <v>60</v>
      </c>
      <c r="F43" s="27">
        <v>0</v>
      </c>
      <c r="G43" s="763">
        <v>7.5962420205440004</v>
      </c>
      <c r="H43" s="692">
        <v>12382</v>
      </c>
      <c r="I43" s="741">
        <f t="shared" si="7"/>
        <v>26757946.487638146</v>
      </c>
      <c r="J43" s="272">
        <v>30</v>
      </c>
      <c r="K43" s="37">
        <f t="shared" si="1"/>
        <v>802738394.62914443</v>
      </c>
      <c r="L43" s="37">
        <v>23111860.318186749</v>
      </c>
      <c r="M43" s="37">
        <f t="shared" si="3"/>
        <v>825850254.94733119</v>
      </c>
      <c r="N43" s="37">
        <v>548062.87135410623</v>
      </c>
      <c r="O43" s="37">
        <f t="shared" si="4"/>
        <v>825302192.07597709</v>
      </c>
      <c r="P43" s="37">
        <v>36992240.783869021</v>
      </c>
      <c r="Q43" s="107">
        <f t="shared" si="6"/>
        <v>788309951.29210806</v>
      </c>
      <c r="R43" s="601">
        <f t="shared" si="8"/>
        <v>759743592.22446799</v>
      </c>
      <c r="AB43" s="37"/>
      <c r="AC43" s="690"/>
    </row>
    <row r="44" spans="1:33">
      <c r="A44" s="714">
        <v>42856</v>
      </c>
      <c r="B44" s="101">
        <v>0.41612903225806452</v>
      </c>
      <c r="C44" s="763">
        <v>0.59903225806451621</v>
      </c>
      <c r="D44" s="763">
        <v>6.8263394109396929</v>
      </c>
      <c r="E44" s="26">
        <v>70.967741935483872</v>
      </c>
      <c r="F44" s="27">
        <v>0</v>
      </c>
      <c r="G44" s="763">
        <v>7.5767493968000004</v>
      </c>
      <c r="H44" s="692">
        <v>12397</v>
      </c>
      <c r="I44" s="741">
        <f t="shared" si="7"/>
        <v>27235322.506571993</v>
      </c>
      <c r="J44" s="272">
        <v>31</v>
      </c>
      <c r="K44" s="37">
        <f t="shared" si="1"/>
        <v>844294997.70373178</v>
      </c>
      <c r="L44" s="37">
        <v>23882255.662126306</v>
      </c>
      <c r="M44" s="37">
        <f t="shared" si="3"/>
        <v>868177253.36585808</v>
      </c>
      <c r="N44" s="37">
        <v>560645.04875517695</v>
      </c>
      <c r="O44" s="37">
        <f t="shared" si="4"/>
        <v>867616608.31710291</v>
      </c>
      <c r="P44" s="37">
        <v>37528977.001084186</v>
      </c>
      <c r="Q44" s="107">
        <f t="shared" si="6"/>
        <v>830087631.3160187</v>
      </c>
      <c r="R44" s="601">
        <f t="shared" si="8"/>
        <v>800007354.776425</v>
      </c>
      <c r="AB44" s="37"/>
      <c r="AC44" s="690"/>
    </row>
    <row r="45" spans="1:33">
      <c r="A45" s="714">
        <v>42887</v>
      </c>
      <c r="B45" s="101">
        <v>0</v>
      </c>
      <c r="C45" s="763">
        <v>2.4340000000000002</v>
      </c>
      <c r="D45" s="763">
        <v>12.835060990338167</v>
      </c>
      <c r="E45" s="26">
        <v>73.333333333333329</v>
      </c>
      <c r="F45" s="27">
        <v>0</v>
      </c>
      <c r="G45" s="763">
        <v>7.5572567730560003</v>
      </c>
      <c r="H45" s="692">
        <v>12412</v>
      </c>
      <c r="I45" s="741">
        <f t="shared" si="7"/>
        <v>29614277.916409075</v>
      </c>
      <c r="J45" s="272">
        <v>30</v>
      </c>
      <c r="K45" s="37">
        <f t="shared" si="1"/>
        <v>888428337.49227226</v>
      </c>
      <c r="L45" s="37">
        <v>23111860.318186749</v>
      </c>
      <c r="M45" s="37">
        <f t="shared" si="3"/>
        <v>911540197.81045902</v>
      </c>
      <c r="N45" s="37">
        <v>573227.22615624766</v>
      </c>
      <c r="O45" s="37">
        <f t="shared" si="4"/>
        <v>910966970.58430278</v>
      </c>
      <c r="P45" s="37">
        <v>93612608.652629897</v>
      </c>
      <c r="Q45" s="107">
        <f t="shared" si="6"/>
        <v>817354361.93167293</v>
      </c>
      <c r="R45" s="601">
        <f t="shared" si="8"/>
        <v>787735506.87323904</v>
      </c>
      <c r="AB45" s="37"/>
      <c r="AC45" s="690"/>
    </row>
    <row r="46" spans="1:33">
      <c r="A46" s="714">
        <v>42917</v>
      </c>
      <c r="B46" s="101">
        <v>0</v>
      </c>
      <c r="C46" s="763">
        <v>4.5209677419354843</v>
      </c>
      <c r="D46" s="763">
        <v>15.593168791144635</v>
      </c>
      <c r="E46" s="26">
        <v>64.516129032258064</v>
      </c>
      <c r="F46" s="27">
        <v>0</v>
      </c>
      <c r="G46" s="763">
        <v>7.5455590780800001</v>
      </c>
      <c r="H46" s="692">
        <v>12427</v>
      </c>
      <c r="I46" s="741">
        <f t="shared" si="7"/>
        <v>31670302.90739131</v>
      </c>
      <c r="J46" s="272">
        <v>31</v>
      </c>
      <c r="K46" s="37">
        <f t="shared" si="1"/>
        <v>981779390.1291306</v>
      </c>
      <c r="L46" s="37">
        <v>23882255.662126306</v>
      </c>
      <c r="M46" s="37">
        <f t="shared" si="3"/>
        <v>1005661645.7912569</v>
      </c>
      <c r="N46" s="37">
        <v>585809.40355731838</v>
      </c>
      <c r="O46" s="37">
        <f t="shared" si="4"/>
        <v>1005075836.3876996</v>
      </c>
      <c r="P46" s="37">
        <v>93852277.320437506</v>
      </c>
      <c r="Q46" s="107">
        <f t="shared" si="6"/>
        <v>911223559.06726205</v>
      </c>
      <c r="R46" s="601">
        <f t="shared" si="8"/>
        <v>878203121.69165576</v>
      </c>
      <c r="AB46" s="37"/>
      <c r="AC46" s="690"/>
    </row>
    <row r="47" spans="1:33">
      <c r="A47" s="714">
        <v>42948</v>
      </c>
      <c r="B47" s="101">
        <v>0</v>
      </c>
      <c r="C47" s="763">
        <v>3.4348387096774196</v>
      </c>
      <c r="D47" s="763">
        <v>14.985091748480595</v>
      </c>
      <c r="E47" s="26">
        <v>70.967741935483872</v>
      </c>
      <c r="F47" s="27">
        <v>0</v>
      </c>
      <c r="G47" s="763">
        <v>7.52996391872</v>
      </c>
      <c r="H47" s="692">
        <v>12442</v>
      </c>
      <c r="I47" s="741">
        <f t="shared" si="7"/>
        <v>30783952.884696148</v>
      </c>
      <c r="J47" s="272">
        <v>31</v>
      </c>
      <c r="K47" s="37">
        <f t="shared" si="1"/>
        <v>954302539.42558062</v>
      </c>
      <c r="L47" s="37">
        <v>23882255.662126306</v>
      </c>
      <c r="M47" s="37">
        <f t="shared" si="3"/>
        <v>978184795.08770692</v>
      </c>
      <c r="N47" s="37">
        <v>598391.5809583891</v>
      </c>
      <c r="O47" s="37">
        <f t="shared" si="4"/>
        <v>977586403.50674856</v>
      </c>
      <c r="P47" s="37">
        <v>94531457.75341326</v>
      </c>
      <c r="Q47" s="107">
        <f t="shared" si="6"/>
        <v>883054945.75333524</v>
      </c>
      <c r="R47" s="601">
        <f t="shared" si="8"/>
        <v>851055267.68825674</v>
      </c>
      <c r="AB47" s="37"/>
      <c r="AC47" s="690"/>
    </row>
    <row r="48" spans="1:33">
      <c r="A48" s="714">
        <v>42979</v>
      </c>
      <c r="B48" s="101">
        <v>1.2000000000000005E-2</v>
      </c>
      <c r="C48" s="763">
        <v>1.1179999999999999</v>
      </c>
      <c r="D48" s="763">
        <v>12.007261198945983</v>
      </c>
      <c r="E48" s="26">
        <v>66.666666666666657</v>
      </c>
      <c r="F48" s="27">
        <v>0</v>
      </c>
      <c r="G48" s="763">
        <v>7.5143687593599999</v>
      </c>
      <c r="H48" s="692">
        <v>12457</v>
      </c>
      <c r="I48" s="741">
        <f t="shared" si="7"/>
        <v>28107015.385002553</v>
      </c>
      <c r="J48" s="272">
        <v>30</v>
      </c>
      <c r="K48" s="37">
        <f t="shared" si="1"/>
        <v>843210461.5500766</v>
      </c>
      <c r="L48" s="37">
        <v>23111860.318186749</v>
      </c>
      <c r="M48" s="37">
        <f t="shared" si="3"/>
        <v>866322321.86826336</v>
      </c>
      <c r="N48" s="37">
        <v>610973.75835945981</v>
      </c>
      <c r="O48" s="37">
        <f t="shared" si="4"/>
        <v>865711348.10990393</v>
      </c>
      <c r="P48" s="37">
        <v>95187235.709508449</v>
      </c>
      <c r="Q48" s="107">
        <f t="shared" si="6"/>
        <v>770524112.40039551</v>
      </c>
      <c r="R48" s="601">
        <f t="shared" si="8"/>
        <v>742602267.15535414</v>
      </c>
      <c r="AB48" s="37"/>
      <c r="AC48" s="690"/>
    </row>
    <row r="49" spans="1:29">
      <c r="A49" s="714">
        <v>43009</v>
      </c>
      <c r="B49" s="101">
        <v>1.4958064516129035</v>
      </c>
      <c r="C49" s="763">
        <v>0.10935483870967744</v>
      </c>
      <c r="D49" s="763">
        <v>6.0271878496276461</v>
      </c>
      <c r="E49" s="26">
        <v>67.741935483870961</v>
      </c>
      <c r="F49" s="27">
        <v>0</v>
      </c>
      <c r="G49" s="763">
        <v>7.5065716474880002</v>
      </c>
      <c r="H49" s="692">
        <v>12472</v>
      </c>
      <c r="I49" s="741">
        <f t="shared" si="7"/>
        <v>27139463.136488017</v>
      </c>
      <c r="J49" s="272">
        <v>31</v>
      </c>
      <c r="K49" s="37">
        <f t="shared" si="1"/>
        <v>841323357.23112857</v>
      </c>
      <c r="L49" s="37">
        <v>23882255.662126306</v>
      </c>
      <c r="M49" s="37">
        <f t="shared" si="3"/>
        <v>865205612.89325488</v>
      </c>
      <c r="N49" s="37">
        <v>623555.93576053053</v>
      </c>
      <c r="O49" s="37">
        <f t="shared" si="4"/>
        <v>864582056.95749438</v>
      </c>
      <c r="P49" s="37">
        <v>39308228.776391469</v>
      </c>
      <c r="Q49" s="107">
        <f t="shared" si="6"/>
        <v>825273828.18110287</v>
      </c>
      <c r="R49" s="601">
        <f t="shared" si="8"/>
        <v>795367991.69342983</v>
      </c>
      <c r="AB49" s="37"/>
      <c r="AC49" s="690"/>
    </row>
    <row r="50" spans="1:29">
      <c r="A50" s="714">
        <v>43040</v>
      </c>
      <c r="B50" s="101">
        <v>5.7863333333333333</v>
      </c>
      <c r="C50" s="763">
        <v>0</v>
      </c>
      <c r="D50" s="763">
        <v>0.26336594202898567</v>
      </c>
      <c r="E50" s="26">
        <v>73.333333333333329</v>
      </c>
      <c r="F50" s="27">
        <v>0</v>
      </c>
      <c r="G50" s="763">
        <v>7.4948755118720012</v>
      </c>
      <c r="H50" s="692">
        <v>12487</v>
      </c>
      <c r="I50" s="741">
        <f t="shared" si="7"/>
        <v>28468862.30260165</v>
      </c>
      <c r="J50" s="272">
        <v>30</v>
      </c>
      <c r="K50" s="37">
        <f t="shared" si="1"/>
        <v>854065869.07804954</v>
      </c>
      <c r="L50" s="37">
        <v>23111860.318186749</v>
      </c>
      <c r="M50" s="37">
        <f t="shared" si="3"/>
        <v>877177729.3962363</v>
      </c>
      <c r="N50" s="37">
        <v>636138.11316160124</v>
      </c>
      <c r="O50" s="37">
        <f t="shared" si="4"/>
        <v>876541591.28307474</v>
      </c>
      <c r="P50" s="37">
        <v>40458750.599863917</v>
      </c>
      <c r="Q50" s="107">
        <f t="shared" si="6"/>
        <v>836082840.68321085</v>
      </c>
      <c r="R50" s="601">
        <f t="shared" si="8"/>
        <v>805785312.9175123</v>
      </c>
      <c r="AB50" s="37"/>
      <c r="AC50" s="690"/>
    </row>
    <row r="51" spans="1:29" ht="12.75" customHeight="1">
      <c r="A51" s="714">
        <v>43070</v>
      </c>
      <c r="B51" s="101">
        <v>11.778387096774193</v>
      </c>
      <c r="C51" s="763">
        <v>0</v>
      </c>
      <c r="D51" s="763">
        <v>-5.4374768973040357</v>
      </c>
      <c r="E51" s="26">
        <v>61.29032258064516</v>
      </c>
      <c r="F51" s="27">
        <v>0</v>
      </c>
      <c r="G51" s="763">
        <v>7.4831793762560013</v>
      </c>
      <c r="H51" s="692">
        <v>12502</v>
      </c>
      <c r="I51" s="741">
        <f t="shared" si="7"/>
        <v>30128583.775241919</v>
      </c>
      <c r="J51" s="272">
        <v>31</v>
      </c>
      <c r="K51" s="37">
        <f t="shared" si="1"/>
        <v>933986097.03249943</v>
      </c>
      <c r="L51" s="37">
        <v>23882255.662126306</v>
      </c>
      <c r="M51" s="37">
        <f t="shared" si="3"/>
        <v>957868352.69462574</v>
      </c>
      <c r="N51" s="37">
        <v>648720.29056267196</v>
      </c>
      <c r="O51" s="37">
        <f t="shared" si="4"/>
        <v>957219632.40406311</v>
      </c>
      <c r="P51" s="37">
        <v>87531978.552315712</v>
      </c>
      <c r="Q51" s="107">
        <f t="shared" si="6"/>
        <v>869687653.85174739</v>
      </c>
      <c r="R51" s="601">
        <f t="shared" si="8"/>
        <v>838172372.64046586</v>
      </c>
      <c r="AB51" s="37"/>
      <c r="AC51" s="690"/>
    </row>
    <row r="52" spans="1:29">
      <c r="A52" s="714">
        <v>43101</v>
      </c>
      <c r="B52" s="101">
        <v>14.602580645161293</v>
      </c>
      <c r="C52" s="763">
        <v>0</v>
      </c>
      <c r="D52" s="763">
        <v>-8.2194623655914008</v>
      </c>
      <c r="E52" s="26">
        <v>70.967741935483872</v>
      </c>
      <c r="F52" s="27">
        <v>0</v>
      </c>
      <c r="G52" s="763">
        <v>7.4792800406400008</v>
      </c>
      <c r="H52" s="692">
        <v>12517</v>
      </c>
      <c r="I52" s="741">
        <f t="shared" si="7"/>
        <v>31389321.951819867</v>
      </c>
      <c r="J52" s="272">
        <v>31</v>
      </c>
      <c r="K52" s="37">
        <f t="shared" si="1"/>
        <v>973068980.50641584</v>
      </c>
      <c r="L52" s="37">
        <v>23882255.662126306</v>
      </c>
      <c r="M52" s="37">
        <f t="shared" si="3"/>
        <v>996951236.16854215</v>
      </c>
      <c r="N52" s="37">
        <v>661302.46796374267</v>
      </c>
      <c r="O52" s="37">
        <f t="shared" si="4"/>
        <v>996289933.70057845</v>
      </c>
      <c r="P52" s="37">
        <v>87717447.199273616</v>
      </c>
      <c r="Q52" s="107">
        <f t="shared" si="6"/>
        <v>908572486.50130486</v>
      </c>
      <c r="R52" s="601">
        <f t="shared" si="8"/>
        <v>875648117.29115725</v>
      </c>
      <c r="AB52" s="37"/>
      <c r="AC52" s="690"/>
    </row>
    <row r="53" spans="1:29">
      <c r="A53" s="714">
        <v>43132</v>
      </c>
      <c r="B53" s="101">
        <v>14.235418719211822</v>
      </c>
      <c r="C53" s="763">
        <v>0</v>
      </c>
      <c r="D53" s="763">
        <v>-8.1799859222174636</v>
      </c>
      <c r="E53" s="26">
        <v>67.857142857142861</v>
      </c>
      <c r="F53" s="27">
        <v>0</v>
      </c>
      <c r="G53" s="763">
        <v>7.4714823050239998</v>
      </c>
      <c r="H53" s="692">
        <v>12532</v>
      </c>
      <c r="I53" s="741">
        <f t="shared" si="7"/>
        <v>31144633.439612821</v>
      </c>
      <c r="J53" s="272">
        <v>28</v>
      </c>
      <c r="K53" s="37">
        <f t="shared" si="1"/>
        <v>872049736.30915904</v>
      </c>
      <c r="L53" s="37">
        <v>21571069.63030763</v>
      </c>
      <c r="M53" s="37">
        <f t="shared" si="3"/>
        <v>893620805.93946671</v>
      </c>
      <c r="N53" s="37">
        <v>673884.64536481339</v>
      </c>
      <c r="O53" s="37">
        <f t="shared" si="4"/>
        <v>892946921.29410195</v>
      </c>
      <c r="P53" s="37">
        <v>88172599.521149501</v>
      </c>
      <c r="Q53" s="107">
        <f t="shared" si="6"/>
        <v>804774321.77295244</v>
      </c>
      <c r="R53" s="601">
        <f t="shared" si="8"/>
        <v>775611335.55604506</v>
      </c>
      <c r="AB53" s="37"/>
      <c r="AC53" s="690"/>
    </row>
    <row r="54" spans="1:29">
      <c r="A54" s="714">
        <v>43160</v>
      </c>
      <c r="B54" s="101">
        <v>8.9674193548387073</v>
      </c>
      <c r="C54" s="763">
        <v>6.4516129032258064E-4</v>
      </c>
      <c r="D54" s="763">
        <v>-4.5844016129032266</v>
      </c>
      <c r="E54" s="26">
        <v>67.741935483870961</v>
      </c>
      <c r="F54" s="27">
        <v>0</v>
      </c>
      <c r="G54" s="763">
        <v>7.4636845694079996</v>
      </c>
      <c r="H54" s="692">
        <v>12546</v>
      </c>
      <c r="I54" s="741">
        <f t="shared" si="7"/>
        <v>29203396.571950212</v>
      </c>
      <c r="J54" s="272">
        <v>31</v>
      </c>
      <c r="K54" s="37">
        <f t="shared" si="1"/>
        <v>905305293.73045659</v>
      </c>
      <c r="L54" s="37">
        <v>23882255.662126306</v>
      </c>
      <c r="M54" s="37">
        <f t="shared" si="3"/>
        <v>929187549.39258289</v>
      </c>
      <c r="N54" s="37">
        <v>687165.8326214992</v>
      </c>
      <c r="O54" s="37">
        <f t="shared" si="4"/>
        <v>928500383.55996144</v>
      </c>
      <c r="P54" s="37">
        <v>89242430.699079096</v>
      </c>
      <c r="Q54" s="107">
        <f t="shared" si="6"/>
        <v>839257952.86088228</v>
      </c>
      <c r="R54" s="601">
        <f t="shared" si="8"/>
        <v>808845367.05944705</v>
      </c>
      <c r="AB54" s="37"/>
    </row>
    <row r="55" spans="1:29">
      <c r="A55" s="714">
        <v>43191</v>
      </c>
      <c r="B55" s="101">
        <v>3.2326666666666668</v>
      </c>
      <c r="C55" s="763">
        <v>4.0000000000000001E-3</v>
      </c>
      <c r="D55" s="763">
        <v>4.6107487922705304E-2</v>
      </c>
      <c r="E55" s="26">
        <v>66.666666666666657</v>
      </c>
      <c r="F55" s="27">
        <v>0</v>
      </c>
      <c r="G55" s="763">
        <v>7.4636742776320002</v>
      </c>
      <c r="H55" s="692">
        <v>12561</v>
      </c>
      <c r="I55" s="741">
        <f t="shared" si="7"/>
        <v>27149939.691439316</v>
      </c>
      <c r="J55" s="272">
        <v>30</v>
      </c>
      <c r="K55" s="37">
        <f t="shared" si="1"/>
        <v>814498190.74317944</v>
      </c>
      <c r="L55" s="37">
        <v>23111860.318186749</v>
      </c>
      <c r="M55" s="37">
        <f t="shared" si="3"/>
        <v>837610051.0613662</v>
      </c>
      <c r="N55" s="37">
        <v>700447.01987818512</v>
      </c>
      <c r="O55" s="37">
        <f t="shared" si="4"/>
        <v>836909604.04148805</v>
      </c>
      <c r="P55" s="37">
        <v>43460039.540924937</v>
      </c>
      <c r="Q55" s="107">
        <f t="shared" si="6"/>
        <v>793449564.50056314</v>
      </c>
      <c r="R55" s="601">
        <f t="shared" si="8"/>
        <v>764696958.84788275</v>
      </c>
      <c r="AB55" s="37"/>
    </row>
    <row r="56" spans="1:29">
      <c r="A56" s="714">
        <v>43221</v>
      </c>
      <c r="B56" s="101">
        <v>0.41612903225806452</v>
      </c>
      <c r="C56" s="763">
        <v>0.59903225806451621</v>
      </c>
      <c r="D56" s="763">
        <v>6.8263394109396929</v>
      </c>
      <c r="E56" s="26">
        <v>70.967741935483872</v>
      </c>
      <c r="F56" s="27">
        <v>0</v>
      </c>
      <c r="G56" s="763">
        <v>7.459770263936</v>
      </c>
      <c r="H56" s="692">
        <v>12576</v>
      </c>
      <c r="I56" s="741">
        <f t="shared" si="7"/>
        <v>27416714.063937012</v>
      </c>
      <c r="J56" s="272">
        <v>31</v>
      </c>
      <c r="K56" s="37">
        <f t="shared" si="1"/>
        <v>849918135.98204732</v>
      </c>
      <c r="L56" s="37">
        <v>23882255.662126306</v>
      </c>
      <c r="M56" s="37">
        <f t="shared" si="3"/>
        <v>873800391.64417362</v>
      </c>
      <c r="N56" s="37">
        <v>713728.20713487093</v>
      </c>
      <c r="O56" s="37">
        <f t="shared" si="4"/>
        <v>873086663.43703878</v>
      </c>
      <c r="P56" s="37">
        <v>43962621.347186893</v>
      </c>
      <c r="Q56" s="107">
        <f t="shared" si="6"/>
        <v>829124042.08985186</v>
      </c>
      <c r="R56" s="601">
        <f t="shared" si="8"/>
        <v>799078683.5869813</v>
      </c>
      <c r="AB56" s="37"/>
    </row>
    <row r="57" spans="1:29">
      <c r="A57" s="714">
        <v>43252</v>
      </c>
      <c r="B57" s="101">
        <v>0</v>
      </c>
      <c r="C57" s="763">
        <v>2.4340000000000002</v>
      </c>
      <c r="D57" s="763">
        <v>12.835060990338167</v>
      </c>
      <c r="E57" s="26">
        <v>70</v>
      </c>
      <c r="F57" s="27">
        <v>0</v>
      </c>
      <c r="G57" s="763">
        <v>7.4558662502400006</v>
      </c>
      <c r="H57" s="692">
        <v>12591</v>
      </c>
      <c r="I57" s="741">
        <f t="shared" si="7"/>
        <v>29689835.665102035</v>
      </c>
      <c r="J57" s="272">
        <v>30</v>
      </c>
      <c r="K57" s="37">
        <f t="shared" si="1"/>
        <v>890695069.9530611</v>
      </c>
      <c r="L57" s="37">
        <v>23111860.318186749</v>
      </c>
      <c r="M57" s="37">
        <f t="shared" si="3"/>
        <v>913806930.27124786</v>
      </c>
      <c r="N57" s="37">
        <v>727009.39439155674</v>
      </c>
      <c r="O57" s="37">
        <f t="shared" si="4"/>
        <v>913079920.87685633</v>
      </c>
      <c r="P57" s="37">
        <v>109252822.45314173</v>
      </c>
      <c r="Q57" s="107">
        <f t="shared" si="6"/>
        <v>803827098.42371464</v>
      </c>
      <c r="R57" s="601">
        <f t="shared" si="8"/>
        <v>774698437.18553829</v>
      </c>
      <c r="AB57" s="37"/>
    </row>
    <row r="58" spans="1:29">
      <c r="A58" s="714">
        <v>43282</v>
      </c>
      <c r="B58" s="101">
        <v>0</v>
      </c>
      <c r="C58" s="763">
        <v>4.5209677419354843</v>
      </c>
      <c r="D58" s="763">
        <v>15.593168791144635</v>
      </c>
      <c r="E58" s="26">
        <v>67.741935483870961</v>
      </c>
      <c r="F58" s="27">
        <v>0</v>
      </c>
      <c r="G58" s="763">
        <v>7.4597783726080005</v>
      </c>
      <c r="H58" s="692">
        <v>12606</v>
      </c>
      <c r="I58" s="741">
        <f t="shared" si="7"/>
        <v>31950949.302850194</v>
      </c>
      <c r="J58" s="272">
        <v>31</v>
      </c>
      <c r="K58" s="37">
        <f t="shared" si="1"/>
        <v>990479428.38835597</v>
      </c>
      <c r="L58" s="37">
        <v>23882255.662126306</v>
      </c>
      <c r="M58" s="37">
        <f t="shared" si="3"/>
        <v>1014361684.0504823</v>
      </c>
      <c r="N58" s="37">
        <v>740290.58164824254</v>
      </c>
      <c r="O58" s="37">
        <f t="shared" si="4"/>
        <v>1013621393.468834</v>
      </c>
      <c r="P58" s="37">
        <v>109943088.80731231</v>
      </c>
      <c r="Q58" s="107">
        <f t="shared" si="6"/>
        <v>903678304.66152167</v>
      </c>
      <c r="R58" s="601">
        <f t="shared" si="8"/>
        <v>870931288.22428834</v>
      </c>
      <c r="AB58" s="37"/>
    </row>
    <row r="59" spans="1:29">
      <c r="A59" s="714">
        <v>43313</v>
      </c>
      <c r="B59" s="101">
        <v>0</v>
      </c>
      <c r="C59" s="763">
        <v>3.4348387096774196</v>
      </c>
      <c r="D59" s="763">
        <v>14.985091748480595</v>
      </c>
      <c r="E59" s="26">
        <v>70.967741935483872</v>
      </c>
      <c r="F59" s="27">
        <v>0</v>
      </c>
      <c r="G59" s="763">
        <v>7.4597824269439998</v>
      </c>
      <c r="H59" s="692">
        <v>12621</v>
      </c>
      <c r="I59" s="741">
        <f t="shared" si="7"/>
        <v>30962144.354060538</v>
      </c>
      <c r="J59" s="272">
        <v>31</v>
      </c>
      <c r="K59" s="37">
        <f t="shared" si="1"/>
        <v>959826474.97587669</v>
      </c>
      <c r="L59" s="37">
        <v>23882255.662126306</v>
      </c>
      <c r="M59" s="37">
        <f t="shared" si="3"/>
        <v>983708730.63800299</v>
      </c>
      <c r="N59" s="37">
        <v>753571.76890492835</v>
      </c>
      <c r="O59" s="37">
        <f t="shared" si="4"/>
        <v>982955158.86909807</v>
      </c>
      <c r="P59" s="37">
        <v>110557665.36307335</v>
      </c>
      <c r="Q59" s="107">
        <f>O59-P59</f>
        <v>872397493.50602472</v>
      </c>
      <c r="R59" s="601">
        <f t="shared" si="8"/>
        <v>840784014.55862057</v>
      </c>
      <c r="AB59" s="37"/>
    </row>
    <row r="60" spans="1:29">
      <c r="A60" s="714">
        <v>43344</v>
      </c>
      <c r="B60" s="101">
        <v>1.2000000000000005E-2</v>
      </c>
      <c r="C60" s="763">
        <v>1.1179999999999999</v>
      </c>
      <c r="D60" s="763">
        <v>12.007261198945983</v>
      </c>
      <c r="E60" s="26">
        <v>63.333333333333329</v>
      </c>
      <c r="F60" s="27">
        <v>0</v>
      </c>
      <c r="G60" s="763">
        <v>7.4597864812800001</v>
      </c>
      <c r="H60" s="692">
        <v>12636</v>
      </c>
      <c r="I60" s="741">
        <f t="shared" si="7"/>
        <v>28179372.320602641</v>
      </c>
      <c r="J60" s="272">
        <v>30</v>
      </c>
      <c r="K60" s="37">
        <f t="shared" si="1"/>
        <v>845381169.61807919</v>
      </c>
      <c r="L60" s="37">
        <v>23111860.318186749</v>
      </c>
      <c r="M60" s="37">
        <f t="shared" si="3"/>
        <v>868493029.93626595</v>
      </c>
      <c r="N60" s="37">
        <v>766852.95616161416</v>
      </c>
      <c r="O60" s="37">
        <f t="shared" si="4"/>
        <v>867726176.98010433</v>
      </c>
      <c r="P60" s="37">
        <v>111227030.04053666</v>
      </c>
      <c r="Q60" s="107">
        <f t="shared" si="6"/>
        <v>756499146.93956769</v>
      </c>
      <c r="R60" s="601">
        <f t="shared" si="8"/>
        <v>729085530.97491097</v>
      </c>
      <c r="AB60" s="37"/>
    </row>
    <row r="61" spans="1:29" ht="14.25" customHeight="1">
      <c r="A61" s="714">
        <v>43374</v>
      </c>
      <c r="B61" s="101">
        <v>1.4958064516129035</v>
      </c>
      <c r="C61" s="763">
        <v>0.10935483870967744</v>
      </c>
      <c r="D61" s="763">
        <v>6.0271878496276461</v>
      </c>
      <c r="E61" s="26">
        <v>70.967741935483872</v>
      </c>
      <c r="F61" s="27">
        <v>0</v>
      </c>
      <c r="G61" s="763">
        <v>7.4675704945280001</v>
      </c>
      <c r="H61" s="692">
        <v>12651</v>
      </c>
      <c r="I61" s="741">
        <f t="shared" si="7"/>
        <v>27416910.680868343</v>
      </c>
      <c r="J61" s="272">
        <v>31</v>
      </c>
      <c r="K61" s="37">
        <f t="shared" si="1"/>
        <v>849924231.10691857</v>
      </c>
      <c r="L61" s="37">
        <v>23882255.662126306</v>
      </c>
      <c r="M61" s="37">
        <f t="shared" si="3"/>
        <v>873806486.76904488</v>
      </c>
      <c r="N61" s="37">
        <v>780134.14341829997</v>
      </c>
      <c r="O61" s="37">
        <f t="shared" si="4"/>
        <v>873026352.62562656</v>
      </c>
      <c r="P61" s="37">
        <v>45800066.780183069</v>
      </c>
      <c r="Q61" s="107">
        <f t="shared" si="6"/>
        <v>827226285.84544349</v>
      </c>
      <c r="R61" s="601">
        <f t="shared" si="8"/>
        <v>797249697.22961009</v>
      </c>
      <c r="AB61" s="37"/>
    </row>
    <row r="62" spans="1:29">
      <c r="A62" s="714">
        <v>43405</v>
      </c>
      <c r="B62" s="101">
        <v>5.7863333333333333</v>
      </c>
      <c r="C62" s="763">
        <v>0</v>
      </c>
      <c r="D62" s="763">
        <v>0.26336594202898567</v>
      </c>
      <c r="E62" s="26">
        <v>73.333333333333329</v>
      </c>
      <c r="F62" s="27">
        <v>0</v>
      </c>
      <c r="G62" s="763">
        <v>7.4714645283200003</v>
      </c>
      <c r="H62" s="692">
        <v>12666</v>
      </c>
      <c r="I62" s="741">
        <f t="shared" si="7"/>
        <v>28643855.539348517</v>
      </c>
      <c r="J62" s="272">
        <v>30</v>
      </c>
      <c r="K62" s="37">
        <f t="shared" si="1"/>
        <v>859315666.18045545</v>
      </c>
      <c r="L62" s="37">
        <v>23111860.318186749</v>
      </c>
      <c r="M62" s="37">
        <f t="shared" si="3"/>
        <v>882427526.49864221</v>
      </c>
      <c r="N62" s="37">
        <v>793415.33067498577</v>
      </c>
      <c r="O62" s="37">
        <f t="shared" si="4"/>
        <v>881634111.1679672</v>
      </c>
      <c r="P62" s="37">
        <v>46831236.291822657</v>
      </c>
      <c r="Q62" s="107">
        <f t="shared" si="6"/>
        <v>834802874.87614453</v>
      </c>
      <c r="R62" s="601">
        <f t="shared" si="8"/>
        <v>804551729.83437204</v>
      </c>
      <c r="AB62" s="37"/>
    </row>
    <row r="63" spans="1:29">
      <c r="A63" s="714">
        <v>43435</v>
      </c>
      <c r="B63" s="101">
        <v>11.778387096774193</v>
      </c>
      <c r="C63" s="763">
        <v>0</v>
      </c>
      <c r="D63" s="763">
        <v>-5.4374768973040357</v>
      </c>
      <c r="E63" s="26">
        <v>61.29032258064516</v>
      </c>
      <c r="F63" s="27">
        <v>0</v>
      </c>
      <c r="G63" s="763">
        <v>7.4753585621120004</v>
      </c>
      <c r="H63" s="692">
        <v>12681</v>
      </c>
      <c r="I63" s="741">
        <f t="shared" si="7"/>
        <v>30302510.934449606</v>
      </c>
      <c r="J63" s="272">
        <v>31</v>
      </c>
      <c r="K63" s="37">
        <f t="shared" si="1"/>
        <v>939377838.96793783</v>
      </c>
      <c r="L63" s="37">
        <v>23882255.662126306</v>
      </c>
      <c r="M63" s="37">
        <f t="shared" si="3"/>
        <v>963260094.63006413</v>
      </c>
      <c r="N63" s="37">
        <v>806696.51793167158</v>
      </c>
      <c r="O63" s="37">
        <f t="shared" si="4"/>
        <v>962453398.11213243</v>
      </c>
      <c r="P63" s="37">
        <v>100470508.54833654</v>
      </c>
      <c r="Q63" s="107">
        <f t="shared" si="6"/>
        <v>861982889.56379592</v>
      </c>
      <c r="R63" s="601">
        <f t="shared" si="8"/>
        <v>830746809.52563214</v>
      </c>
      <c r="AB63" s="37"/>
    </row>
    <row r="64" spans="1:29">
      <c r="A64" s="714">
        <v>43466</v>
      </c>
      <c r="B64" s="101">
        <v>14.602580645161293</v>
      </c>
      <c r="C64" s="763">
        <v>0</v>
      </c>
      <c r="D64" s="763">
        <v>-8.2194623655914008</v>
      </c>
      <c r="E64" s="26">
        <v>70.967741935483872</v>
      </c>
      <c r="F64" s="27">
        <v>0</v>
      </c>
      <c r="G64" s="763">
        <v>7.4538353917546667</v>
      </c>
      <c r="H64" s="692">
        <v>12696</v>
      </c>
      <c r="I64" s="741">
        <f t="shared" si="7"/>
        <v>31564454.253440075</v>
      </c>
      <c r="J64" s="272">
        <v>31</v>
      </c>
      <c r="K64" s="37">
        <f t="shared" si="1"/>
        <v>978498081.85664237</v>
      </c>
      <c r="L64" s="37">
        <v>23882255.662126306</v>
      </c>
      <c r="M64" s="37">
        <f t="shared" si="3"/>
        <v>1002380337.5187687</v>
      </c>
      <c r="N64" s="37">
        <v>819977.70518835739</v>
      </c>
      <c r="O64" s="37">
        <f t="shared" si="4"/>
        <v>1001560359.8135803</v>
      </c>
      <c r="P64" s="37">
        <v>100059927.9148837</v>
      </c>
      <c r="Q64" s="107">
        <f>O64-P64</f>
        <v>901500431.89869654</v>
      </c>
      <c r="R64" s="601">
        <f t="shared" si="8"/>
        <v>868832336.06273758</v>
      </c>
      <c r="AB64" s="37"/>
    </row>
    <row r="65" spans="1:28">
      <c r="A65" s="714">
        <v>43497</v>
      </c>
      <c r="B65" s="101">
        <v>14.235418719211822</v>
      </c>
      <c r="C65" s="763">
        <v>0</v>
      </c>
      <c r="D65" s="763">
        <v>-8.1799859222174636</v>
      </c>
      <c r="E65" s="26">
        <v>67.857142857142861</v>
      </c>
      <c r="F65" s="27">
        <v>0</v>
      </c>
      <c r="G65" s="763">
        <v>7.4323122213973329</v>
      </c>
      <c r="H65" s="692">
        <v>12710</v>
      </c>
      <c r="I65" s="741">
        <f t="shared" si="7"/>
        <v>31319735.63320563</v>
      </c>
      <c r="J65" s="272">
        <v>28</v>
      </c>
      <c r="K65" s="37">
        <f t="shared" si="1"/>
        <v>876952597.72975767</v>
      </c>
      <c r="L65" s="37">
        <v>21571069.63030763</v>
      </c>
      <c r="M65" s="37">
        <f t="shared" si="3"/>
        <v>898523667.36006534</v>
      </c>
      <c r="N65" s="37">
        <v>833258.8924450432</v>
      </c>
      <c r="O65" s="37">
        <f t="shared" si="4"/>
        <v>897690408.46762025</v>
      </c>
      <c r="P65" s="37">
        <v>100434074.06201802</v>
      </c>
      <c r="Q65" s="107">
        <f t="shared" si="6"/>
        <v>797256334.40560222</v>
      </c>
      <c r="R65" s="601">
        <f t="shared" si="8"/>
        <v>768365781.03855252</v>
      </c>
      <c r="AB65" s="37"/>
    </row>
    <row r="66" spans="1:28">
      <c r="A66" s="714">
        <v>43525</v>
      </c>
      <c r="B66" s="101">
        <v>8.9674193548387073</v>
      </c>
      <c r="C66" s="763">
        <v>6.4516129032258064E-4</v>
      </c>
      <c r="D66" s="763">
        <v>-4.5844016129032266</v>
      </c>
      <c r="E66" s="26">
        <v>67.741935483870961</v>
      </c>
      <c r="F66" s="27">
        <v>0</v>
      </c>
      <c r="G66" s="763">
        <v>7.4107890510399992</v>
      </c>
      <c r="H66" s="692">
        <v>12725</v>
      </c>
      <c r="I66" s="741">
        <f t="shared" si="7"/>
        <v>29380406.002331525</v>
      </c>
      <c r="J66" s="272">
        <v>31</v>
      </c>
      <c r="K66" s="37">
        <f t="shared" si="1"/>
        <v>910792586.07227731</v>
      </c>
      <c r="L66" s="37">
        <v>23882255.662126306</v>
      </c>
      <c r="M66" s="37">
        <f t="shared" si="3"/>
        <v>934674841.73440361</v>
      </c>
      <c r="N66" s="37">
        <v>847239.08955734386</v>
      </c>
      <c r="O66" s="37">
        <f t="shared" si="4"/>
        <v>933827602.64484632</v>
      </c>
      <c r="P66" s="37">
        <v>101320781.29078624</v>
      </c>
      <c r="Q66" s="107">
        <f t="shared" si="6"/>
        <v>832506821.35406005</v>
      </c>
      <c r="R66" s="601">
        <f t="shared" si="8"/>
        <v>802338879.48540866</v>
      </c>
      <c r="AB66" s="37"/>
    </row>
    <row r="67" spans="1:28">
      <c r="A67" s="714">
        <v>43556</v>
      </c>
      <c r="B67" s="101">
        <v>3.2326666666666668</v>
      </c>
      <c r="C67" s="763">
        <v>4.0000000000000001E-3</v>
      </c>
      <c r="D67" s="763">
        <v>4.6107487922705304E-2</v>
      </c>
      <c r="E67" s="26">
        <v>66.666666666666657</v>
      </c>
      <c r="F67" s="27">
        <v>0</v>
      </c>
      <c r="G67" s="763">
        <v>7.3892658806826654</v>
      </c>
      <c r="H67" s="692">
        <v>12740</v>
      </c>
      <c r="I67" s="741">
        <f t="shared" si="7"/>
        <v>27328420.202477828</v>
      </c>
      <c r="J67" s="272">
        <v>30</v>
      </c>
      <c r="K67" s="37">
        <f t="shared" si="1"/>
        <v>819852606.07433486</v>
      </c>
      <c r="L67" s="37">
        <v>23111860.318186749</v>
      </c>
      <c r="M67" s="37">
        <f t="shared" si="3"/>
        <v>842964466.39252162</v>
      </c>
      <c r="N67" s="37">
        <v>861219.28666964464</v>
      </c>
      <c r="O67" s="37">
        <f t="shared" si="4"/>
        <v>842103247.10585201</v>
      </c>
      <c r="P67" s="37">
        <v>49222228.539646648</v>
      </c>
      <c r="Q67" s="107">
        <f>O67-P67</f>
        <v>792881018.56620538</v>
      </c>
      <c r="R67" s="601">
        <f t="shared" si="8"/>
        <v>764149015.58038294</v>
      </c>
      <c r="AB67" s="37"/>
    </row>
    <row r="68" spans="1:28">
      <c r="A68" s="714">
        <v>43586</v>
      </c>
      <c r="B68" s="101">
        <v>0.41612903225806452</v>
      </c>
      <c r="C68" s="763">
        <v>0.59903225806451621</v>
      </c>
      <c r="D68" s="763">
        <v>6.8263394109396929</v>
      </c>
      <c r="E68" s="26">
        <v>70.967741935483872</v>
      </c>
      <c r="F68" s="27">
        <v>0</v>
      </c>
      <c r="G68" s="763">
        <v>7.3677427103253317</v>
      </c>
      <c r="H68" s="692">
        <v>12755</v>
      </c>
      <c r="I68" s="741">
        <f t="shared" ref="I68:I75" si="9">SUMPRODUCT($B$2:$H$2,B68:H68)+$I$2</f>
        <v>27596399.397494398</v>
      </c>
      <c r="J68" s="272">
        <v>31</v>
      </c>
      <c r="K68" s="37">
        <f t="shared" ref="K68:K75" si="10">I68*$J68</f>
        <v>855488381.3223263</v>
      </c>
      <c r="L68" s="37">
        <v>23882255.662126306</v>
      </c>
      <c r="M68" s="37">
        <f t="shared" si="3"/>
        <v>879370636.98445261</v>
      </c>
      <c r="N68" s="37">
        <v>875199.48378194543</v>
      </c>
      <c r="O68" s="37">
        <f t="shared" si="4"/>
        <v>878495437.50067067</v>
      </c>
      <c r="P68" s="37">
        <v>49658981.569602087</v>
      </c>
      <c r="Q68" s="107">
        <f t="shared" ref="Q68:Q75" si="11">O68-P68</f>
        <v>828836455.93106854</v>
      </c>
      <c r="R68" s="601">
        <f t="shared" ref="R68:R75" si="12">Q68/$R$2</f>
        <v>798801518.82331192</v>
      </c>
      <c r="AB68" s="37"/>
    </row>
    <row r="69" spans="1:28">
      <c r="A69" s="714">
        <v>43617</v>
      </c>
      <c r="B69" s="101">
        <v>0</v>
      </c>
      <c r="C69" s="763">
        <v>2.4340000000000002</v>
      </c>
      <c r="D69" s="763">
        <v>12.835060990338167</v>
      </c>
      <c r="E69" s="26">
        <v>66.666666666666657</v>
      </c>
      <c r="F69" s="27">
        <v>0</v>
      </c>
      <c r="G69" s="763">
        <v>7.3462195399679979</v>
      </c>
      <c r="H69" s="692">
        <v>12770</v>
      </c>
      <c r="I69" s="741">
        <f t="shared" si="9"/>
        <v>29765957.983414203</v>
      </c>
      <c r="J69" s="272">
        <v>30</v>
      </c>
      <c r="K69" s="37">
        <f t="shared" si="10"/>
        <v>892978739.50242615</v>
      </c>
      <c r="L69" s="37">
        <v>23111860.318186749</v>
      </c>
      <c r="M69" s="37">
        <f t="shared" ref="M69:M75" si="13">K69+L69</f>
        <v>916090599.82061291</v>
      </c>
      <c r="N69" s="37">
        <v>889179.68089424609</v>
      </c>
      <c r="O69" s="37">
        <f t="shared" ref="O69:O74" si="14">M69-N69</f>
        <v>915201420.13971865</v>
      </c>
      <c r="P69" s="37">
        <v>122841074.63201442</v>
      </c>
      <c r="Q69" s="107">
        <f t="shared" si="11"/>
        <v>792360345.50770426</v>
      </c>
      <c r="R69" s="601">
        <f t="shared" si="12"/>
        <v>763647210.39678502</v>
      </c>
      <c r="AB69" s="37"/>
    </row>
    <row r="70" spans="1:28">
      <c r="A70" s="714">
        <v>43647</v>
      </c>
      <c r="B70" s="101">
        <v>0</v>
      </c>
      <c r="C70" s="763">
        <v>4.5209677419354843</v>
      </c>
      <c r="D70" s="763">
        <v>15.593168791144635</v>
      </c>
      <c r="E70" s="26">
        <v>70.967741935483872</v>
      </c>
      <c r="F70" s="27">
        <v>0</v>
      </c>
      <c r="G70" s="763">
        <v>7.3246963696106642</v>
      </c>
      <c r="H70" s="692">
        <v>12785</v>
      </c>
      <c r="I70" s="741">
        <f t="shared" si="9"/>
        <v>32234966.989830583</v>
      </c>
      <c r="J70" s="272">
        <v>31</v>
      </c>
      <c r="K70" s="37">
        <f t="shared" si="10"/>
        <v>999283976.68474805</v>
      </c>
      <c r="L70" s="37">
        <v>23882255.662126306</v>
      </c>
      <c r="M70" s="37">
        <f t="shared" si="13"/>
        <v>1023166232.3468744</v>
      </c>
      <c r="N70" s="37">
        <v>903159.87800654687</v>
      </c>
      <c r="O70" s="37">
        <f t="shared" si="14"/>
        <v>1022263072.4688678</v>
      </c>
      <c r="P70" s="37">
        <v>123589866.90991323</v>
      </c>
      <c r="Q70" s="107">
        <f t="shared" si="11"/>
        <v>898673205.5589546</v>
      </c>
      <c r="R70" s="601">
        <f t="shared" si="12"/>
        <v>866107561.25573874</v>
      </c>
      <c r="AB70" s="37"/>
    </row>
    <row r="71" spans="1:28">
      <c r="A71" s="714">
        <v>43678</v>
      </c>
      <c r="B71" s="101">
        <v>0</v>
      </c>
      <c r="C71" s="763">
        <v>3.4348387096774196</v>
      </c>
      <c r="D71" s="763">
        <v>14.985091748480595</v>
      </c>
      <c r="E71" s="26">
        <v>67.741935483870961</v>
      </c>
      <c r="F71" s="27">
        <v>0</v>
      </c>
      <c r="G71" s="763">
        <v>7.3031731992533304</v>
      </c>
      <c r="H71" s="692">
        <v>12800</v>
      </c>
      <c r="I71" s="741">
        <f t="shared" si="9"/>
        <v>31044857.64251671</v>
      </c>
      <c r="J71" s="272">
        <v>31</v>
      </c>
      <c r="K71" s="37">
        <f t="shared" si="10"/>
        <v>962390586.91801798</v>
      </c>
      <c r="L71" s="37">
        <v>23882255.662126306</v>
      </c>
      <c r="M71" s="37">
        <f t="shared" si="13"/>
        <v>986272842.58014429</v>
      </c>
      <c r="N71" s="37">
        <v>917140.07511884766</v>
      </c>
      <c r="O71" s="37">
        <f t="shared" si="14"/>
        <v>985355702.50502539</v>
      </c>
      <c r="P71" s="37">
        <v>124053809.76599097</v>
      </c>
      <c r="Q71" s="107">
        <f t="shared" si="11"/>
        <v>861301892.73903441</v>
      </c>
      <c r="R71" s="601">
        <f t="shared" si="12"/>
        <v>830090490.30361831</v>
      </c>
      <c r="AB71" s="37"/>
    </row>
    <row r="72" spans="1:28">
      <c r="A72" s="714">
        <v>43709</v>
      </c>
      <c r="B72" s="101">
        <v>1.2000000000000005E-2</v>
      </c>
      <c r="C72" s="763">
        <v>1.1179999999999999</v>
      </c>
      <c r="D72" s="763">
        <v>12.007261198945983</v>
      </c>
      <c r="E72" s="26">
        <v>66.666666666666657</v>
      </c>
      <c r="F72" s="27">
        <v>0</v>
      </c>
      <c r="G72" s="763">
        <v>7.2816500288959967</v>
      </c>
      <c r="H72" s="692">
        <v>12815</v>
      </c>
      <c r="I72" s="741">
        <f t="shared" si="9"/>
        <v>28469713.738581546</v>
      </c>
      <c r="J72" s="272">
        <v>30</v>
      </c>
      <c r="K72" s="37">
        <f t="shared" si="10"/>
        <v>854091412.15744638</v>
      </c>
      <c r="L72" s="37">
        <v>23111860.318186749</v>
      </c>
      <c r="M72" s="37">
        <f t="shared" si="13"/>
        <v>877203272.47563314</v>
      </c>
      <c r="N72" s="37">
        <v>931120.27223114844</v>
      </c>
      <c r="O72" s="37">
        <f t="shared" si="14"/>
        <v>876272152.20340204</v>
      </c>
      <c r="P72" s="37">
        <v>124421957.15421583</v>
      </c>
      <c r="Q72" s="107">
        <f t="shared" si="11"/>
        <v>751850195.04918623</v>
      </c>
      <c r="R72" s="601">
        <f t="shared" si="12"/>
        <v>724605045.34424269</v>
      </c>
      <c r="AB72" s="37"/>
    </row>
    <row r="73" spans="1:28">
      <c r="A73" s="714">
        <v>43739</v>
      </c>
      <c r="B73" s="101">
        <v>1.4958064516129035</v>
      </c>
      <c r="C73" s="763">
        <v>0.10935483870967744</v>
      </c>
      <c r="D73" s="763">
        <v>6.0271878496276461</v>
      </c>
      <c r="E73" s="26">
        <v>70.967741935483872</v>
      </c>
      <c r="F73" s="27">
        <v>0</v>
      </c>
      <c r="G73" s="763">
        <v>7.2601268585386629</v>
      </c>
      <c r="H73" s="692">
        <v>12830</v>
      </c>
      <c r="I73" s="741">
        <f t="shared" si="9"/>
        <v>27604488.327194333</v>
      </c>
      <c r="J73" s="272">
        <v>31</v>
      </c>
      <c r="K73" s="37">
        <f t="shared" si="10"/>
        <v>855739138.14302433</v>
      </c>
      <c r="L73" s="37">
        <v>23882255.662126306</v>
      </c>
      <c r="M73" s="37">
        <f t="shared" si="13"/>
        <v>879621393.80515063</v>
      </c>
      <c r="N73" s="37">
        <v>945100.46934344911</v>
      </c>
      <c r="O73" s="37">
        <f t="shared" si="14"/>
        <v>878676293.3358072</v>
      </c>
      <c r="P73" s="37">
        <v>51105793.569813415</v>
      </c>
      <c r="Q73" s="107">
        <f t="shared" si="11"/>
        <v>827570499.76599383</v>
      </c>
      <c r="R73" s="601">
        <f t="shared" si="12"/>
        <v>797581437.70816672</v>
      </c>
      <c r="AB73" s="37"/>
    </row>
    <row r="74" spans="1:28">
      <c r="A74" s="714">
        <v>43770</v>
      </c>
      <c r="B74" s="101">
        <v>5.7863333333333333</v>
      </c>
      <c r="C74" s="763">
        <v>0</v>
      </c>
      <c r="D74" s="763">
        <v>0.26336594202898567</v>
      </c>
      <c r="E74" s="26">
        <v>70</v>
      </c>
      <c r="F74" s="27">
        <v>0</v>
      </c>
      <c r="G74" s="763">
        <v>7.2386036881813292</v>
      </c>
      <c r="H74" s="692">
        <v>12845</v>
      </c>
      <c r="I74" s="741">
        <f t="shared" si="9"/>
        <v>28728403.411798179</v>
      </c>
      <c r="J74" s="272">
        <v>30</v>
      </c>
      <c r="K74" s="37">
        <f t="shared" si="10"/>
        <v>861852102.35394537</v>
      </c>
      <c r="L74" s="37">
        <v>23111860.318186749</v>
      </c>
      <c r="M74" s="37">
        <f t="shared" si="13"/>
        <v>884963962.67213213</v>
      </c>
      <c r="N74" s="37">
        <v>959080.66645574989</v>
      </c>
      <c r="O74" s="37">
        <f t="shared" si="14"/>
        <v>884004882.00567639</v>
      </c>
      <c r="P74" s="37">
        <v>51939740.470719986</v>
      </c>
      <c r="Q74" s="107">
        <f t="shared" si="11"/>
        <v>832065141.53495646</v>
      </c>
      <c r="R74" s="601">
        <f t="shared" si="12"/>
        <v>801913205.02597952</v>
      </c>
      <c r="AB74" s="37"/>
    </row>
    <row r="75" spans="1:28">
      <c r="A75" s="714">
        <v>43800</v>
      </c>
      <c r="B75" s="101">
        <v>11.778387096774193</v>
      </c>
      <c r="C75" s="763">
        <v>0</v>
      </c>
      <c r="D75" s="763">
        <v>-5.4374768973040357</v>
      </c>
      <c r="E75" s="26">
        <v>64.516129032258064</v>
      </c>
      <c r="F75" s="27">
        <v>0</v>
      </c>
      <c r="G75" s="763">
        <v>7.2170805178239954</v>
      </c>
      <c r="H75" s="692">
        <v>12860</v>
      </c>
      <c r="I75" s="741">
        <f t="shared" si="9"/>
        <v>30594952.938645422</v>
      </c>
      <c r="J75" s="272">
        <v>31</v>
      </c>
      <c r="K75" s="37">
        <f t="shared" si="10"/>
        <v>948443541.09800816</v>
      </c>
      <c r="L75" s="37">
        <v>23882255.662126306</v>
      </c>
      <c r="M75" s="37">
        <f t="shared" si="13"/>
        <v>972325796.76013446</v>
      </c>
      <c r="N75" s="37">
        <v>973060.86356805067</v>
      </c>
      <c r="O75" s="37">
        <f>M75-N75</f>
        <v>971352735.89656639</v>
      </c>
      <c r="P75" s="37">
        <v>110587738.77880611</v>
      </c>
      <c r="Q75" s="107">
        <f t="shared" si="11"/>
        <v>860764997.1177603</v>
      </c>
      <c r="R75" s="601">
        <f t="shared" si="12"/>
        <v>829573050.42189693</v>
      </c>
      <c r="AB75" s="37"/>
    </row>
    <row r="76" spans="1:28">
      <c r="A76" s="714">
        <v>43831</v>
      </c>
      <c r="B76" s="11"/>
      <c r="C76" s="11"/>
      <c r="D76" s="763"/>
      <c r="E76" s="764"/>
      <c r="F76" s="39"/>
      <c r="G76" s="763"/>
      <c r="H76" s="773"/>
      <c r="I76" s="783"/>
      <c r="J76" s="602"/>
      <c r="K76" s="37"/>
      <c r="L76" s="37"/>
      <c r="M76" s="37"/>
      <c r="N76" s="11"/>
      <c r="O76" s="37"/>
      <c r="P76" s="37"/>
      <c r="Q76" s="107"/>
      <c r="R76" s="107"/>
      <c r="AB76" s="37"/>
    </row>
    <row r="77" spans="1:28">
      <c r="B77" s="11"/>
      <c r="C77" s="705"/>
      <c r="D77" s="763"/>
      <c r="E77" s="770"/>
      <c r="F77" s="39"/>
      <c r="G77" s="763"/>
      <c r="H77" s="773"/>
      <c r="I77" s="783"/>
      <c r="J77" s="31">
        <v>2014</v>
      </c>
      <c r="K77" s="107">
        <f>SUM(K4:K15)</f>
        <v>10484550749.671137</v>
      </c>
      <c r="L77" s="107"/>
      <c r="M77" s="107"/>
      <c r="N77" s="107"/>
      <c r="O77" s="107">
        <f t="shared" ref="O77:R77" si="15">SUM(O4:O15)</f>
        <v>10695429632.655415</v>
      </c>
      <c r="P77" s="107">
        <f t="shared" si="15"/>
        <v>500870590.97107649</v>
      </c>
      <c r="Q77" s="107">
        <f t="shared" si="15"/>
        <v>10194559041.684338</v>
      </c>
      <c r="R77" s="107">
        <f t="shared" si="15"/>
        <v>9825134003.1653214</v>
      </c>
      <c r="AB77" s="37"/>
    </row>
    <row r="78" spans="1:28">
      <c r="B78" s="11"/>
      <c r="C78" s="11"/>
      <c r="D78" s="11"/>
      <c r="E78" s="11"/>
      <c r="F78" s="704"/>
      <c r="I78" s="783"/>
      <c r="J78" s="31">
        <v>2015</v>
      </c>
      <c r="K78" s="107">
        <f t="shared" ref="K78:R78" si="16">SUM(K16:K27)</f>
        <v>10543684489.171875</v>
      </c>
      <c r="L78" s="107"/>
      <c r="M78" s="107"/>
      <c r="N78" s="107"/>
      <c r="O78" s="107">
        <f t="shared" si="16"/>
        <v>10821823640.848068</v>
      </c>
      <c r="P78" s="107">
        <f t="shared" si="16"/>
        <v>602900826.56187201</v>
      </c>
      <c r="Q78" s="107">
        <f t="shared" si="16"/>
        <v>10218922814.286194</v>
      </c>
      <c r="R78" s="107">
        <f t="shared" si="16"/>
        <v>9848614894.2619476</v>
      </c>
      <c r="AB78" s="37"/>
    </row>
    <row r="79" spans="1:28">
      <c r="A79" s="14"/>
      <c r="B79" s="695"/>
      <c r="C79" s="685"/>
      <c r="D79" s="762"/>
      <c r="E79" s="100"/>
      <c r="F79" s="100"/>
      <c r="G79" s="100"/>
      <c r="H79" s="774"/>
      <c r="I79" s="740"/>
      <c r="J79" s="31">
        <v>2016</v>
      </c>
      <c r="K79" s="107">
        <f t="shared" ref="K79:R79" si="17">SUM(K28:K39)</f>
        <v>10642600290.376942</v>
      </c>
      <c r="L79" s="107"/>
      <c r="M79" s="107"/>
      <c r="N79" s="107"/>
      <c r="O79" s="107">
        <f t="shared" si="17"/>
        <v>10919364605.974613</v>
      </c>
      <c r="P79" s="107">
        <f t="shared" si="17"/>
        <v>711116072.91788256</v>
      </c>
      <c r="Q79" s="107">
        <f t="shared" si="17"/>
        <v>10208248533.05673</v>
      </c>
      <c r="R79" s="107">
        <f t="shared" si="17"/>
        <v>9838327421.9899101</v>
      </c>
      <c r="AB79" s="37"/>
    </row>
    <row r="80" spans="1:28">
      <c r="A80" s="713"/>
      <c r="B80" s="716"/>
      <c r="C80" s="689"/>
      <c r="D80" s="689"/>
      <c r="E80" s="15"/>
      <c r="F80" s="15"/>
      <c r="G80" s="15"/>
      <c r="H80" s="775"/>
      <c r="J80" s="31">
        <v>2017</v>
      </c>
      <c r="K80" s="107">
        <f t="shared" ref="K80:R80" si="18">SUM(K40:K51)</f>
        <v>10681083437.642565</v>
      </c>
      <c r="L80" s="107"/>
      <c r="M80" s="107"/>
      <c r="N80" s="107"/>
      <c r="O80" s="107">
        <f t="shared" si="18"/>
        <v>10955322819.392368</v>
      </c>
      <c r="P80" s="107">
        <f t="shared" si="18"/>
        <v>843606959.27212191</v>
      </c>
      <c r="Q80" s="107">
        <f t="shared" si="18"/>
        <v>10111715860.120245</v>
      </c>
      <c r="R80" s="107">
        <f t="shared" si="18"/>
        <v>9745292848.9979248</v>
      </c>
      <c r="AB80" s="37"/>
    </row>
    <row r="81" spans="1:28">
      <c r="A81" s="726"/>
      <c r="B81" s="696"/>
      <c r="C81" s="697"/>
      <c r="D81" s="689"/>
      <c r="E81" s="6"/>
      <c r="F81" s="6"/>
      <c r="G81" s="6"/>
      <c r="H81" s="776"/>
      <c r="J81" s="31">
        <v>2018</v>
      </c>
      <c r="K81" s="107">
        <f t="shared" ref="K81:R81" si="19">SUM(K52:K63)</f>
        <v>10749840216.461945</v>
      </c>
      <c r="L81" s="107"/>
      <c r="M81" s="107"/>
      <c r="N81" s="107"/>
      <c r="O81" s="107">
        <f t="shared" si="19"/>
        <v>11022230018.133787</v>
      </c>
      <c r="P81" s="107">
        <f t="shared" si="19"/>
        <v>986637556.59202039</v>
      </c>
      <c r="Q81" s="107">
        <f t="shared" si="19"/>
        <v>10035592461.541767</v>
      </c>
      <c r="R81" s="107">
        <f t="shared" si="19"/>
        <v>9671927969.8744869</v>
      </c>
      <c r="AB81" s="37"/>
    </row>
    <row r="82" spans="1:28">
      <c r="A82" s="726"/>
      <c r="B82" s="698"/>
      <c r="C82" s="108"/>
      <c r="D82" s="689"/>
      <c r="E82" s="6"/>
      <c r="F82" s="6"/>
      <c r="G82" s="6"/>
      <c r="H82" s="777"/>
      <c r="J82" s="31">
        <v>2019</v>
      </c>
      <c r="K82" s="107">
        <f t="shared" ref="K82:R82" si="20">SUM(K64:K75)</f>
        <v>10816363749.912956</v>
      </c>
      <c r="L82" s="107"/>
      <c r="M82" s="107"/>
      <c r="N82" s="107"/>
      <c r="O82" s="107">
        <f t="shared" si="20"/>
        <v>11086803314.087635</v>
      </c>
      <c r="P82" s="107">
        <f t="shared" si="20"/>
        <v>1109235974.6584105</v>
      </c>
      <c r="Q82" s="107">
        <f t="shared" si="20"/>
        <v>9977567339.429224</v>
      </c>
      <c r="R82" s="107">
        <f t="shared" si="20"/>
        <v>9616005531.4468231</v>
      </c>
      <c r="AB82" s="37"/>
    </row>
    <row r="83" spans="1:28">
      <c r="A83" s="726"/>
      <c r="B83" s="698"/>
      <c r="C83" s="108"/>
      <c r="D83" s="689"/>
      <c r="E83" s="6"/>
      <c r="F83" s="6"/>
      <c r="G83" s="6"/>
      <c r="H83" s="777"/>
      <c r="I83" s="784"/>
      <c r="J83" s="39"/>
      <c r="K83" s="37"/>
      <c r="L83" s="37"/>
      <c r="M83" s="37"/>
      <c r="N83" s="11"/>
      <c r="O83" s="37"/>
      <c r="P83" s="37"/>
      <c r="Q83" s="107"/>
      <c r="R83" s="107"/>
      <c r="AB83" s="37"/>
    </row>
    <row r="84" spans="1:28">
      <c r="A84" s="726"/>
      <c r="B84" s="698"/>
      <c r="C84" s="108"/>
      <c r="D84" s="689"/>
      <c r="E84" s="6"/>
      <c r="F84" s="6"/>
      <c r="G84" s="6"/>
      <c r="H84" s="777"/>
      <c r="I84" s="784"/>
      <c r="J84" s="39"/>
      <c r="K84" s="30"/>
      <c r="L84" s="306"/>
      <c r="M84" s="306"/>
      <c r="N84" s="11"/>
      <c r="O84" s="306"/>
      <c r="P84" s="306"/>
      <c r="Q84" s="30"/>
      <c r="R84" s="30"/>
      <c r="AB84" s="37"/>
    </row>
    <row r="85" spans="1:28">
      <c r="A85" s="726"/>
      <c r="B85" s="698"/>
      <c r="C85" s="108"/>
      <c r="D85" s="689"/>
      <c r="E85" s="6"/>
      <c r="F85" s="6"/>
      <c r="G85" s="6"/>
      <c r="H85" s="777"/>
      <c r="I85" s="784"/>
      <c r="J85" s="39"/>
      <c r="K85" s="30"/>
      <c r="L85" s="306"/>
      <c r="M85" s="306"/>
      <c r="N85" s="11"/>
      <c r="O85" s="306"/>
      <c r="P85" s="306"/>
      <c r="Q85" s="30"/>
      <c r="R85" s="30"/>
      <c r="AB85" s="37"/>
    </row>
    <row r="86" spans="1:28">
      <c r="A86" s="726"/>
      <c r="B86" s="698"/>
      <c r="C86" s="108"/>
      <c r="D86" s="689"/>
      <c r="E86" s="6"/>
      <c r="F86" s="6"/>
      <c r="G86" s="6"/>
      <c r="H86" s="777"/>
      <c r="I86" s="784"/>
      <c r="J86" s="39"/>
      <c r="K86" s="30"/>
      <c r="L86" s="306"/>
      <c r="M86" s="306"/>
      <c r="N86" s="306"/>
      <c r="O86" s="306"/>
      <c r="P86" s="306"/>
      <c r="Q86" s="30"/>
      <c r="R86" s="30"/>
      <c r="AB86" s="37"/>
    </row>
    <row r="87" spans="1:28">
      <c r="A87" s="726"/>
      <c r="B87" s="698"/>
      <c r="C87" s="108"/>
      <c r="D87" s="689"/>
      <c r="E87" s="314"/>
      <c r="F87" s="6"/>
      <c r="G87" s="314"/>
      <c r="H87" s="777"/>
      <c r="I87" s="784"/>
      <c r="J87" s="39"/>
      <c r="K87" s="30"/>
      <c r="L87" s="306"/>
      <c r="M87" s="306"/>
      <c r="N87" s="306"/>
      <c r="O87" s="306"/>
      <c r="P87" s="306"/>
      <c r="Q87" s="30"/>
      <c r="R87" s="30"/>
      <c r="AB87" s="37"/>
    </row>
    <row r="88" spans="1:28">
      <c r="A88" s="726"/>
      <c r="B88" s="698"/>
      <c r="C88" s="108"/>
      <c r="D88" s="689"/>
      <c r="E88" s="314"/>
      <c r="F88" s="6"/>
      <c r="G88" s="314"/>
      <c r="H88" s="777"/>
      <c r="I88" s="784"/>
      <c r="J88" s="39"/>
      <c r="K88" s="30"/>
      <c r="L88" s="306"/>
      <c r="M88" s="306"/>
      <c r="N88" s="306"/>
      <c r="O88" s="306"/>
      <c r="P88" s="306"/>
      <c r="Q88" s="30"/>
      <c r="R88" s="30"/>
      <c r="AB88" s="37"/>
    </row>
    <row r="89" spans="1:28">
      <c r="A89" s="726"/>
      <c r="B89" s="698"/>
      <c r="C89" s="108"/>
      <c r="D89" s="765"/>
      <c r="E89" s="314"/>
      <c r="F89" s="6"/>
      <c r="G89" s="314"/>
      <c r="H89" s="777"/>
      <c r="I89" s="784"/>
      <c r="J89" s="39"/>
      <c r="K89" s="30"/>
      <c r="L89" s="306"/>
      <c r="M89" s="306"/>
      <c r="N89" s="306"/>
      <c r="O89" s="306"/>
      <c r="P89" s="306"/>
      <c r="Q89" s="30"/>
      <c r="R89" s="30"/>
      <c r="AB89" s="37"/>
    </row>
    <row r="90" spans="1:28">
      <c r="A90" s="726"/>
      <c r="B90" s="698"/>
      <c r="C90" s="108"/>
      <c r="D90" s="705"/>
      <c r="E90" s="314"/>
      <c r="F90" s="6"/>
      <c r="G90" s="314"/>
      <c r="H90" s="777"/>
      <c r="I90" s="784"/>
      <c r="J90" s="39"/>
      <c r="K90" s="37"/>
      <c r="L90" s="37"/>
      <c r="M90" s="37"/>
      <c r="N90" s="11"/>
      <c r="O90" s="306"/>
      <c r="P90" s="37"/>
      <c r="Q90" s="107"/>
      <c r="R90" s="30"/>
      <c r="AB90" s="37"/>
    </row>
    <row r="91" spans="1:28">
      <c r="A91" s="726"/>
      <c r="B91" s="771"/>
      <c r="C91" s="108"/>
      <c r="D91" s="711"/>
      <c r="E91" s="314"/>
      <c r="F91" s="6"/>
      <c r="G91" s="314"/>
      <c r="H91" s="777"/>
      <c r="I91" s="785"/>
      <c r="J91" s="682"/>
      <c r="K91" s="30"/>
      <c r="L91" s="306"/>
      <c r="M91" s="306"/>
      <c r="N91" s="11"/>
      <c r="O91" s="37"/>
      <c r="P91" s="37"/>
      <c r="Q91" s="107"/>
      <c r="R91" s="107"/>
      <c r="AB91" s="37"/>
    </row>
    <row r="92" spans="1:28">
      <c r="A92" s="726"/>
      <c r="B92" s="771"/>
      <c r="C92" s="697"/>
      <c r="D92" s="601"/>
      <c r="E92" s="314"/>
      <c r="F92" s="724"/>
      <c r="G92" s="314"/>
      <c r="H92" s="777"/>
      <c r="I92" s="743"/>
      <c r="J92" s="682"/>
      <c r="K92" s="30"/>
      <c r="L92" s="306"/>
      <c r="M92" s="306"/>
      <c r="N92" s="306"/>
      <c r="O92" s="306"/>
      <c r="P92" s="306"/>
      <c r="Q92" s="30"/>
      <c r="R92" s="30"/>
      <c r="AB92" s="37"/>
    </row>
    <row r="93" spans="1:28">
      <c r="A93" s="726"/>
      <c r="B93" s="771"/>
      <c r="C93" s="697"/>
      <c r="D93" s="601"/>
      <c r="E93" s="314"/>
      <c r="F93" s="724"/>
      <c r="G93" s="314"/>
      <c r="H93" s="777"/>
      <c r="I93" s="743"/>
      <c r="J93" s="682"/>
      <c r="K93" s="30"/>
      <c r="L93" s="306"/>
      <c r="M93" s="306"/>
      <c r="N93" s="306"/>
      <c r="O93" s="306"/>
      <c r="P93" s="306"/>
      <c r="Q93" s="30"/>
      <c r="R93" s="30"/>
      <c r="AB93" s="37"/>
    </row>
    <row r="94" spans="1:28">
      <c r="A94" s="726"/>
      <c r="B94" s="771"/>
      <c r="C94" s="697"/>
      <c r="D94" s="601"/>
      <c r="E94" s="314"/>
      <c r="F94" s="724"/>
      <c r="G94" s="314"/>
      <c r="H94" s="777"/>
      <c r="I94" s="743"/>
      <c r="J94" s="682"/>
      <c r="K94" s="30"/>
      <c r="L94" s="306"/>
      <c r="M94" s="306"/>
      <c r="N94" s="306"/>
      <c r="O94" s="306"/>
      <c r="P94" s="306"/>
      <c r="Q94" s="30"/>
      <c r="R94" s="30"/>
    </row>
    <row r="95" spans="1:28">
      <c r="A95" s="726"/>
      <c r="B95" s="771"/>
      <c r="C95" s="697"/>
      <c r="D95" s="601"/>
      <c r="E95" s="314"/>
      <c r="F95" s="724"/>
      <c r="G95" s="314"/>
      <c r="H95" s="777"/>
      <c r="I95" s="743"/>
      <c r="J95" s="682"/>
      <c r="K95" s="30"/>
      <c r="L95" s="306"/>
      <c r="M95" s="306"/>
      <c r="N95" s="306"/>
      <c r="O95" s="306"/>
      <c r="P95" s="306"/>
      <c r="Q95" s="30"/>
      <c r="R95" s="30"/>
    </row>
    <row r="96" spans="1:28">
      <c r="A96" s="726"/>
      <c r="B96" s="771"/>
      <c r="C96" s="697"/>
      <c r="D96" s="601"/>
      <c r="E96" s="314"/>
      <c r="F96" s="724"/>
      <c r="G96" s="314"/>
      <c r="H96" s="777"/>
      <c r="I96" s="743"/>
      <c r="J96" s="682"/>
      <c r="K96" s="30"/>
      <c r="L96" s="306"/>
      <c r="M96" s="306"/>
      <c r="N96" s="306"/>
      <c r="O96" s="306"/>
      <c r="P96" s="306"/>
      <c r="Q96" s="30"/>
      <c r="R96" s="30"/>
    </row>
    <row r="97" spans="1:18">
      <c r="A97" s="726"/>
      <c r="B97" s="771"/>
      <c r="C97" s="697"/>
      <c r="D97" s="601"/>
      <c r="E97" s="314"/>
      <c r="F97" s="724"/>
      <c r="G97" s="314"/>
      <c r="H97" s="777"/>
      <c r="I97" s="743"/>
      <c r="J97" s="682"/>
      <c r="K97" s="30"/>
      <c r="L97" s="306"/>
      <c r="M97" s="306"/>
      <c r="N97" s="306"/>
      <c r="O97" s="306"/>
      <c r="P97" s="306"/>
      <c r="Q97" s="30"/>
      <c r="R97" s="30"/>
    </row>
    <row r="98" spans="1:18">
      <c r="E98" s="764"/>
      <c r="F98" s="39"/>
      <c r="G98" s="711"/>
      <c r="H98" s="773"/>
      <c r="I98" s="784"/>
      <c r="J98" s="11"/>
      <c r="K98" s="37"/>
      <c r="L98" s="37"/>
      <c r="M98" s="37"/>
      <c r="N98" s="37"/>
      <c r="O98" s="37"/>
      <c r="P98" s="37"/>
      <c r="Q98" s="107"/>
      <c r="R98" s="37"/>
    </row>
    <row r="99" spans="1:18">
      <c r="E99" s="764"/>
      <c r="F99" s="39"/>
      <c r="G99" s="711"/>
      <c r="H99" s="773"/>
      <c r="I99" s="742"/>
      <c r="J99" s="11"/>
      <c r="K99" s="37"/>
      <c r="L99" s="37"/>
      <c r="M99" s="37"/>
      <c r="N99" s="37"/>
      <c r="O99" s="37"/>
      <c r="P99" s="11"/>
      <c r="Q99" s="107"/>
      <c r="R99" s="107"/>
    </row>
    <row r="100" spans="1:18">
      <c r="A100" s="14"/>
      <c r="C100" s="710"/>
      <c r="D100" s="710"/>
      <c r="E100" s="710"/>
      <c r="F100" s="39"/>
      <c r="G100" s="711"/>
      <c r="H100" s="773"/>
      <c r="I100" s="742"/>
      <c r="J100" s="37"/>
      <c r="K100" s="37"/>
      <c r="L100" s="37"/>
      <c r="M100" s="37"/>
      <c r="N100" s="37"/>
      <c r="O100" s="37"/>
      <c r="P100" s="11"/>
      <c r="Q100" s="107"/>
      <c r="R100" s="107"/>
    </row>
    <row r="101" spans="1:18">
      <c r="A101" s="713"/>
      <c r="C101" s="710"/>
      <c r="D101" s="710"/>
      <c r="E101" s="710"/>
      <c r="F101" s="39"/>
      <c r="G101" s="711"/>
      <c r="H101" s="773"/>
      <c r="I101" s="742"/>
      <c r="K101" s="37"/>
      <c r="L101" s="37"/>
      <c r="M101" s="37"/>
      <c r="N101" s="37"/>
      <c r="O101" s="37"/>
      <c r="P101" s="11"/>
      <c r="Q101" s="107"/>
      <c r="R101" s="107"/>
    </row>
    <row r="102" spans="1:18">
      <c r="A102" s="726"/>
      <c r="C102" s="710"/>
      <c r="D102" s="710"/>
      <c r="E102" s="710"/>
      <c r="F102" s="39"/>
      <c r="G102" s="711"/>
      <c r="H102" s="773"/>
      <c r="I102" s="742"/>
      <c r="K102" s="37"/>
      <c r="L102" s="37"/>
      <c r="M102" s="37"/>
      <c r="N102" s="37"/>
      <c r="O102" s="37"/>
      <c r="P102" s="11"/>
      <c r="Q102" s="107"/>
      <c r="R102" s="107"/>
    </row>
    <row r="103" spans="1:18">
      <c r="A103" s="726"/>
      <c r="C103" s="710"/>
      <c r="D103" s="710"/>
      <c r="E103" s="711"/>
      <c r="F103" s="39"/>
      <c r="G103" s="711"/>
      <c r="J103" s="11"/>
      <c r="K103" s="103"/>
      <c r="L103" s="16"/>
      <c r="M103" s="16"/>
      <c r="N103" s="16"/>
      <c r="O103" s="16"/>
      <c r="P103" s="16"/>
      <c r="Q103" s="103"/>
    </row>
    <row r="104" spans="1:18">
      <c r="A104" s="726"/>
      <c r="C104" s="710"/>
      <c r="D104" s="710"/>
      <c r="E104" s="711"/>
      <c r="F104" s="39"/>
      <c r="J104" s="11"/>
      <c r="K104" s="11"/>
      <c r="L104" s="11"/>
      <c r="M104" s="11"/>
      <c r="N104" s="11"/>
      <c r="O104" s="11"/>
      <c r="P104" s="16"/>
      <c r="Q104" s="10"/>
    </row>
    <row r="105" spans="1:18">
      <c r="A105" s="726"/>
      <c r="B105" s="751"/>
      <c r="C105" s="772"/>
      <c r="D105" s="710"/>
      <c r="E105" s="711"/>
      <c r="F105" s="39"/>
      <c r="J105" s="33"/>
      <c r="K105" s="11"/>
      <c r="L105" s="11"/>
      <c r="M105" s="11"/>
      <c r="N105" s="11"/>
      <c r="O105" s="11"/>
      <c r="P105" s="16"/>
      <c r="Q105" s="30"/>
      <c r="R105" s="30"/>
    </row>
    <row r="106" spans="1:18">
      <c r="A106" s="726"/>
      <c r="B106" s="6"/>
      <c r="C106" s="710"/>
      <c r="D106" s="710"/>
      <c r="E106" s="711"/>
      <c r="F106" s="39"/>
      <c r="J106" s="33"/>
      <c r="K106" s="11"/>
      <c r="L106" s="11"/>
      <c r="M106" s="11"/>
      <c r="N106" s="11"/>
      <c r="O106" s="11"/>
      <c r="P106" s="16"/>
      <c r="Q106" s="30"/>
      <c r="R106" s="30"/>
    </row>
    <row r="107" spans="1:18">
      <c r="A107" s="726"/>
      <c r="B107" s="6"/>
      <c r="C107" s="710"/>
      <c r="D107" s="710"/>
      <c r="E107" s="711"/>
      <c r="F107" s="39"/>
      <c r="J107" s="11"/>
      <c r="K107" s="103"/>
      <c r="L107" s="16"/>
      <c r="M107" s="16"/>
      <c r="N107" s="16"/>
      <c r="O107" s="16"/>
      <c r="P107" s="16"/>
      <c r="Q107" s="103"/>
    </row>
    <row r="108" spans="1:18">
      <c r="A108" s="726"/>
      <c r="B108" s="6"/>
      <c r="C108" s="710"/>
      <c r="D108" s="710"/>
      <c r="E108" s="711"/>
      <c r="F108" s="39"/>
      <c r="J108" s="11"/>
      <c r="K108" s="100"/>
      <c r="L108" s="143"/>
      <c r="M108" s="143"/>
      <c r="N108" s="143"/>
      <c r="O108" s="143"/>
      <c r="P108" s="143"/>
      <c r="Q108" s="100"/>
      <c r="R108" s="14"/>
    </row>
    <row r="109" spans="1:18">
      <c r="A109" s="726"/>
      <c r="B109" s="683"/>
      <c r="C109" s="710"/>
      <c r="D109" s="710"/>
      <c r="E109" s="711"/>
      <c r="F109" s="689"/>
      <c r="I109" s="786"/>
      <c r="J109" s="37"/>
      <c r="K109" s="37"/>
      <c r="L109" s="37"/>
      <c r="M109" s="37"/>
      <c r="N109" s="37"/>
      <c r="O109" s="37"/>
      <c r="P109" s="37"/>
      <c r="Q109" s="107"/>
      <c r="R109" s="107"/>
    </row>
    <row r="110" spans="1:18">
      <c r="A110" s="726"/>
      <c r="B110" s="683"/>
      <c r="C110" s="710"/>
      <c r="D110" s="710"/>
      <c r="E110" s="711"/>
      <c r="F110" s="689"/>
      <c r="I110" s="786"/>
      <c r="J110" s="37"/>
      <c r="K110" s="37"/>
      <c r="L110" s="37"/>
      <c r="M110" s="37"/>
      <c r="N110" s="37"/>
      <c r="O110" s="37"/>
      <c r="P110" s="37"/>
      <c r="Q110" s="107"/>
      <c r="R110" s="107"/>
    </row>
    <row r="111" spans="1:18">
      <c r="A111" s="726"/>
      <c r="B111" s="683"/>
      <c r="C111" s="710"/>
      <c r="D111" s="710"/>
      <c r="E111" s="711"/>
      <c r="F111" s="689"/>
      <c r="I111" s="786"/>
      <c r="J111" s="37"/>
      <c r="K111" s="37"/>
      <c r="L111" s="37"/>
      <c r="M111" s="37"/>
      <c r="N111" s="37"/>
      <c r="O111" s="37"/>
      <c r="P111" s="37"/>
      <c r="Q111" s="107"/>
      <c r="R111" s="107"/>
    </row>
    <row r="112" spans="1:18">
      <c r="A112" s="726"/>
      <c r="B112" s="683"/>
      <c r="C112" s="710"/>
      <c r="D112" s="710"/>
      <c r="E112" s="711"/>
      <c r="F112" s="689"/>
      <c r="I112" s="786"/>
      <c r="J112" s="37"/>
      <c r="K112" s="37"/>
      <c r="L112" s="37"/>
      <c r="M112" s="37"/>
      <c r="N112" s="37"/>
      <c r="O112" s="37"/>
      <c r="P112" s="37"/>
      <c r="Q112" s="107"/>
      <c r="R112" s="107"/>
    </row>
    <row r="113" spans="1:18">
      <c r="A113" s="726"/>
      <c r="B113" s="683"/>
      <c r="C113" s="710"/>
      <c r="D113" s="710"/>
      <c r="E113" s="711"/>
      <c r="F113" s="689"/>
      <c r="I113" s="786"/>
      <c r="J113" s="37"/>
      <c r="K113" s="37"/>
      <c r="L113" s="37"/>
      <c r="M113" s="37"/>
      <c r="N113" s="37"/>
      <c r="O113" s="37"/>
      <c r="P113" s="37"/>
      <c r="Q113" s="107"/>
      <c r="R113" s="107"/>
    </row>
    <row r="114" spans="1:18">
      <c r="A114" s="726"/>
      <c r="B114" s="683"/>
      <c r="C114" s="683"/>
      <c r="D114" s="683"/>
      <c r="E114" s="705"/>
      <c r="F114" s="689"/>
      <c r="I114" s="786"/>
      <c r="J114" s="37"/>
      <c r="K114" s="37"/>
      <c r="L114" s="37"/>
      <c r="M114" s="37"/>
      <c r="N114" s="37"/>
      <c r="O114" s="37"/>
      <c r="P114" s="37"/>
      <c r="Q114" s="107"/>
      <c r="R114" s="107"/>
    </row>
    <row r="115" spans="1:18">
      <c r="A115" s="726"/>
      <c r="I115" s="786"/>
      <c r="J115" s="37"/>
      <c r="K115" s="37"/>
      <c r="L115" s="37"/>
      <c r="M115" s="37"/>
      <c r="N115" s="37"/>
      <c r="O115" s="37"/>
      <c r="P115" s="37"/>
      <c r="Q115" s="107"/>
      <c r="R115" s="107"/>
    </row>
    <row r="116" spans="1:18">
      <c r="A116" s="726"/>
      <c r="I116" s="786"/>
      <c r="J116" s="37"/>
      <c r="K116" s="37"/>
      <c r="L116" s="37"/>
      <c r="M116" s="37"/>
      <c r="N116" s="37"/>
      <c r="O116" s="37"/>
      <c r="P116" s="37"/>
      <c r="Q116" s="107"/>
      <c r="R116" s="107"/>
    </row>
    <row r="117" spans="1:18">
      <c r="A117" s="726"/>
      <c r="I117" s="786"/>
      <c r="J117" s="37"/>
      <c r="K117" s="37"/>
      <c r="L117" s="37"/>
      <c r="M117" s="37"/>
      <c r="N117" s="37"/>
      <c r="O117" s="37"/>
      <c r="P117" s="37"/>
      <c r="Q117" s="107"/>
      <c r="R117" s="107"/>
    </row>
    <row r="118" spans="1:18">
      <c r="A118" s="726"/>
      <c r="I118" s="786"/>
      <c r="J118" s="37"/>
      <c r="K118" s="37"/>
      <c r="L118" s="37"/>
      <c r="M118" s="37"/>
      <c r="N118" s="37"/>
      <c r="O118" s="37"/>
      <c r="P118" s="37"/>
      <c r="Q118" s="107"/>
      <c r="R118" s="107"/>
    </row>
    <row r="119" spans="1:18">
      <c r="I119" s="786"/>
      <c r="J119" s="37"/>
      <c r="K119" s="37"/>
      <c r="L119" s="37"/>
      <c r="M119" s="37"/>
      <c r="N119" s="37"/>
      <c r="O119" s="37"/>
      <c r="P119" s="37"/>
      <c r="Q119" s="107"/>
      <c r="R119" s="107"/>
    </row>
    <row r="120" spans="1:18">
      <c r="I120" s="786"/>
      <c r="J120" s="37"/>
      <c r="K120" s="37"/>
      <c r="L120" s="37"/>
      <c r="M120" s="37"/>
      <c r="N120" s="37"/>
      <c r="O120" s="37"/>
      <c r="P120" s="37"/>
      <c r="Q120" s="107"/>
      <c r="R120" s="107"/>
    </row>
    <row r="121" spans="1:18">
      <c r="I121" s="786"/>
      <c r="J121" s="37"/>
      <c r="K121" s="37"/>
      <c r="L121" s="37"/>
      <c r="M121" s="37"/>
      <c r="N121" s="37"/>
      <c r="O121" s="37"/>
      <c r="P121" s="37"/>
      <c r="Q121" s="107"/>
      <c r="R121" s="107"/>
    </row>
    <row r="122" spans="1:18">
      <c r="I122" s="786"/>
      <c r="J122" s="37"/>
      <c r="K122" s="37"/>
      <c r="L122" s="37"/>
      <c r="M122" s="37"/>
      <c r="N122" s="37"/>
      <c r="O122" s="37"/>
      <c r="P122" s="37"/>
      <c r="Q122" s="107"/>
      <c r="R122" s="107"/>
    </row>
    <row r="123" spans="1:18">
      <c r="I123" s="786"/>
      <c r="J123" s="37"/>
      <c r="K123" s="37"/>
      <c r="L123" s="37"/>
      <c r="M123" s="37"/>
      <c r="N123" s="37"/>
      <c r="O123" s="37"/>
      <c r="P123" s="37"/>
      <c r="Q123" s="107"/>
      <c r="R123" s="107"/>
    </row>
    <row r="124" spans="1:18">
      <c r="I124" s="786"/>
      <c r="J124" s="37"/>
      <c r="K124" s="37"/>
      <c r="L124" s="37"/>
      <c r="M124" s="37"/>
      <c r="N124" s="37"/>
      <c r="O124" s="37"/>
      <c r="P124" s="37"/>
      <c r="Q124" s="107"/>
      <c r="R124" s="107"/>
    </row>
    <row r="125" spans="1:18">
      <c r="I125" s="786"/>
      <c r="J125" s="37"/>
      <c r="K125" s="37"/>
      <c r="L125" s="37"/>
      <c r="M125" s="37"/>
      <c r="N125" s="37"/>
      <c r="O125" s="37"/>
      <c r="P125" s="37"/>
      <c r="Q125" s="107"/>
      <c r="R125" s="107"/>
    </row>
    <row r="126" spans="1:18">
      <c r="I126" s="786"/>
      <c r="J126" s="37"/>
      <c r="K126" s="37"/>
      <c r="L126" s="37"/>
      <c r="M126" s="37"/>
      <c r="N126" s="37"/>
      <c r="O126" s="37"/>
      <c r="P126" s="37"/>
      <c r="Q126" s="107"/>
      <c r="R126" s="107"/>
    </row>
    <row r="127" spans="1:18">
      <c r="I127" s="786"/>
      <c r="J127" s="37"/>
      <c r="K127" s="37"/>
      <c r="L127" s="37"/>
      <c r="M127" s="37"/>
      <c r="N127" s="37"/>
      <c r="O127" s="37"/>
      <c r="P127" s="37"/>
      <c r="Q127" s="107"/>
      <c r="R127" s="107"/>
    </row>
    <row r="128" spans="1:18">
      <c r="I128" s="786"/>
      <c r="J128" s="37"/>
      <c r="K128" s="37"/>
      <c r="L128" s="37"/>
      <c r="M128" s="37"/>
      <c r="N128" s="37"/>
      <c r="O128" s="37"/>
      <c r="P128" s="37"/>
      <c r="Q128" s="107"/>
      <c r="R128" s="107"/>
    </row>
    <row r="129" spans="9:18">
      <c r="I129" s="786"/>
      <c r="J129" s="37"/>
      <c r="K129" s="37"/>
      <c r="L129" s="37"/>
      <c r="M129" s="37"/>
      <c r="N129" s="37"/>
      <c r="O129" s="37"/>
      <c r="P129" s="37"/>
      <c r="Q129" s="107"/>
      <c r="R129" s="107"/>
    </row>
    <row r="130" spans="9:18">
      <c r="I130" s="786"/>
      <c r="J130" s="37"/>
      <c r="K130" s="37"/>
      <c r="L130" s="37"/>
      <c r="M130" s="37"/>
      <c r="N130" s="37"/>
      <c r="O130" s="37"/>
      <c r="P130" s="37"/>
      <c r="Q130" s="107"/>
      <c r="R130" s="107"/>
    </row>
    <row r="131" spans="9:18">
      <c r="I131" s="786"/>
      <c r="J131" s="37"/>
      <c r="K131" s="37"/>
      <c r="L131" s="37"/>
      <c r="M131" s="37"/>
      <c r="N131" s="37"/>
      <c r="O131" s="37"/>
      <c r="P131" s="37"/>
      <c r="Q131" s="107"/>
      <c r="R131" s="107"/>
    </row>
    <row r="132" spans="9:18">
      <c r="I132" s="786"/>
      <c r="J132" s="37"/>
      <c r="K132" s="37"/>
      <c r="L132" s="37"/>
      <c r="M132" s="37"/>
      <c r="N132" s="37"/>
      <c r="O132" s="37"/>
      <c r="P132" s="37"/>
      <c r="Q132" s="107"/>
      <c r="R132" s="107"/>
    </row>
    <row r="133" spans="9:18">
      <c r="I133" s="786"/>
      <c r="J133" s="37"/>
      <c r="K133" s="37"/>
      <c r="L133" s="37"/>
      <c r="M133" s="37"/>
      <c r="N133" s="37"/>
      <c r="O133" s="37"/>
      <c r="P133" s="37"/>
      <c r="Q133" s="107"/>
      <c r="R133" s="107"/>
    </row>
    <row r="134" spans="9:18">
      <c r="I134" s="786"/>
      <c r="J134" s="37"/>
      <c r="K134" s="37"/>
      <c r="L134" s="37"/>
      <c r="M134" s="37"/>
      <c r="N134" s="37"/>
      <c r="O134" s="37"/>
      <c r="P134" s="37"/>
      <c r="Q134" s="107"/>
      <c r="R134" s="107"/>
    </row>
    <row r="135" spans="9:18">
      <c r="I135" s="786"/>
      <c r="J135" s="37"/>
      <c r="K135" s="37"/>
      <c r="L135" s="37"/>
      <c r="M135" s="37"/>
      <c r="N135" s="37"/>
      <c r="O135" s="37"/>
      <c r="P135" s="37"/>
      <c r="Q135" s="107"/>
      <c r="R135" s="107"/>
    </row>
    <row r="136" spans="9:18">
      <c r="I136" s="786"/>
      <c r="J136" s="37"/>
      <c r="K136" s="37"/>
      <c r="L136" s="37"/>
      <c r="M136" s="37"/>
      <c r="N136" s="37"/>
      <c r="O136" s="37"/>
      <c r="P136" s="37"/>
      <c r="Q136" s="107"/>
      <c r="R136" s="107"/>
    </row>
    <row r="137" spans="9:18">
      <c r="I137" s="786"/>
      <c r="J137" s="37"/>
      <c r="K137" s="37"/>
      <c r="L137" s="37"/>
      <c r="M137" s="37"/>
      <c r="N137" s="37"/>
      <c r="O137" s="37"/>
      <c r="P137" s="37"/>
      <c r="Q137" s="107"/>
      <c r="R137" s="107"/>
    </row>
    <row r="138" spans="9:18">
      <c r="I138" s="786"/>
      <c r="J138" s="37"/>
      <c r="K138" s="37"/>
      <c r="L138" s="37"/>
      <c r="M138" s="37"/>
      <c r="N138" s="37"/>
      <c r="O138" s="37"/>
      <c r="P138" s="37"/>
      <c r="Q138" s="107"/>
      <c r="R138" s="107"/>
    </row>
    <row r="139" spans="9:18">
      <c r="I139" s="786"/>
      <c r="J139" s="37"/>
      <c r="K139" s="37"/>
      <c r="L139" s="37"/>
      <c r="M139" s="37"/>
      <c r="N139" s="37"/>
      <c r="O139" s="37"/>
      <c r="P139" s="37"/>
      <c r="Q139" s="107"/>
      <c r="R139" s="107"/>
    </row>
    <row r="140" spans="9:18">
      <c r="I140" s="786"/>
      <c r="J140" s="37"/>
      <c r="K140" s="37"/>
      <c r="L140" s="37"/>
      <c r="M140" s="37"/>
      <c r="N140" s="37"/>
      <c r="O140" s="37"/>
      <c r="P140" s="37"/>
      <c r="Q140" s="107"/>
      <c r="R140" s="107"/>
    </row>
    <row r="141" spans="9:18">
      <c r="I141" s="786"/>
      <c r="J141" s="37"/>
      <c r="K141" s="37"/>
      <c r="L141" s="37"/>
      <c r="M141" s="37"/>
      <c r="N141" s="37"/>
      <c r="O141" s="37"/>
      <c r="P141" s="37"/>
      <c r="Q141" s="107"/>
      <c r="R141" s="107"/>
    </row>
    <row r="142" spans="9:18">
      <c r="I142" s="786"/>
      <c r="J142" s="37"/>
      <c r="K142" s="37"/>
      <c r="L142" s="37"/>
      <c r="M142" s="37"/>
      <c r="N142" s="37"/>
      <c r="O142" s="37"/>
      <c r="P142" s="37"/>
      <c r="Q142" s="107"/>
      <c r="R142" s="107"/>
    </row>
    <row r="143" spans="9:18">
      <c r="J143" s="31"/>
      <c r="K143" s="30"/>
      <c r="L143" s="306"/>
      <c r="M143" s="306"/>
      <c r="N143" s="306"/>
      <c r="O143" s="306"/>
      <c r="P143" s="306"/>
      <c r="Q143" s="30"/>
    </row>
    <row r="144" spans="9:18">
      <c r="K144" s="11"/>
      <c r="L144" s="11"/>
      <c r="M144" s="11"/>
      <c r="N144" s="11"/>
      <c r="O144" s="11"/>
      <c r="P144" s="11"/>
      <c r="Q144" s="10"/>
    </row>
    <row r="145" spans="5:18">
      <c r="K145" s="11"/>
      <c r="L145" s="11"/>
      <c r="M145" s="11"/>
      <c r="N145" s="11"/>
      <c r="O145" s="11"/>
      <c r="P145" s="11"/>
      <c r="Q145" s="30"/>
      <c r="R145" s="30"/>
    </row>
    <row r="146" spans="5:18">
      <c r="P146" s="11"/>
      <c r="Q146" s="30"/>
      <c r="R146" s="30"/>
    </row>
    <row r="147" spans="5:18">
      <c r="E147" s="11"/>
      <c r="J147" s="11"/>
      <c r="K147" s="11"/>
      <c r="L147" s="11"/>
      <c r="M147" s="11"/>
      <c r="N147" s="11"/>
      <c r="O147" s="11"/>
      <c r="P147" s="11"/>
      <c r="Q147" s="10"/>
    </row>
    <row r="148" spans="5:18">
      <c r="E148" s="10"/>
      <c r="F148" s="10"/>
      <c r="G148" s="10"/>
      <c r="H148" s="703"/>
      <c r="I148" s="787"/>
      <c r="J148" s="10"/>
      <c r="K148" s="10"/>
      <c r="L148" s="11"/>
      <c r="M148" s="11"/>
      <c r="N148" s="11"/>
      <c r="O148" s="11"/>
      <c r="P148" s="11"/>
      <c r="Q148" s="10"/>
    </row>
    <row r="149" spans="5:18">
      <c r="E149" s="11"/>
      <c r="F149" s="307"/>
      <c r="G149" s="307"/>
      <c r="H149" s="778"/>
      <c r="I149" s="788"/>
      <c r="J149" s="307"/>
      <c r="K149" s="307"/>
      <c r="L149" s="307"/>
      <c r="M149" s="307"/>
      <c r="N149" s="307"/>
      <c r="O149" s="307"/>
      <c r="P149" s="307"/>
      <c r="Q149" s="791"/>
    </row>
    <row r="150" spans="5:18">
      <c r="E150" s="11"/>
      <c r="F150" s="307"/>
      <c r="G150" s="307"/>
      <c r="H150" s="778"/>
      <c r="I150" s="788"/>
      <c r="J150" s="307"/>
      <c r="K150" s="307"/>
      <c r="L150" s="307"/>
      <c r="M150" s="307"/>
      <c r="N150" s="307"/>
      <c r="O150" s="307"/>
      <c r="P150" s="307"/>
      <c r="Q150" s="791"/>
    </row>
    <row r="151" spans="5:18">
      <c r="E151" s="11"/>
      <c r="F151" s="307"/>
      <c r="G151" s="307"/>
      <c r="H151" s="778"/>
      <c r="I151" s="788"/>
      <c r="J151" s="307"/>
      <c r="K151" s="307"/>
      <c r="L151" s="307"/>
      <c r="M151" s="307"/>
      <c r="N151" s="307"/>
      <c r="O151" s="307"/>
      <c r="P151" s="307"/>
      <c r="Q151" s="791"/>
    </row>
    <row r="152" spans="5:18">
      <c r="E152" s="11"/>
      <c r="F152" s="307"/>
      <c r="G152" s="307"/>
      <c r="H152" s="778"/>
      <c r="I152" s="788"/>
      <c r="J152" s="307"/>
      <c r="K152" s="307"/>
      <c r="L152" s="307"/>
      <c r="M152" s="307"/>
      <c r="N152" s="307"/>
      <c r="O152" s="307"/>
      <c r="P152" s="307"/>
      <c r="Q152" s="791"/>
    </row>
    <row r="153" spans="5:18">
      <c r="E153" s="11"/>
      <c r="F153" s="307"/>
      <c r="G153" s="307"/>
      <c r="H153" s="778"/>
      <c r="I153" s="788"/>
      <c r="J153" s="307"/>
      <c r="K153" s="307"/>
      <c r="L153" s="307"/>
      <c r="M153" s="307"/>
      <c r="N153" s="307"/>
      <c r="O153" s="307"/>
      <c r="P153" s="307"/>
      <c r="Q153" s="791"/>
    </row>
    <row r="154" spans="5:18">
      <c r="E154" s="11"/>
      <c r="F154" s="307"/>
      <c r="G154" s="307"/>
      <c r="H154" s="778"/>
      <c r="I154" s="788"/>
      <c r="J154" s="307"/>
      <c r="K154" s="307"/>
      <c r="L154" s="307"/>
      <c r="M154" s="307"/>
      <c r="N154" s="307"/>
      <c r="O154" s="307"/>
      <c r="P154" s="307"/>
      <c r="Q154" s="791"/>
    </row>
    <row r="155" spans="5:18">
      <c r="E155" s="11"/>
      <c r="F155" s="307"/>
      <c r="G155" s="307"/>
      <c r="H155" s="778"/>
      <c r="I155" s="788"/>
      <c r="J155" s="307"/>
      <c r="K155" s="307"/>
      <c r="L155" s="307"/>
      <c r="M155" s="307"/>
      <c r="N155" s="307"/>
      <c r="O155" s="307"/>
      <c r="P155" s="307"/>
      <c r="Q155" s="791"/>
    </row>
    <row r="156" spans="5:18">
      <c r="E156" s="11"/>
      <c r="F156" s="307"/>
      <c r="G156" s="307"/>
      <c r="H156" s="778"/>
      <c r="I156" s="788"/>
      <c r="J156" s="307"/>
      <c r="K156" s="307"/>
      <c r="L156" s="307"/>
      <c r="M156" s="307"/>
      <c r="N156" s="307"/>
      <c r="O156" s="307"/>
      <c r="P156" s="307"/>
      <c r="Q156" s="791"/>
    </row>
    <row r="157" spans="5:18">
      <c r="E157" s="11"/>
      <c r="F157" s="307"/>
      <c r="G157" s="307"/>
      <c r="H157" s="778"/>
      <c r="I157" s="788"/>
      <c r="J157" s="307"/>
      <c r="K157" s="307"/>
      <c r="L157" s="307"/>
      <c r="M157" s="307"/>
      <c r="N157" s="307"/>
      <c r="O157" s="307"/>
      <c r="P157" s="307"/>
      <c r="Q157" s="791"/>
    </row>
    <row r="158" spans="5:18">
      <c r="E158" s="11"/>
      <c r="F158" s="307"/>
      <c r="G158" s="307"/>
      <c r="H158" s="778"/>
      <c r="I158" s="788"/>
      <c r="J158" s="307"/>
      <c r="K158" s="307"/>
      <c r="L158" s="307"/>
      <c r="M158" s="307"/>
      <c r="N158" s="307"/>
      <c r="O158" s="307"/>
      <c r="P158" s="307"/>
      <c r="Q158" s="791"/>
    </row>
    <row r="159" spans="5:18">
      <c r="E159" s="11"/>
      <c r="F159" s="307"/>
      <c r="G159" s="307"/>
      <c r="H159" s="778"/>
      <c r="I159" s="788"/>
      <c r="J159" s="307"/>
      <c r="K159" s="307"/>
      <c r="L159" s="307"/>
      <c r="M159" s="307"/>
      <c r="N159" s="307"/>
      <c r="O159" s="307"/>
      <c r="P159" s="307"/>
      <c r="Q159" s="791"/>
    </row>
    <row r="160" spans="5:18">
      <c r="E160" s="11"/>
      <c r="F160" s="307"/>
      <c r="G160" s="307"/>
      <c r="H160" s="778"/>
      <c r="I160" s="788"/>
      <c r="J160" s="307"/>
      <c r="K160" s="307"/>
      <c r="L160" s="307"/>
      <c r="M160" s="307"/>
      <c r="N160" s="307"/>
      <c r="O160" s="307"/>
      <c r="P160" s="307"/>
      <c r="Q160" s="791"/>
    </row>
    <row r="161" spans="5:18" ht="15">
      <c r="E161" s="766"/>
      <c r="F161" s="767"/>
      <c r="G161" s="767"/>
      <c r="H161" s="779"/>
      <c r="I161" s="789"/>
      <c r="J161" s="767"/>
      <c r="K161" s="767"/>
      <c r="L161" s="793"/>
      <c r="M161" s="793"/>
      <c r="N161" s="793"/>
      <c r="O161" s="793"/>
      <c r="P161" s="793"/>
      <c r="Q161" s="767"/>
    </row>
    <row r="162" spans="5:18">
      <c r="E162" s="11"/>
      <c r="F162" s="768"/>
      <c r="G162" s="768"/>
      <c r="H162" s="780"/>
      <c r="I162" s="790"/>
      <c r="J162" s="768"/>
      <c r="K162" s="768"/>
      <c r="L162" s="768"/>
      <c r="M162" s="768"/>
      <c r="N162" s="768"/>
      <c r="O162" s="768"/>
      <c r="P162" s="768"/>
      <c r="Q162" s="792"/>
    </row>
    <row r="163" spans="5:18">
      <c r="R163" s="108"/>
    </row>
    <row r="164" spans="5:18">
      <c r="R164" s="307"/>
    </row>
  </sheetData>
  <phoneticPr fontId="21" type="noConversion"/>
  <conditionalFormatting sqref="R74:R75">
    <cfRule type="cellIs" dxfId="11" priority="11" stopIfTrue="1" operator="equal">
      <formula>#REF!+ROUNDDOWN((#REF!-#REF!),-3)</formula>
    </cfRule>
    <cfRule type="cellIs" dxfId="10" priority="12" stopIfTrue="1" operator="equal">
      <formula>#REF!+ROUNDDOWN((#REF!-#REF!),-3)</formula>
    </cfRule>
  </conditionalFormatting>
  <conditionalFormatting sqref="R4:R75">
    <cfRule type="cellIs" dxfId="9" priority="7" stopIfTrue="1" operator="equal">
      <formula>#REF!+ROUNDDOWN((#REF!-#REF!),-3)</formula>
    </cfRule>
    <cfRule type="cellIs" dxfId="8" priority="8" stopIfTrue="1" operator="equal">
      <formula>#REF!+ROUNDDOWN((#REF!-#REF!),-3)</formula>
    </cfRule>
  </conditionalFormatting>
  <pageMargins left="0.74803149606299213" right="0.74803149606299213" top="0.98425196850393704" bottom="0.98425196850393704" header="0.51181102362204722" footer="0.51181102362204722"/>
  <pageSetup scale="22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AA172"/>
  <sheetViews>
    <sheetView zoomScale="85" zoomScaleNormal="85" workbookViewId="0">
      <pane xSplit="1" ySplit="3" topLeftCell="H67" activePane="bottomRight" state="frozen"/>
      <selection pane="topRight" activeCell="C1" sqref="C1"/>
      <selection pane="bottomLeft" activeCell="A3" sqref="A3"/>
      <selection pane="bottomRight" activeCell="P77" sqref="P77:P82"/>
    </sheetView>
  </sheetViews>
  <sheetFormatPr defaultRowHeight="12.75"/>
  <cols>
    <col min="1" max="1" width="9.85546875" style="11" bestFit="1" customWidth="1"/>
    <col min="2" max="2" width="15.42578125" style="18" customWidth="1"/>
    <col min="3" max="3" width="14.28515625" style="18" customWidth="1"/>
    <col min="4" max="4" width="13.85546875" style="18" customWidth="1"/>
    <col min="5" max="5" width="21" style="600" bestFit="1" customWidth="1"/>
    <col min="6" max="6" width="14.7109375" style="18" customWidth="1"/>
    <col min="7" max="7" width="11.7109375" style="11" bestFit="1" customWidth="1"/>
    <col min="8" max="8" width="15.7109375" style="693" customWidth="1"/>
    <col min="9" max="9" width="18" style="460" customWidth="1"/>
    <col min="10" max="10" width="13.28515625" style="18" customWidth="1"/>
    <col min="11" max="15" width="17.5703125" style="18" customWidth="1"/>
    <col min="16" max="16" width="15.7109375" style="11" customWidth="1"/>
    <col min="17" max="17" width="15.140625" style="11" customWidth="1"/>
    <col min="18" max="18" width="15.85546875" style="11" customWidth="1"/>
    <col min="19" max="19" width="13.140625" style="11" customWidth="1"/>
    <col min="20" max="20" width="18.140625" style="11" customWidth="1"/>
    <col min="21" max="21" width="17.85546875" style="11" customWidth="1"/>
    <col min="22" max="22" width="12.5703125" style="11" customWidth="1"/>
    <col min="23" max="23" width="14" style="11" bestFit="1" customWidth="1"/>
    <col min="24" max="16384" width="9.140625" style="11"/>
  </cols>
  <sheetData>
    <row r="1" spans="1:22">
      <c r="A1" s="749"/>
      <c r="B1" s="757" t="s">
        <v>33</v>
      </c>
      <c r="C1" s="757" t="s">
        <v>31</v>
      </c>
      <c r="D1" s="757" t="s">
        <v>27</v>
      </c>
      <c r="E1" s="757" t="s">
        <v>32</v>
      </c>
      <c r="F1" s="757" t="s">
        <v>40</v>
      </c>
      <c r="G1" s="757" t="s">
        <v>9</v>
      </c>
      <c r="H1" s="758" t="s">
        <v>181</v>
      </c>
      <c r="I1" s="781" t="s">
        <v>10</v>
      </c>
      <c r="J1" s="728"/>
      <c r="K1" s="769"/>
      <c r="L1" s="769"/>
      <c r="M1" s="769"/>
    </row>
    <row r="2" spans="1:22">
      <c r="A2" s="749"/>
      <c r="B2" s="760">
        <v>187930.07286727801</v>
      </c>
      <c r="C2" s="760">
        <v>305932.06848491699</v>
      </c>
      <c r="D2" s="760">
        <v>117788.97265858301</v>
      </c>
      <c r="E2" s="760">
        <v>54715.535620122697</v>
      </c>
      <c r="F2" s="760">
        <v>10208.494061155099</v>
      </c>
      <c r="G2" s="760">
        <v>-886383.05239644798</v>
      </c>
      <c r="H2" s="761">
        <v>-142025.327797565</v>
      </c>
      <c r="I2" s="782">
        <v>5033664.7656731</v>
      </c>
      <c r="P2" s="31">
        <v>1.0376000000000001</v>
      </c>
    </row>
    <row r="3" spans="1:22" s="718" customFormat="1" ht="38.25">
      <c r="A3" s="133" t="s">
        <v>0</v>
      </c>
      <c r="B3" s="100" t="s">
        <v>34</v>
      </c>
      <c r="C3" s="100" t="s">
        <v>35</v>
      </c>
      <c r="D3" s="100" t="s">
        <v>28</v>
      </c>
      <c r="E3" s="729" t="s">
        <v>29</v>
      </c>
      <c r="F3" s="100" t="s">
        <v>41</v>
      </c>
      <c r="G3" s="100" t="s">
        <v>1</v>
      </c>
      <c r="H3" s="707" t="s">
        <v>319</v>
      </c>
      <c r="I3" s="740" t="s">
        <v>56</v>
      </c>
      <c r="J3" s="250" t="s">
        <v>30</v>
      </c>
      <c r="K3" s="100" t="s">
        <v>57</v>
      </c>
      <c r="L3" s="143" t="s">
        <v>322</v>
      </c>
      <c r="M3" s="143" t="s">
        <v>332</v>
      </c>
      <c r="N3" s="143" t="s">
        <v>329</v>
      </c>
      <c r="O3" s="100" t="s">
        <v>318</v>
      </c>
      <c r="P3" s="14" t="s">
        <v>129</v>
      </c>
    </row>
    <row r="4" spans="1:22">
      <c r="A4" s="714">
        <v>41640</v>
      </c>
      <c r="B4" s="25">
        <v>14.602580645161293</v>
      </c>
      <c r="C4" s="25">
        <v>0</v>
      </c>
      <c r="D4" s="25">
        <v>-8.2194623655914008</v>
      </c>
      <c r="E4" s="794">
        <v>70.967741935483872</v>
      </c>
      <c r="F4" s="27">
        <v>520</v>
      </c>
      <c r="G4" s="27">
        <v>0</v>
      </c>
      <c r="H4" s="797">
        <v>9.0191483525120013</v>
      </c>
      <c r="I4" s="741">
        <f>$I$2+SUMPRODUCT($B$2:$H$2,B4:H4)</f>
        <v>14720274.204850577</v>
      </c>
      <c r="J4" s="272">
        <v>31</v>
      </c>
      <c r="K4" s="37">
        <f>J4*I4</f>
        <v>456328500.3503679</v>
      </c>
      <c r="L4" s="37"/>
      <c r="M4" s="37">
        <f>K4+L4</f>
        <v>456328500.3503679</v>
      </c>
      <c r="N4" s="37">
        <v>23994038.259554841</v>
      </c>
      <c r="O4" s="107">
        <f t="shared" ref="O4:O35" si="0">M4-N4</f>
        <v>432334462.09081304</v>
      </c>
      <c r="P4" s="107">
        <f t="shared" ref="P4:P35" si="1">O4/$P$2</f>
        <v>416667754.5208298</v>
      </c>
      <c r="R4" s="37"/>
      <c r="S4" s="37"/>
      <c r="T4" s="37"/>
      <c r="U4" s="37"/>
      <c r="V4" s="37"/>
    </row>
    <row r="5" spans="1:22">
      <c r="A5" s="714">
        <v>41671</v>
      </c>
      <c r="B5" s="25">
        <v>14.235418719211822</v>
      </c>
      <c r="C5" s="25">
        <v>0</v>
      </c>
      <c r="D5" s="25">
        <v>-8.1799859222174636</v>
      </c>
      <c r="E5" s="794">
        <v>67.857142857142861</v>
      </c>
      <c r="F5" s="27">
        <v>516</v>
      </c>
      <c r="G5" s="27">
        <v>0</v>
      </c>
      <c r="H5" s="797">
        <v>8.980164976255999</v>
      </c>
      <c r="I5" s="741">
        <f t="shared" ref="I5:I68" si="2">$I$2+SUMPRODUCT($B$2:$H$2,B5:H5)</f>
        <v>14450427.882937938</v>
      </c>
      <c r="J5" s="272">
        <v>28</v>
      </c>
      <c r="K5" s="37">
        <f t="shared" ref="K5:K6" si="3">J5*I5</f>
        <v>404611980.72226226</v>
      </c>
      <c r="L5" s="37"/>
      <c r="M5" s="37">
        <f t="shared" ref="M5:M68" si="4">K5+L5</f>
        <v>404611980.72226226</v>
      </c>
      <c r="N5" s="37">
        <v>24096386.31906122</v>
      </c>
      <c r="O5" s="107">
        <f t="shared" si="0"/>
        <v>380515594.40320104</v>
      </c>
      <c r="P5" s="107">
        <f t="shared" si="1"/>
        <v>366726671.55281514</v>
      </c>
      <c r="R5" s="37"/>
      <c r="S5" s="37"/>
      <c r="T5" s="37"/>
      <c r="U5" s="37"/>
      <c r="V5" s="37"/>
    </row>
    <row r="6" spans="1:22">
      <c r="A6" s="714">
        <v>41699</v>
      </c>
      <c r="B6" s="25">
        <v>8.9674193548387073</v>
      </c>
      <c r="C6" s="25">
        <v>6.4516129032258064E-4</v>
      </c>
      <c r="D6" s="25">
        <v>-4.5844016129032266</v>
      </c>
      <c r="E6" s="794">
        <v>67.741935483870961</v>
      </c>
      <c r="F6" s="27">
        <v>516</v>
      </c>
      <c r="G6" s="27">
        <v>0</v>
      </c>
      <c r="H6" s="797">
        <v>8.9411816000000002</v>
      </c>
      <c r="I6" s="741">
        <f t="shared" si="2"/>
        <v>13883362.929611478</v>
      </c>
      <c r="J6" s="272">
        <v>31</v>
      </c>
      <c r="K6" s="37">
        <f t="shared" si="3"/>
        <v>430384250.81795579</v>
      </c>
      <c r="L6" s="37"/>
      <c r="M6" s="37">
        <f t="shared" si="4"/>
        <v>430384250.81795579</v>
      </c>
      <c r="N6" s="37">
        <v>24306014.243635546</v>
      </c>
      <c r="O6" s="107">
        <f t="shared" si="0"/>
        <v>406078236.57432026</v>
      </c>
      <c r="P6" s="107">
        <f t="shared" si="1"/>
        <v>391362988.21734792</v>
      </c>
      <c r="R6" s="37"/>
      <c r="S6" s="37"/>
      <c r="T6" s="37"/>
      <c r="U6" s="37"/>
      <c r="V6" s="37"/>
    </row>
    <row r="7" spans="1:22">
      <c r="A7" s="714">
        <v>41730</v>
      </c>
      <c r="B7" s="25">
        <v>3.2326666666666668</v>
      </c>
      <c r="C7" s="25">
        <v>4.0000000000000001E-3</v>
      </c>
      <c r="D7" s="25">
        <v>4.6107487922705304E-2</v>
      </c>
      <c r="E7" s="794">
        <v>66.666666666666657</v>
      </c>
      <c r="F7" s="27">
        <v>439</v>
      </c>
      <c r="G7" s="27">
        <v>0</v>
      </c>
      <c r="H7" s="797">
        <v>8.894397681280001</v>
      </c>
      <c r="I7" s="741">
        <f t="shared" si="2"/>
        <v>12513836.251079852</v>
      </c>
      <c r="J7" s="272">
        <v>30</v>
      </c>
      <c r="K7" s="37">
        <f>J7*I7</f>
        <v>375415087.53239554</v>
      </c>
      <c r="L7" s="37">
        <v>6177035.7926235022</v>
      </c>
      <c r="M7" s="37">
        <f>K7+L7</f>
        <v>381592123.32501906</v>
      </c>
      <c r="N7" s="37">
        <v>11804257.05794459</v>
      </c>
      <c r="O7" s="107">
        <f t="shared" si="0"/>
        <v>369787866.26707447</v>
      </c>
      <c r="P7" s="107">
        <f t="shared" si="1"/>
        <v>356387689.15485197</v>
      </c>
      <c r="R7" s="37"/>
      <c r="S7" s="37"/>
      <c r="T7" s="37"/>
      <c r="U7" s="37"/>
      <c r="V7" s="37"/>
    </row>
    <row r="8" spans="1:22">
      <c r="A8" s="714">
        <v>41760</v>
      </c>
      <c r="B8" s="25">
        <v>0.41612903225806452</v>
      </c>
      <c r="C8" s="25">
        <v>0.59903225806451621</v>
      </c>
      <c r="D8" s="25">
        <v>6.8263394109396929</v>
      </c>
      <c r="E8" s="794">
        <v>67.741935483870961</v>
      </c>
      <c r="F8" s="27">
        <v>439</v>
      </c>
      <c r="G8" s="27">
        <v>0</v>
      </c>
      <c r="H8" s="797">
        <v>8.8515140337920002</v>
      </c>
      <c r="I8" s="741">
        <f t="shared" si="2"/>
        <v>13030124.603696626</v>
      </c>
      <c r="J8" s="272">
        <v>31</v>
      </c>
      <c r="K8" s="37">
        <f t="shared" ref="K8:K71" si="5">J8*I8</f>
        <v>403933862.71459538</v>
      </c>
      <c r="L8" s="37">
        <v>6382936.9857109496</v>
      </c>
      <c r="M8" s="37">
        <f t="shared" si="4"/>
        <v>410316799.70030636</v>
      </c>
      <c r="N8" s="37">
        <v>11901784.460755918</v>
      </c>
      <c r="O8" s="107">
        <f t="shared" si="0"/>
        <v>398415015.23955041</v>
      </c>
      <c r="P8" s="107">
        <f t="shared" si="1"/>
        <v>383977462.64413106</v>
      </c>
      <c r="R8" s="37"/>
      <c r="S8" s="37"/>
      <c r="T8" s="37"/>
      <c r="U8" s="37"/>
      <c r="V8" s="37"/>
    </row>
    <row r="9" spans="1:22">
      <c r="A9" s="714">
        <v>41791</v>
      </c>
      <c r="B9" s="25">
        <v>0</v>
      </c>
      <c r="C9" s="25">
        <v>2.4340000000000002</v>
      </c>
      <c r="D9" s="25">
        <v>12.835060990338167</v>
      </c>
      <c r="E9" s="794">
        <v>70</v>
      </c>
      <c r="F9" s="27">
        <v>439</v>
      </c>
      <c r="G9" s="27">
        <v>0</v>
      </c>
      <c r="H9" s="797">
        <v>8.8086303863039994</v>
      </c>
      <c r="I9" s="741">
        <f t="shared" si="2"/>
        <v>14350699.836620837</v>
      </c>
      <c r="J9" s="272">
        <v>30</v>
      </c>
      <c r="K9" s="37">
        <f t="shared" si="5"/>
        <v>430520995.09862512</v>
      </c>
      <c r="L9" s="37">
        <v>6177035.7926235022</v>
      </c>
      <c r="M9" s="37">
        <f>K9+L9</f>
        <v>436698030.89124864</v>
      </c>
      <c r="N9" s="37">
        <v>29476951.49352273</v>
      </c>
      <c r="O9" s="107">
        <f t="shared" si="0"/>
        <v>407221079.39772594</v>
      </c>
      <c r="P9" s="107">
        <f t="shared" si="1"/>
        <v>392464417.30698335</v>
      </c>
      <c r="R9" s="37"/>
      <c r="S9" s="37"/>
      <c r="T9" s="37"/>
      <c r="U9" s="37"/>
      <c r="V9" s="37"/>
    </row>
    <row r="10" spans="1:22">
      <c r="A10" s="714">
        <v>41821</v>
      </c>
      <c r="B10" s="25">
        <v>0</v>
      </c>
      <c r="C10" s="25">
        <v>4.5209677419354843</v>
      </c>
      <c r="D10" s="25">
        <v>15.593168791144635</v>
      </c>
      <c r="E10" s="794">
        <v>70.967741935483872</v>
      </c>
      <c r="F10" s="27">
        <v>439</v>
      </c>
      <c r="G10" s="27">
        <v>0</v>
      </c>
      <c r="H10" s="797">
        <v>8.7579455726080013</v>
      </c>
      <c r="I10" s="741">
        <f t="shared" si="2"/>
        <v>15374193.924732659</v>
      </c>
      <c r="J10" s="272">
        <v>31</v>
      </c>
      <c r="K10" s="37">
        <f t="shared" si="5"/>
        <v>476600011.6667124</v>
      </c>
      <c r="L10" s="37">
        <v>6382936.9857109496</v>
      </c>
      <c r="M10" s="37">
        <f t="shared" si="4"/>
        <v>482982948.65242338</v>
      </c>
      <c r="N10" s="37">
        <v>29442900.529242191</v>
      </c>
      <c r="O10" s="107">
        <f t="shared" si="0"/>
        <v>453540048.12318116</v>
      </c>
      <c r="P10" s="107">
        <f t="shared" si="1"/>
        <v>437104903.74246448</v>
      </c>
      <c r="R10" s="37"/>
      <c r="S10" s="37"/>
      <c r="T10" s="37"/>
      <c r="U10" s="37"/>
      <c r="V10" s="37"/>
    </row>
    <row r="11" spans="1:22">
      <c r="A11" s="714">
        <v>41852</v>
      </c>
      <c r="B11" s="25">
        <v>0</v>
      </c>
      <c r="C11" s="25">
        <v>3.4348387096774196</v>
      </c>
      <c r="D11" s="25">
        <v>14.985091748480595</v>
      </c>
      <c r="E11" s="794">
        <v>64.516129032258064</v>
      </c>
      <c r="F11" s="27">
        <v>439</v>
      </c>
      <c r="G11" s="27">
        <v>0</v>
      </c>
      <c r="H11" s="797">
        <v>8.7111613420160001</v>
      </c>
      <c r="I11" s="741">
        <f t="shared" si="2"/>
        <v>14623928.543171652</v>
      </c>
      <c r="J11" s="272">
        <v>31</v>
      </c>
      <c r="K11" s="37">
        <f t="shared" si="5"/>
        <v>453341784.83832121</v>
      </c>
      <c r="L11" s="37">
        <v>6382936.9857109496</v>
      </c>
      <c r="M11" s="37">
        <f t="shared" si="4"/>
        <v>459724721.82403219</v>
      </c>
      <c r="N11" s="37">
        <v>29588170.061257068</v>
      </c>
      <c r="O11" s="107">
        <f t="shared" si="0"/>
        <v>430136551.76277512</v>
      </c>
      <c r="P11" s="107">
        <f t="shared" si="1"/>
        <v>414549490.90475625</v>
      </c>
      <c r="R11" s="37"/>
      <c r="S11" s="37"/>
      <c r="T11" s="37"/>
      <c r="U11" s="37"/>
      <c r="V11" s="37"/>
    </row>
    <row r="12" spans="1:22">
      <c r="A12" s="714">
        <v>41883</v>
      </c>
      <c r="B12" s="25">
        <v>1.2000000000000005E-2</v>
      </c>
      <c r="C12" s="25">
        <v>1.1179999999999999</v>
      </c>
      <c r="D12" s="25">
        <v>12.007261198945983</v>
      </c>
      <c r="E12" s="794">
        <v>70</v>
      </c>
      <c r="F12" s="27">
        <v>440</v>
      </c>
      <c r="G12" s="27">
        <v>0</v>
      </c>
      <c r="H12" s="797">
        <v>8.6643771114239989</v>
      </c>
      <c r="I12" s="741">
        <f t="shared" si="2"/>
        <v>13883538.821085878</v>
      </c>
      <c r="J12" s="272">
        <v>30</v>
      </c>
      <c r="K12" s="37">
        <f>J12*I12</f>
        <v>416506164.63257635</v>
      </c>
      <c r="L12" s="37">
        <v>6177035.7926235022</v>
      </c>
      <c r="M12" s="37">
        <f t="shared" si="4"/>
        <v>422683200.42519987</v>
      </c>
      <c r="N12" s="37">
        <v>29733924.326501019</v>
      </c>
      <c r="O12" s="107">
        <f t="shared" si="0"/>
        <v>392949276.09869885</v>
      </c>
      <c r="P12" s="107">
        <f t="shared" si="1"/>
        <v>378709788.06736588</v>
      </c>
      <c r="R12" s="37"/>
      <c r="S12" s="37"/>
      <c r="T12" s="37"/>
      <c r="U12" s="37"/>
      <c r="V12" s="37"/>
    </row>
    <row r="13" spans="1:22">
      <c r="A13" s="714">
        <v>41913</v>
      </c>
      <c r="B13" s="25">
        <v>1.4958064516129035</v>
      </c>
      <c r="C13" s="25">
        <v>0.10935483870967744</v>
      </c>
      <c r="D13" s="25">
        <v>6.0271878496276461</v>
      </c>
      <c r="E13" s="794">
        <v>70.967741935483872</v>
      </c>
      <c r="F13" s="27">
        <v>440</v>
      </c>
      <c r="G13" s="27">
        <v>0</v>
      </c>
      <c r="H13" s="797">
        <v>8.6098160406400002</v>
      </c>
      <c r="I13" s="741">
        <f t="shared" si="2"/>
        <v>13210126.651163537</v>
      </c>
      <c r="J13" s="272">
        <v>31</v>
      </c>
      <c r="K13" s="37">
        <f t="shared" si="5"/>
        <v>409513926.18606967</v>
      </c>
      <c r="L13" s="37">
        <v>6382936.9857109496</v>
      </c>
      <c r="M13" s="37">
        <f t="shared" si="4"/>
        <v>415896863.17178065</v>
      </c>
      <c r="N13" s="37">
        <v>12216054.92418235</v>
      </c>
      <c r="O13" s="107">
        <f t="shared" si="0"/>
        <v>403680808.24759829</v>
      </c>
      <c r="P13" s="107">
        <f t="shared" si="1"/>
        <v>389052436.63029903</v>
      </c>
      <c r="R13" s="37"/>
      <c r="S13" s="37"/>
      <c r="T13" s="37"/>
      <c r="U13" s="37"/>
      <c r="V13" s="37"/>
    </row>
    <row r="14" spans="1:22">
      <c r="A14" s="714">
        <v>41944</v>
      </c>
      <c r="B14" s="25">
        <v>5.7863333333333333</v>
      </c>
      <c r="C14" s="25">
        <v>0</v>
      </c>
      <c r="D14" s="25">
        <v>0.26336594202898567</v>
      </c>
      <c r="E14" s="794">
        <v>66.666666666666657</v>
      </c>
      <c r="F14" s="27">
        <v>440</v>
      </c>
      <c r="G14" s="27">
        <v>0</v>
      </c>
      <c r="H14" s="797">
        <v>8.559143389952002</v>
      </c>
      <c r="I14" s="741">
        <f t="shared" si="2"/>
        <v>13075937.030344442</v>
      </c>
      <c r="J14" s="272">
        <v>30</v>
      </c>
      <c r="K14" s="37">
        <f t="shared" si="5"/>
        <v>392278110.91033328</v>
      </c>
      <c r="L14" s="37">
        <v>6177035.7926235022</v>
      </c>
      <c r="M14" s="37">
        <f t="shared" si="4"/>
        <v>398455146.7029568</v>
      </c>
      <c r="N14" s="37">
        <v>12426973.926360279</v>
      </c>
      <c r="O14" s="107">
        <f t="shared" si="0"/>
        <v>386028172.77659655</v>
      </c>
      <c r="P14" s="107">
        <f t="shared" si="1"/>
        <v>372039488.02678925</v>
      </c>
      <c r="R14" s="37"/>
      <c r="S14" s="37"/>
      <c r="T14" s="37"/>
      <c r="U14" s="37"/>
      <c r="V14" s="37"/>
    </row>
    <row r="15" spans="1:22">
      <c r="A15" s="714">
        <v>41974</v>
      </c>
      <c r="B15" s="25">
        <v>11.778387096774193</v>
      </c>
      <c r="C15" s="25">
        <v>0</v>
      </c>
      <c r="D15" s="25">
        <v>-5.4374768973040357</v>
      </c>
      <c r="E15" s="794">
        <v>67.741935483870961</v>
      </c>
      <c r="F15" s="27">
        <v>440</v>
      </c>
      <c r="G15" s="27">
        <v>0</v>
      </c>
      <c r="H15" s="797">
        <v>8.508470739264002</v>
      </c>
      <c r="I15" s="741">
        <f t="shared" si="2"/>
        <v>13596558.418492738</v>
      </c>
      <c r="J15" s="272">
        <v>31</v>
      </c>
      <c r="K15" s="37">
        <f t="shared" si="5"/>
        <v>421493310.97327489</v>
      </c>
      <c r="L15" s="37">
        <v>6382936.9857109496</v>
      </c>
      <c r="M15" s="37">
        <f>K15+L15</f>
        <v>427876247.95898587</v>
      </c>
      <c r="N15" s="37">
        <v>26440840.619744506</v>
      </c>
      <c r="O15" s="107">
        <f t="shared" si="0"/>
        <v>401435407.33924139</v>
      </c>
      <c r="P15" s="107">
        <f t="shared" si="1"/>
        <v>386888403.37243772</v>
      </c>
      <c r="R15" s="37"/>
      <c r="S15" s="37"/>
      <c r="T15" s="37"/>
      <c r="U15" s="37"/>
      <c r="V15" s="37"/>
    </row>
    <row r="16" spans="1:22">
      <c r="A16" s="714">
        <v>42005</v>
      </c>
      <c r="B16" s="25">
        <v>14.602580645161293</v>
      </c>
      <c r="C16" s="25">
        <v>0</v>
      </c>
      <c r="D16" s="25">
        <v>-8.2194623655914008</v>
      </c>
      <c r="E16" s="794">
        <v>67.741935483870961</v>
      </c>
      <c r="F16" s="27">
        <v>440</v>
      </c>
      <c r="G16" s="27">
        <v>0</v>
      </c>
      <c r="H16" s="797">
        <v>8.3915109424640022</v>
      </c>
      <c r="I16" s="741">
        <f t="shared" si="2"/>
        <v>13816233.361051403</v>
      </c>
      <c r="J16" s="272">
        <v>31</v>
      </c>
      <c r="K16" s="37">
        <f t="shared" si="5"/>
        <v>428303234.19259351</v>
      </c>
      <c r="L16" s="37">
        <v>6382936.9857109496</v>
      </c>
      <c r="M16" s="37">
        <f t="shared" si="4"/>
        <v>434686171.17830449</v>
      </c>
      <c r="N16" s="37">
        <v>25997725.562925424</v>
      </c>
      <c r="O16" s="107">
        <f t="shared" si="0"/>
        <v>408688445.6153791</v>
      </c>
      <c r="P16" s="107">
        <f t="shared" si="1"/>
        <v>393878609.88375008</v>
      </c>
      <c r="R16" s="37"/>
      <c r="S16" s="37"/>
      <c r="T16" s="37"/>
      <c r="U16" s="37"/>
      <c r="V16" s="37"/>
    </row>
    <row r="17" spans="1:27">
      <c r="A17" s="714">
        <v>42036</v>
      </c>
      <c r="B17" s="25">
        <v>14.235418719211822</v>
      </c>
      <c r="C17" s="25">
        <v>0</v>
      </c>
      <c r="D17" s="25">
        <v>-8.1799859222174636</v>
      </c>
      <c r="E17" s="794">
        <v>67.857142857142861</v>
      </c>
      <c r="F17" s="27">
        <v>440</v>
      </c>
      <c r="G17" s="27">
        <v>0</v>
      </c>
      <c r="H17" s="797">
        <v>8.3076947187200005</v>
      </c>
      <c r="I17" s="741">
        <f t="shared" si="2"/>
        <v>13770090.143050816</v>
      </c>
      <c r="J17" s="272">
        <v>28</v>
      </c>
      <c r="K17" s="37">
        <f t="shared" si="5"/>
        <v>385562524.00542283</v>
      </c>
      <c r="L17" s="37">
        <v>5765233.4064486045</v>
      </c>
      <c r="M17" s="37">
        <f t="shared" si="4"/>
        <v>391327757.41187143</v>
      </c>
      <c r="N17" s="37">
        <v>26063991.108360384</v>
      </c>
      <c r="O17" s="107">
        <f t="shared" si="0"/>
        <v>365263766.30351102</v>
      </c>
      <c r="P17" s="107">
        <f t="shared" si="1"/>
        <v>352027531.13291347</v>
      </c>
      <c r="R17" s="37"/>
      <c r="S17" s="37"/>
      <c r="T17" s="37"/>
      <c r="U17" s="37"/>
      <c r="V17" s="37"/>
    </row>
    <row r="18" spans="1:27">
      <c r="A18" s="714">
        <v>42064</v>
      </c>
      <c r="B18" s="25">
        <v>8.9674193548387073</v>
      </c>
      <c r="C18" s="25">
        <v>6.4516129032258064E-4</v>
      </c>
      <c r="D18" s="25">
        <v>-4.5844016129032266</v>
      </c>
      <c r="E18" s="794">
        <v>70.967741935483872</v>
      </c>
      <c r="F18" s="27">
        <v>440</v>
      </c>
      <c r="G18" s="27">
        <v>0</v>
      </c>
      <c r="H18" s="797">
        <v>8.2238784949760007</v>
      </c>
      <c r="I18" s="741">
        <f t="shared" si="2"/>
        <v>13385894.317391783</v>
      </c>
      <c r="J18" s="272">
        <v>31</v>
      </c>
      <c r="K18" s="37">
        <f>J18*I18</f>
        <v>414962723.8391453</v>
      </c>
      <c r="L18" s="37">
        <v>6382936.9857109496</v>
      </c>
      <c r="M18" s="37">
        <f t="shared" si="4"/>
        <v>421345660.82485628</v>
      </c>
      <c r="N18" s="37">
        <v>26230265.793840665</v>
      </c>
      <c r="O18" s="107">
        <f t="shared" si="0"/>
        <v>395115395.03101563</v>
      </c>
      <c r="P18" s="107">
        <f t="shared" si="1"/>
        <v>380797412.32750154</v>
      </c>
      <c r="R18" s="37"/>
      <c r="S18" s="37"/>
      <c r="T18" s="37"/>
      <c r="U18" s="37"/>
      <c r="V18" s="37"/>
    </row>
    <row r="19" spans="1:27">
      <c r="A19" s="714">
        <v>42095</v>
      </c>
      <c r="B19" s="25">
        <v>3.2326666666666668</v>
      </c>
      <c r="C19" s="25">
        <v>4.0000000000000001E-3</v>
      </c>
      <c r="D19" s="25">
        <v>4.6107487922705304E-2</v>
      </c>
      <c r="E19" s="794">
        <v>66.666666666666657</v>
      </c>
      <c r="F19" s="27">
        <v>440</v>
      </c>
      <c r="G19" s="27">
        <v>0</v>
      </c>
      <c r="H19" s="797">
        <v>8.2141300000000008</v>
      </c>
      <c r="I19" s="741">
        <f t="shared" si="2"/>
        <v>12620659.985564888</v>
      </c>
      <c r="J19" s="272">
        <v>30</v>
      </c>
      <c r="K19" s="37">
        <f t="shared" si="5"/>
        <v>378619799.56694663</v>
      </c>
      <c r="L19" s="37">
        <v>6177035.7926235022</v>
      </c>
      <c r="M19" s="37">
        <f t="shared" si="4"/>
        <v>384796835.35957015</v>
      </c>
      <c r="N19" s="37">
        <v>12712123.7355104</v>
      </c>
      <c r="O19" s="107">
        <f t="shared" si="0"/>
        <v>372084711.62405974</v>
      </c>
      <c r="P19" s="107">
        <f t="shared" si="1"/>
        <v>358601302.64462191</v>
      </c>
      <c r="R19" s="37"/>
      <c r="S19" s="37"/>
      <c r="T19" s="37"/>
      <c r="U19" s="37"/>
      <c r="V19" s="37"/>
    </row>
    <row r="20" spans="1:27">
      <c r="A20" s="714">
        <v>42125</v>
      </c>
      <c r="B20" s="25">
        <v>0.41612903225806452</v>
      </c>
      <c r="C20" s="25">
        <v>0.59903225806451621</v>
      </c>
      <c r="D20" s="25">
        <v>6.8263394109396929</v>
      </c>
      <c r="E20" s="794">
        <v>64.516129032258064</v>
      </c>
      <c r="F20" s="27">
        <v>440</v>
      </c>
      <c r="G20" s="27">
        <v>0</v>
      </c>
      <c r="H20" s="797">
        <v>8.167347640640001</v>
      </c>
      <c r="I20" s="741">
        <f t="shared" si="2"/>
        <v>12961000.326206423</v>
      </c>
      <c r="J20" s="272">
        <v>31</v>
      </c>
      <c r="K20" s="37">
        <f t="shared" si="5"/>
        <v>401791010.1123991</v>
      </c>
      <c r="L20" s="37">
        <v>6382936.9857109496</v>
      </c>
      <c r="M20" s="37">
        <f t="shared" si="4"/>
        <v>408173947.09811008</v>
      </c>
      <c r="N20" s="37">
        <v>12803533.545495432</v>
      </c>
      <c r="O20" s="107">
        <f t="shared" si="0"/>
        <v>395370413.55261463</v>
      </c>
      <c r="P20" s="107">
        <f t="shared" si="1"/>
        <v>381043189.62279743</v>
      </c>
      <c r="R20" s="37"/>
      <c r="S20" s="37"/>
      <c r="T20" s="37"/>
      <c r="U20" s="37"/>
      <c r="V20" s="37"/>
    </row>
    <row r="21" spans="1:27">
      <c r="A21" s="714">
        <v>42156</v>
      </c>
      <c r="B21" s="25">
        <v>0</v>
      </c>
      <c r="C21" s="25">
        <v>2.4340000000000002</v>
      </c>
      <c r="D21" s="25">
        <v>12.835060990338167</v>
      </c>
      <c r="E21" s="794">
        <v>73.333333333333329</v>
      </c>
      <c r="F21" s="27">
        <v>440</v>
      </c>
      <c r="G21" s="27">
        <v>0</v>
      </c>
      <c r="H21" s="797">
        <v>8.1205652812800011</v>
      </c>
      <c r="I21" s="741">
        <f t="shared" si="2"/>
        <v>14641016.121502832</v>
      </c>
      <c r="J21" s="272">
        <v>30</v>
      </c>
      <c r="K21" s="37">
        <f t="shared" si="5"/>
        <v>439230483.64508498</v>
      </c>
      <c r="L21" s="37">
        <v>6177035.7926235022</v>
      </c>
      <c r="M21" s="37">
        <f t="shared" si="4"/>
        <v>445407519.4377085</v>
      </c>
      <c r="N21" s="37">
        <v>31542069.21799865</v>
      </c>
      <c r="O21" s="107">
        <f t="shared" si="0"/>
        <v>413865450.21970987</v>
      </c>
      <c r="P21" s="107">
        <f t="shared" si="1"/>
        <v>398868012.93341351</v>
      </c>
      <c r="R21" s="37"/>
      <c r="S21" s="37"/>
      <c r="T21" s="37"/>
      <c r="U21" s="37"/>
      <c r="V21" s="37"/>
    </row>
    <row r="22" spans="1:27">
      <c r="A22" s="714">
        <v>42186</v>
      </c>
      <c r="B22" s="25">
        <v>0</v>
      </c>
      <c r="C22" s="25">
        <v>4.5209677419354843</v>
      </c>
      <c r="D22" s="25">
        <v>15.593168791144635</v>
      </c>
      <c r="E22" s="794">
        <v>70.967741935483872</v>
      </c>
      <c r="F22" s="27">
        <v>441</v>
      </c>
      <c r="G22" s="27">
        <v>0</v>
      </c>
      <c r="H22" s="797">
        <v>8.0893840068480003</v>
      </c>
      <c r="I22" s="741">
        <f t="shared" si="2"/>
        <v>15489563.588384885</v>
      </c>
      <c r="J22" s="272">
        <v>31</v>
      </c>
      <c r="K22" s="37">
        <f t="shared" si="5"/>
        <v>480176471.23993146</v>
      </c>
      <c r="L22" s="37">
        <v>6382936.9857109496</v>
      </c>
      <c r="M22" s="37">
        <f t="shared" si="4"/>
        <v>486559408.22564244</v>
      </c>
      <c r="N22" s="37">
        <v>31277674.936336968</v>
      </c>
      <c r="O22" s="107">
        <f t="shared" si="0"/>
        <v>455281733.28930545</v>
      </c>
      <c r="P22" s="107">
        <f t="shared" si="1"/>
        <v>438783474.64273846</v>
      </c>
      <c r="R22" s="37"/>
      <c r="S22" s="37"/>
      <c r="T22" s="37"/>
      <c r="U22" s="37"/>
      <c r="V22" s="37"/>
    </row>
    <row r="23" spans="1:27">
      <c r="A23" s="714">
        <v>42217</v>
      </c>
      <c r="B23" s="25">
        <v>0</v>
      </c>
      <c r="C23" s="25">
        <v>3.4348387096774196</v>
      </c>
      <c r="D23" s="25">
        <v>14.985091748480595</v>
      </c>
      <c r="E23" s="794">
        <v>64.516129032258064</v>
      </c>
      <c r="F23" s="27">
        <v>441</v>
      </c>
      <c r="G23" s="27">
        <v>0</v>
      </c>
      <c r="H23" s="797">
        <v>8.0504021899520009</v>
      </c>
      <c r="I23" s="741">
        <f t="shared" si="2"/>
        <v>14738190.066461094</v>
      </c>
      <c r="J23" s="272">
        <v>31</v>
      </c>
      <c r="K23" s="37">
        <f t="shared" si="5"/>
        <v>456883892.06029391</v>
      </c>
      <c r="L23" s="37">
        <v>6382936.9857109496</v>
      </c>
      <c r="M23" s="37">
        <f t="shared" si="4"/>
        <v>463266829.04600489</v>
      </c>
      <c r="N23" s="37">
        <v>31343922.138604462</v>
      </c>
      <c r="O23" s="107">
        <f t="shared" si="0"/>
        <v>431922906.90740043</v>
      </c>
      <c r="P23" s="107">
        <f t="shared" si="1"/>
        <v>416271113.05647689</v>
      </c>
      <c r="R23" s="37"/>
      <c r="S23" s="37"/>
      <c r="T23" s="37"/>
      <c r="U23" s="37"/>
      <c r="V23" s="37"/>
    </row>
    <row r="24" spans="1:27">
      <c r="A24" s="714">
        <v>42248</v>
      </c>
      <c r="B24" s="25">
        <v>1.2000000000000005E-2</v>
      </c>
      <c r="C24" s="25">
        <v>1.1179999999999999</v>
      </c>
      <c r="D24" s="25">
        <v>12.007261198945983</v>
      </c>
      <c r="E24" s="794">
        <v>70</v>
      </c>
      <c r="F24" s="27">
        <v>441</v>
      </c>
      <c r="G24" s="27">
        <v>0</v>
      </c>
      <c r="H24" s="797">
        <v>8.0114203730560014</v>
      </c>
      <c r="I24" s="741">
        <f t="shared" si="2"/>
        <v>13986483.709951375</v>
      </c>
      <c r="J24" s="272">
        <v>30</v>
      </c>
      <c r="K24" s="37">
        <f t="shared" si="5"/>
        <v>419594511.29854125</v>
      </c>
      <c r="L24" s="37">
        <v>6177035.7926235022</v>
      </c>
      <c r="M24" s="37">
        <f t="shared" si="4"/>
        <v>425771547.09116477</v>
      </c>
      <c r="N24" s="37">
        <v>31316044.645758681</v>
      </c>
      <c r="O24" s="107">
        <f t="shared" si="0"/>
        <v>394455502.44540608</v>
      </c>
      <c r="P24" s="107">
        <f t="shared" si="1"/>
        <v>380161432.5803836</v>
      </c>
      <c r="R24" s="37"/>
      <c r="S24" s="37"/>
      <c r="T24" s="37"/>
      <c r="U24" s="37"/>
      <c r="V24" s="37"/>
    </row>
    <row r="25" spans="1:27">
      <c r="A25" s="714">
        <v>42278</v>
      </c>
      <c r="B25" s="25">
        <v>1.4958064516129035</v>
      </c>
      <c r="C25" s="25">
        <v>0.10935483870967744</v>
      </c>
      <c r="D25" s="25">
        <v>6.0271878496276461</v>
      </c>
      <c r="E25" s="794">
        <v>67.741935483870961</v>
      </c>
      <c r="F25" s="27">
        <v>441</v>
      </c>
      <c r="G25" s="27">
        <v>0</v>
      </c>
      <c r="H25" s="797">
        <v>7.9880171863039999</v>
      </c>
      <c r="I25" s="741">
        <f t="shared" si="2"/>
        <v>13132144.603529062</v>
      </c>
      <c r="J25" s="272">
        <v>31</v>
      </c>
      <c r="K25" s="37">
        <f t="shared" si="5"/>
        <v>407096482.70940095</v>
      </c>
      <c r="L25" s="37">
        <v>6382936.9857109496</v>
      </c>
      <c r="M25" s="37">
        <f t="shared" si="4"/>
        <v>413479419.69511193</v>
      </c>
      <c r="N25" s="37">
        <v>12850200.542950792</v>
      </c>
      <c r="O25" s="107">
        <f t="shared" si="0"/>
        <v>400629219.15216112</v>
      </c>
      <c r="P25" s="107">
        <f t="shared" si="1"/>
        <v>386111429.40647751</v>
      </c>
      <c r="R25" s="37"/>
      <c r="S25" s="37"/>
      <c r="T25" s="37"/>
      <c r="U25" s="37"/>
      <c r="V25" s="37"/>
    </row>
    <row r="26" spans="1:27">
      <c r="A26" s="714">
        <v>42309</v>
      </c>
      <c r="B26" s="25">
        <v>5.7863333333333333</v>
      </c>
      <c r="C26" s="25">
        <v>0</v>
      </c>
      <c r="D26" s="25">
        <v>0.26336594202898567</v>
      </c>
      <c r="E26" s="794">
        <v>70</v>
      </c>
      <c r="F26" s="27">
        <v>441</v>
      </c>
      <c r="G26" s="27">
        <v>0</v>
      </c>
      <c r="H26" s="797">
        <v>7.9568246844800008</v>
      </c>
      <c r="I26" s="741">
        <f t="shared" si="2"/>
        <v>13354075.154722605</v>
      </c>
      <c r="J26" s="272">
        <v>30</v>
      </c>
      <c r="K26" s="37">
        <f t="shared" si="5"/>
        <v>400622254.64167815</v>
      </c>
      <c r="L26" s="37">
        <v>6177035.7926235022</v>
      </c>
      <c r="M26" s="37">
        <f t="shared" si="4"/>
        <v>406799290.43430167</v>
      </c>
      <c r="N26" s="37">
        <v>13028372.356369503</v>
      </c>
      <c r="O26" s="107">
        <f t="shared" si="0"/>
        <v>393770918.07793218</v>
      </c>
      <c r="P26" s="107">
        <f t="shared" si="1"/>
        <v>379501655.81913275</v>
      </c>
      <c r="R26" s="37"/>
      <c r="S26" s="37"/>
      <c r="T26" s="37"/>
      <c r="U26" s="37"/>
      <c r="V26" s="37"/>
    </row>
    <row r="27" spans="1:27">
      <c r="A27" s="714">
        <v>42339</v>
      </c>
      <c r="B27" s="25">
        <v>11.778387096774193</v>
      </c>
      <c r="C27" s="25">
        <v>0</v>
      </c>
      <c r="D27" s="25">
        <v>-5.4374768973040357</v>
      </c>
      <c r="E27" s="794">
        <v>67.741935483870961</v>
      </c>
      <c r="F27" s="27">
        <v>441</v>
      </c>
      <c r="G27" s="27">
        <v>0</v>
      </c>
      <c r="H27" s="797">
        <v>7.9256321826560008</v>
      </c>
      <c r="I27" s="741">
        <f t="shared" si="2"/>
        <v>13689544.749609206</v>
      </c>
      <c r="J27" s="272">
        <v>31</v>
      </c>
      <c r="K27" s="37">
        <f t="shared" si="5"/>
        <v>424375887.23788536</v>
      </c>
      <c r="L27" s="37">
        <v>6382936.9857109496</v>
      </c>
      <c r="M27" s="37">
        <f t="shared" si="4"/>
        <v>430758824.22359633</v>
      </c>
      <c r="N27" s="37">
        <v>27661177.721934177</v>
      </c>
      <c r="O27" s="107">
        <f t="shared" si="0"/>
        <v>403097646.50166214</v>
      </c>
      <c r="P27" s="107">
        <f t="shared" si="1"/>
        <v>388490407.19127035</v>
      </c>
      <c r="R27" s="37"/>
      <c r="S27" s="37"/>
      <c r="T27" s="37"/>
      <c r="U27" s="37"/>
      <c r="V27" s="37"/>
    </row>
    <row r="28" spans="1:27" s="718" customFormat="1">
      <c r="A28" s="714">
        <v>42370</v>
      </c>
      <c r="B28" s="25">
        <v>14.602580645161293</v>
      </c>
      <c r="C28" s="25">
        <v>0</v>
      </c>
      <c r="D28" s="25">
        <v>-8.2194623655914008</v>
      </c>
      <c r="E28" s="794">
        <v>64.516129032258064</v>
      </c>
      <c r="F28" s="27">
        <v>441</v>
      </c>
      <c r="G28" s="27">
        <v>0</v>
      </c>
      <c r="H28" s="797">
        <v>7.9490247657600008</v>
      </c>
      <c r="I28" s="741">
        <f t="shared" si="2"/>
        <v>13712784.37159799</v>
      </c>
      <c r="J28" s="272">
        <v>31</v>
      </c>
      <c r="K28" s="37">
        <f t="shared" si="5"/>
        <v>425096315.51953769</v>
      </c>
      <c r="L28" s="37">
        <v>6382936.9857109496</v>
      </c>
      <c r="M28" s="37">
        <f t="shared" si="4"/>
        <v>431479252.50524867</v>
      </c>
      <c r="N28" s="37">
        <v>27121985.058154929</v>
      </c>
      <c r="O28" s="107">
        <f t="shared" si="0"/>
        <v>404357267.44709373</v>
      </c>
      <c r="P28" s="107">
        <f t="shared" si="1"/>
        <v>389704382.65911114</v>
      </c>
      <c r="Q28" s="11"/>
      <c r="R28" s="37"/>
      <c r="S28" s="37"/>
      <c r="T28" s="37"/>
      <c r="U28" s="37"/>
      <c r="V28" s="37"/>
      <c r="W28" s="11"/>
      <c r="X28" s="11"/>
      <c r="Y28" s="11"/>
      <c r="Z28" s="11"/>
      <c r="AA28" s="11"/>
    </row>
    <row r="29" spans="1:27">
      <c r="A29" s="714">
        <v>42401</v>
      </c>
      <c r="B29" s="25">
        <v>14.235418719211822</v>
      </c>
      <c r="C29" s="25">
        <v>0</v>
      </c>
      <c r="D29" s="25">
        <v>-8.1799859222174636</v>
      </c>
      <c r="E29" s="794">
        <v>68.965517241379317</v>
      </c>
      <c r="F29" s="27">
        <v>441</v>
      </c>
      <c r="G29" s="27">
        <v>0</v>
      </c>
      <c r="H29" s="797">
        <v>7.9451248064</v>
      </c>
      <c r="I29" s="741">
        <f t="shared" si="2"/>
        <v>13892438.045859873</v>
      </c>
      <c r="J29" s="272">
        <v>29</v>
      </c>
      <c r="K29" s="37">
        <f t="shared" si="5"/>
        <v>402880703.32993633</v>
      </c>
      <c r="L29" s="37">
        <v>5971134.5995360548</v>
      </c>
      <c r="M29" s="37">
        <f t="shared" si="4"/>
        <v>408851837.92947239</v>
      </c>
      <c r="N29" s="37">
        <v>27189260.559343211</v>
      </c>
      <c r="O29" s="107">
        <f t="shared" si="0"/>
        <v>381662577.37012917</v>
      </c>
      <c r="P29" s="107">
        <f t="shared" si="1"/>
        <v>367832090.75764179</v>
      </c>
      <c r="R29" s="37"/>
      <c r="S29" s="37"/>
      <c r="T29" s="37"/>
      <c r="U29" s="37"/>
      <c r="V29" s="37"/>
    </row>
    <row r="30" spans="1:27">
      <c r="A30" s="714">
        <v>42430</v>
      </c>
      <c r="B30" s="25">
        <v>8.9674193548387073</v>
      </c>
      <c r="C30" s="25">
        <v>6.4516129032258064E-4</v>
      </c>
      <c r="D30" s="25">
        <v>-4.5844016129032266</v>
      </c>
      <c r="E30" s="794">
        <v>67.741935483870961</v>
      </c>
      <c r="F30" s="27">
        <v>441</v>
      </c>
      <c r="G30" s="27">
        <v>0</v>
      </c>
      <c r="H30" s="797">
        <v>7.94122484704</v>
      </c>
      <c r="I30" s="741">
        <f t="shared" si="2"/>
        <v>13259745.060647381</v>
      </c>
      <c r="J30" s="272">
        <v>31</v>
      </c>
      <c r="K30" s="37">
        <f t="shared" si="5"/>
        <v>411052096.88006884</v>
      </c>
      <c r="L30" s="37">
        <v>6382936.9857109496</v>
      </c>
      <c r="M30" s="37">
        <f t="shared" si="4"/>
        <v>417435033.86577982</v>
      </c>
      <c r="N30" s="37">
        <v>27392964.59553162</v>
      </c>
      <c r="O30" s="107">
        <f t="shared" si="0"/>
        <v>390042069.27024817</v>
      </c>
      <c r="P30" s="107">
        <f t="shared" si="1"/>
        <v>375907931.06230545</v>
      </c>
      <c r="R30" s="37"/>
      <c r="S30" s="37"/>
      <c r="T30" s="37"/>
      <c r="U30" s="37"/>
      <c r="V30" s="37"/>
    </row>
    <row r="31" spans="1:27">
      <c r="A31" s="714">
        <v>42461</v>
      </c>
      <c r="B31" s="25">
        <v>3.2326666666666668</v>
      </c>
      <c r="C31" s="25">
        <v>4.0000000000000001E-3</v>
      </c>
      <c r="D31" s="25">
        <v>4.6107487922705304E-2</v>
      </c>
      <c r="E31" s="794">
        <v>70</v>
      </c>
      <c r="F31" s="27">
        <v>441</v>
      </c>
      <c r="G31" s="27">
        <v>0</v>
      </c>
      <c r="H31" s="797">
        <v>7.8983558575360009</v>
      </c>
      <c r="I31" s="741">
        <f t="shared" si="2"/>
        <v>12858101.52445323</v>
      </c>
      <c r="J31" s="272">
        <v>30</v>
      </c>
      <c r="K31" s="37">
        <f t="shared" si="5"/>
        <v>385743045.73359692</v>
      </c>
      <c r="L31" s="37">
        <v>6177035.7926235022</v>
      </c>
      <c r="M31" s="37">
        <f t="shared" si="4"/>
        <v>391920081.52622044</v>
      </c>
      <c r="N31" s="37">
        <v>13293695.433480116</v>
      </c>
      <c r="O31" s="107">
        <f t="shared" si="0"/>
        <v>378626386.0927403</v>
      </c>
      <c r="P31" s="107">
        <f t="shared" si="1"/>
        <v>364905923.37388229</v>
      </c>
      <c r="R31" s="37"/>
      <c r="S31" s="37"/>
      <c r="T31" s="37"/>
      <c r="U31" s="37"/>
      <c r="V31" s="37"/>
    </row>
    <row r="32" spans="1:27">
      <c r="A32" s="714">
        <v>42491</v>
      </c>
      <c r="B32" s="25">
        <v>0.41612903225806452</v>
      </c>
      <c r="C32" s="25">
        <v>0.59903225806451621</v>
      </c>
      <c r="D32" s="25">
        <v>6.8263394109396929</v>
      </c>
      <c r="E32" s="794">
        <v>67.741935483870961</v>
      </c>
      <c r="F32" s="27">
        <v>442</v>
      </c>
      <c r="G32" s="27">
        <v>0</v>
      </c>
      <c r="H32" s="797">
        <v>7.8749713831040005</v>
      </c>
      <c r="I32" s="741">
        <f t="shared" si="2"/>
        <v>13199443.875952359</v>
      </c>
      <c r="J32" s="272">
        <v>31</v>
      </c>
      <c r="K32" s="37">
        <f t="shared" si="5"/>
        <v>409182760.15452313</v>
      </c>
      <c r="L32" s="37">
        <v>6382936.9857109496</v>
      </c>
      <c r="M32" s="37">
        <f t="shared" si="4"/>
        <v>415565697.14023411</v>
      </c>
      <c r="N32" s="37">
        <v>13408109.362577496</v>
      </c>
      <c r="O32" s="107">
        <f t="shared" si="0"/>
        <v>402157587.77765661</v>
      </c>
      <c r="P32" s="107">
        <f t="shared" si="1"/>
        <v>387584413.81809616</v>
      </c>
      <c r="R32" s="37"/>
      <c r="S32" s="37"/>
      <c r="T32" s="37"/>
      <c r="U32" s="37"/>
      <c r="V32" s="37"/>
    </row>
    <row r="33" spans="1:22">
      <c r="A33" s="714">
        <v>42522</v>
      </c>
      <c r="B33" s="25">
        <v>0</v>
      </c>
      <c r="C33" s="25">
        <v>2.4340000000000002</v>
      </c>
      <c r="D33" s="25">
        <v>12.835060990338167</v>
      </c>
      <c r="E33" s="794">
        <v>73.333333333333329</v>
      </c>
      <c r="F33" s="27">
        <v>442</v>
      </c>
      <c r="G33" s="27">
        <v>0</v>
      </c>
      <c r="H33" s="797">
        <v>7.851586908672</v>
      </c>
      <c r="I33" s="741">
        <f t="shared" si="2"/>
        <v>14699634.85116525</v>
      </c>
      <c r="J33" s="272">
        <v>30</v>
      </c>
      <c r="K33" s="37">
        <f t="shared" si="5"/>
        <v>440989045.53495753</v>
      </c>
      <c r="L33" s="37">
        <v>6177035.7926235022</v>
      </c>
      <c r="M33" s="37">
        <f t="shared" si="4"/>
        <v>447166081.32758105</v>
      </c>
      <c r="N33" s="37">
        <v>33042815.257992152</v>
      </c>
      <c r="O33" s="107">
        <f t="shared" si="0"/>
        <v>414123266.0695889</v>
      </c>
      <c r="P33" s="107">
        <f t="shared" si="1"/>
        <v>399116486.1888867</v>
      </c>
      <c r="R33" s="37"/>
      <c r="S33" s="37"/>
      <c r="T33" s="37"/>
      <c r="U33" s="37"/>
      <c r="V33" s="37"/>
    </row>
    <row r="34" spans="1:22">
      <c r="A34" s="714">
        <v>42552</v>
      </c>
      <c r="B34" s="25">
        <v>0</v>
      </c>
      <c r="C34" s="25">
        <v>4.5209677419354843</v>
      </c>
      <c r="D34" s="25">
        <v>15.593168791144635</v>
      </c>
      <c r="E34" s="794">
        <v>64.516129032258064</v>
      </c>
      <c r="F34" s="27">
        <v>442</v>
      </c>
      <c r="G34" s="27">
        <v>0</v>
      </c>
      <c r="H34" s="797">
        <v>7.8281774844800003</v>
      </c>
      <c r="I34" s="741">
        <f t="shared" si="2"/>
        <v>15183866.568794526</v>
      </c>
      <c r="J34" s="272">
        <v>31</v>
      </c>
      <c r="K34" s="37">
        <f t="shared" si="5"/>
        <v>470699863.63263029</v>
      </c>
      <c r="L34" s="37">
        <v>6382936.9857109496</v>
      </c>
      <c r="M34" s="37">
        <f t="shared" si="4"/>
        <v>477082800.61834127</v>
      </c>
      <c r="N34" s="37">
        <v>32969340.525971819</v>
      </c>
      <c r="O34" s="107">
        <f t="shared" si="0"/>
        <v>444113460.09236944</v>
      </c>
      <c r="P34" s="107">
        <f t="shared" si="1"/>
        <v>428019911.4228695</v>
      </c>
      <c r="R34" s="37"/>
      <c r="S34" s="37"/>
      <c r="T34" s="37"/>
      <c r="U34" s="37"/>
      <c r="V34" s="37"/>
    </row>
    <row r="35" spans="1:22">
      <c r="A35" s="714">
        <v>42583</v>
      </c>
      <c r="B35" s="25">
        <v>0</v>
      </c>
      <c r="C35" s="25">
        <v>3.4348387096774196</v>
      </c>
      <c r="D35" s="25">
        <v>14.985091748480595</v>
      </c>
      <c r="E35" s="794">
        <v>70.967741935483872</v>
      </c>
      <c r="F35" s="27">
        <v>442</v>
      </c>
      <c r="G35" s="27">
        <v>0</v>
      </c>
      <c r="H35" s="797">
        <v>7.8047805351680006</v>
      </c>
      <c r="I35" s="741">
        <f t="shared" si="2"/>
        <v>15136286.512170821</v>
      </c>
      <c r="J35" s="272">
        <v>31</v>
      </c>
      <c r="K35" s="37">
        <f t="shared" si="5"/>
        <v>469224881.87729549</v>
      </c>
      <c r="L35" s="37">
        <v>6382936.9857109496</v>
      </c>
      <c r="M35" s="37">
        <f t="shared" si="4"/>
        <v>475607818.86300647</v>
      </c>
      <c r="N35" s="37">
        <v>33021151.335479598</v>
      </c>
      <c r="O35" s="107">
        <f t="shared" si="0"/>
        <v>442586667.52752686</v>
      </c>
      <c r="P35" s="107">
        <f t="shared" si="1"/>
        <v>426548445.95945144</v>
      </c>
      <c r="R35" s="37"/>
      <c r="S35" s="37"/>
      <c r="T35" s="37"/>
      <c r="U35" s="37"/>
      <c r="V35" s="37"/>
    </row>
    <row r="36" spans="1:22">
      <c r="A36" s="714">
        <v>42614</v>
      </c>
      <c r="B36" s="25">
        <v>1.2000000000000005E-2</v>
      </c>
      <c r="C36" s="25">
        <v>1.1179999999999999</v>
      </c>
      <c r="D36" s="25">
        <v>12.007261198945983</v>
      </c>
      <c r="E36" s="794">
        <v>70</v>
      </c>
      <c r="F36" s="27">
        <v>442</v>
      </c>
      <c r="G36" s="27">
        <v>0</v>
      </c>
      <c r="H36" s="797">
        <v>7.781383585856001</v>
      </c>
      <c r="I36" s="741">
        <f t="shared" si="2"/>
        <v>14029363.254120111</v>
      </c>
      <c r="J36" s="272">
        <v>30</v>
      </c>
      <c r="K36" s="37">
        <f t="shared" si="5"/>
        <v>420880897.62360334</v>
      </c>
      <c r="L36" s="37">
        <v>6177035.7926235022</v>
      </c>
      <c r="M36" s="37">
        <f t="shared" si="4"/>
        <v>427057933.41622686</v>
      </c>
      <c r="N36" s="37">
        <v>32966819.354090258</v>
      </c>
      <c r="O36" s="107">
        <f t="shared" ref="O36:O67" si="6">M36-N36</f>
        <v>394091114.06213659</v>
      </c>
      <c r="P36" s="107">
        <f t="shared" ref="P36:P67" si="7">O36/$P$2</f>
        <v>379810248.71061736</v>
      </c>
      <c r="R36" s="37"/>
      <c r="S36" s="37"/>
      <c r="T36" s="37"/>
      <c r="U36" s="37"/>
      <c r="V36" s="37"/>
    </row>
    <row r="37" spans="1:22">
      <c r="A37" s="714">
        <v>42644</v>
      </c>
      <c r="B37" s="25">
        <v>1.4958064516129035</v>
      </c>
      <c r="C37" s="25">
        <v>0.10935483870967744</v>
      </c>
      <c r="D37" s="25">
        <v>6.0271878496276461</v>
      </c>
      <c r="E37" s="794">
        <v>64.516129032258064</v>
      </c>
      <c r="F37" s="27">
        <v>442</v>
      </c>
      <c r="G37" s="27">
        <v>0</v>
      </c>
      <c r="H37" s="797">
        <v>7.7580115863040007</v>
      </c>
      <c r="I37" s="741">
        <f t="shared" si="2"/>
        <v>12998517.990518648</v>
      </c>
      <c r="J37" s="272">
        <v>31</v>
      </c>
      <c r="K37" s="37">
        <f t="shared" si="5"/>
        <v>402954057.70607811</v>
      </c>
      <c r="L37" s="37">
        <v>6382936.9857109496</v>
      </c>
      <c r="M37" s="37">
        <f t="shared" si="4"/>
        <v>409336994.69178909</v>
      </c>
      <c r="N37" s="37">
        <v>13537585.80086997</v>
      </c>
      <c r="O37" s="107">
        <f t="shared" si="6"/>
        <v>395799408.89091915</v>
      </c>
      <c r="P37" s="107">
        <f t="shared" si="7"/>
        <v>381456639.2549336</v>
      </c>
      <c r="R37" s="37"/>
      <c r="S37" s="37"/>
      <c r="T37" s="37"/>
      <c r="U37" s="37"/>
      <c r="V37" s="37"/>
    </row>
    <row r="38" spans="1:22">
      <c r="A38" s="714">
        <v>42675</v>
      </c>
      <c r="B38" s="25">
        <v>5.7863333333333333</v>
      </c>
      <c r="C38" s="25">
        <v>0</v>
      </c>
      <c r="D38" s="25">
        <v>0.26336594202898567</v>
      </c>
      <c r="E38" s="794">
        <v>73.333333333333329</v>
      </c>
      <c r="F38" s="27">
        <v>442</v>
      </c>
      <c r="G38" s="27">
        <v>0</v>
      </c>
      <c r="H38" s="797">
        <v>7.7346271118720002</v>
      </c>
      <c r="I38" s="741">
        <f t="shared" si="2"/>
        <v>13578226.450602978</v>
      </c>
      <c r="J38" s="272">
        <v>30</v>
      </c>
      <c r="K38" s="37">
        <f t="shared" si="5"/>
        <v>407346793.51808935</v>
      </c>
      <c r="L38" s="37">
        <v>6177035.7926235022</v>
      </c>
      <c r="M38" s="37">
        <f t="shared" si="4"/>
        <v>413523829.31071287</v>
      </c>
      <c r="N38" s="37">
        <v>13744776.24086567</v>
      </c>
      <c r="O38" s="107">
        <f t="shared" si="6"/>
        <v>399779053.06984723</v>
      </c>
      <c r="P38" s="107">
        <f t="shared" si="7"/>
        <v>385292071.19299072</v>
      </c>
      <c r="R38" s="37"/>
      <c r="S38" s="37"/>
      <c r="T38" s="37"/>
      <c r="U38" s="37"/>
      <c r="V38" s="37"/>
    </row>
    <row r="39" spans="1:22">
      <c r="A39" s="714">
        <v>42705</v>
      </c>
      <c r="B39" s="25">
        <v>11.778387096774193</v>
      </c>
      <c r="C39" s="25">
        <v>0</v>
      </c>
      <c r="D39" s="25">
        <v>-5.4374768973040357</v>
      </c>
      <c r="E39" s="794">
        <v>64.516129032258064</v>
      </c>
      <c r="F39" s="27">
        <v>442</v>
      </c>
      <c r="G39" s="27">
        <v>0</v>
      </c>
      <c r="H39" s="797">
        <v>7.7112426374399998</v>
      </c>
      <c r="I39" s="741">
        <f t="shared" si="2"/>
        <v>13553700.261299185</v>
      </c>
      <c r="J39" s="272">
        <v>31</v>
      </c>
      <c r="K39" s="37">
        <f t="shared" si="5"/>
        <v>420164708.10027474</v>
      </c>
      <c r="L39" s="37">
        <v>6382936.9857109496</v>
      </c>
      <c r="M39" s="37">
        <f t="shared" si="4"/>
        <v>426547645.08598572</v>
      </c>
      <c r="N39" s="37">
        <v>29255279.709615674</v>
      </c>
      <c r="O39" s="107">
        <f t="shared" si="6"/>
        <v>397292365.37637007</v>
      </c>
      <c r="P39" s="107">
        <f t="shared" si="7"/>
        <v>382895494.77290869</v>
      </c>
      <c r="R39" s="37"/>
      <c r="S39" s="37"/>
      <c r="T39" s="37"/>
      <c r="U39" s="37"/>
      <c r="V39" s="37"/>
    </row>
    <row r="40" spans="1:22">
      <c r="A40" s="714">
        <v>42736</v>
      </c>
      <c r="B40" s="25">
        <v>14.602580645161293</v>
      </c>
      <c r="C40" s="25">
        <v>0</v>
      </c>
      <c r="D40" s="25">
        <v>-8.2194623655914008</v>
      </c>
      <c r="E40" s="794">
        <v>67.741935483870961</v>
      </c>
      <c r="F40" s="27">
        <v>442</v>
      </c>
      <c r="G40" s="27">
        <v>0</v>
      </c>
      <c r="H40" s="797">
        <v>7.6683605493120011</v>
      </c>
      <c r="I40" s="741">
        <f t="shared" si="2"/>
        <v>13939356.020808063</v>
      </c>
      <c r="J40" s="272">
        <v>31</v>
      </c>
      <c r="K40" s="37">
        <f t="shared" si="5"/>
        <v>432120036.64504999</v>
      </c>
      <c r="L40" s="37">
        <v>6382936.9857109496</v>
      </c>
      <c r="M40" s="37">
        <f t="shared" si="4"/>
        <v>438502973.63076097</v>
      </c>
      <c r="N40" s="37">
        <v>29119031.914481293</v>
      </c>
      <c r="O40" s="107">
        <f t="shared" si="6"/>
        <v>409383941.71627969</v>
      </c>
      <c r="P40" s="107">
        <f t="shared" si="7"/>
        <v>394548902.96480304</v>
      </c>
      <c r="R40" s="37"/>
      <c r="S40" s="37"/>
      <c r="T40" s="37"/>
      <c r="U40" s="37"/>
      <c r="V40" s="37"/>
    </row>
    <row r="41" spans="1:22">
      <c r="A41" s="714">
        <v>42767</v>
      </c>
      <c r="B41" s="25">
        <v>14.235418719211822</v>
      </c>
      <c r="C41" s="25">
        <v>0</v>
      </c>
      <c r="D41" s="25">
        <v>-8.1799859222174636</v>
      </c>
      <c r="E41" s="794">
        <v>67.857142857142861</v>
      </c>
      <c r="F41" s="27">
        <v>442</v>
      </c>
      <c r="G41" s="27">
        <v>0</v>
      </c>
      <c r="H41" s="797">
        <v>7.6352272680320006</v>
      </c>
      <c r="I41" s="741">
        <f t="shared" si="2"/>
        <v>13886014.541290279</v>
      </c>
      <c r="J41" s="272">
        <v>28</v>
      </c>
      <c r="K41" s="37">
        <f t="shared" si="5"/>
        <v>388808407.15612781</v>
      </c>
      <c r="L41" s="37">
        <v>5765233.4064486045</v>
      </c>
      <c r="M41" s="37">
        <f t="shared" si="4"/>
        <v>394573640.56257641</v>
      </c>
      <c r="N41" s="37">
        <v>29201031.036234055</v>
      </c>
      <c r="O41" s="107">
        <f t="shared" si="6"/>
        <v>365372609.52634233</v>
      </c>
      <c r="P41" s="107">
        <f t="shared" si="7"/>
        <v>352132430.1526044</v>
      </c>
      <c r="R41" s="37"/>
      <c r="S41" s="37"/>
      <c r="T41" s="37"/>
      <c r="U41" s="37"/>
      <c r="V41" s="37"/>
    </row>
    <row r="42" spans="1:22">
      <c r="A42" s="714">
        <v>42795</v>
      </c>
      <c r="B42" s="25">
        <v>8.9674193548387073</v>
      </c>
      <c r="C42" s="25">
        <v>6.4516129032258064E-4</v>
      </c>
      <c r="D42" s="25">
        <v>-4.5844016129032266</v>
      </c>
      <c r="E42" s="794">
        <v>74.193548387096769</v>
      </c>
      <c r="F42" s="27">
        <v>442</v>
      </c>
      <c r="G42" s="27">
        <v>0</v>
      </c>
      <c r="H42" s="797">
        <v>7.602093986752001</v>
      </c>
      <c r="I42" s="741">
        <f t="shared" si="2"/>
        <v>13671122.181920905</v>
      </c>
      <c r="J42" s="272">
        <v>31</v>
      </c>
      <c r="K42" s="37">
        <f t="shared" si="5"/>
        <v>423804787.63954806</v>
      </c>
      <c r="L42" s="37">
        <v>6382936.9857109496</v>
      </c>
      <c r="M42" s="37">
        <f t="shared" si="4"/>
        <v>430187724.62525904</v>
      </c>
      <c r="N42" s="37">
        <v>29473872.49013463</v>
      </c>
      <c r="O42" s="107">
        <f t="shared" si="6"/>
        <v>400713852.13512439</v>
      </c>
      <c r="P42" s="107">
        <f t="shared" si="7"/>
        <v>386192995.50416768</v>
      </c>
      <c r="R42" s="37"/>
      <c r="S42" s="37"/>
      <c r="T42" s="37"/>
      <c r="U42" s="37"/>
      <c r="V42" s="37"/>
    </row>
    <row r="43" spans="1:22">
      <c r="A43" s="714">
        <v>42826</v>
      </c>
      <c r="B43" s="25">
        <v>3.2326666666666668</v>
      </c>
      <c r="C43" s="25">
        <v>4.0000000000000001E-3</v>
      </c>
      <c r="D43" s="25">
        <v>4.6107487922705304E-2</v>
      </c>
      <c r="E43" s="794">
        <v>60</v>
      </c>
      <c r="F43" s="27">
        <v>443</v>
      </c>
      <c r="G43" s="27">
        <v>0</v>
      </c>
      <c r="H43" s="797">
        <v>7.5962420205440004</v>
      </c>
      <c r="I43" s="741">
        <f t="shared" si="2"/>
        <v>12374270.973105282</v>
      </c>
      <c r="J43" s="272">
        <v>30</v>
      </c>
      <c r="K43" s="37">
        <f t="shared" si="5"/>
        <v>371228129.19315845</v>
      </c>
      <c r="L43" s="37">
        <v>6177035.7926235022</v>
      </c>
      <c r="M43" s="37">
        <f t="shared" si="4"/>
        <v>377405164.98578197</v>
      </c>
      <c r="N43" s="37">
        <v>14308408.482241776</v>
      </c>
      <c r="O43" s="107">
        <f t="shared" si="6"/>
        <v>363096756.50354022</v>
      </c>
      <c r="P43" s="107">
        <f t="shared" si="7"/>
        <v>349939048.28791457</v>
      </c>
      <c r="R43" s="37"/>
      <c r="S43" s="37"/>
      <c r="T43" s="37"/>
      <c r="U43" s="37"/>
      <c r="V43" s="37"/>
    </row>
    <row r="44" spans="1:22">
      <c r="A44" s="714">
        <v>42856</v>
      </c>
      <c r="B44" s="25">
        <v>0.41612903225806452</v>
      </c>
      <c r="C44" s="25">
        <v>0.59903225806451621</v>
      </c>
      <c r="D44" s="25">
        <v>6.8263394109396929</v>
      </c>
      <c r="E44" s="794">
        <v>70.967741935483872</v>
      </c>
      <c r="F44" s="27">
        <v>443</v>
      </c>
      <c r="G44" s="27">
        <v>0</v>
      </c>
      <c r="H44" s="797">
        <v>7.5767493968000004</v>
      </c>
      <c r="I44" s="741">
        <f t="shared" si="2"/>
        <v>13428509.173181631</v>
      </c>
      <c r="J44" s="272">
        <v>31</v>
      </c>
      <c r="K44" s="37">
        <f t="shared" si="5"/>
        <v>416283784.36863053</v>
      </c>
      <c r="L44" s="37">
        <v>6382936.9857109496</v>
      </c>
      <c r="M44" s="37">
        <f t="shared" si="4"/>
        <v>422666721.35434151</v>
      </c>
      <c r="N44" s="37">
        <v>14428800.644859102</v>
      </c>
      <c r="O44" s="107">
        <f t="shared" si="6"/>
        <v>408237920.70948243</v>
      </c>
      <c r="P44" s="107">
        <f t="shared" si="7"/>
        <v>393444410.86110485</v>
      </c>
      <c r="R44" s="37"/>
      <c r="S44" s="37"/>
      <c r="T44" s="37"/>
      <c r="U44" s="37"/>
      <c r="V44" s="37"/>
    </row>
    <row r="45" spans="1:22">
      <c r="A45" s="714">
        <v>42887</v>
      </c>
      <c r="B45" s="25">
        <v>0</v>
      </c>
      <c r="C45" s="25">
        <v>2.4340000000000002</v>
      </c>
      <c r="D45" s="25">
        <v>12.835060990338167</v>
      </c>
      <c r="E45" s="794">
        <v>73.333333333333329</v>
      </c>
      <c r="F45" s="27">
        <v>443</v>
      </c>
      <c r="G45" s="27">
        <v>0</v>
      </c>
      <c r="H45" s="797">
        <v>7.5572567730560003</v>
      </c>
      <c r="I45" s="741">
        <f t="shared" si="2"/>
        <v>14751645.679217972</v>
      </c>
      <c r="J45" s="272">
        <v>30</v>
      </c>
      <c r="K45" s="37">
        <f>J45*I45</f>
        <v>442549370.37653917</v>
      </c>
      <c r="L45" s="37">
        <v>6177035.7926235022</v>
      </c>
      <c r="M45" s="37">
        <f t="shared" si="4"/>
        <v>448726406.16916269</v>
      </c>
      <c r="N45" s="37">
        <v>35730980.823270984</v>
      </c>
      <c r="O45" s="107">
        <f t="shared" si="6"/>
        <v>412995425.34589171</v>
      </c>
      <c r="P45" s="107">
        <f t="shared" si="7"/>
        <v>398029515.56080538</v>
      </c>
      <c r="R45" s="37"/>
      <c r="S45" s="37"/>
      <c r="T45" s="37"/>
      <c r="U45" s="37"/>
      <c r="V45" s="37"/>
    </row>
    <row r="46" spans="1:22">
      <c r="A46" s="714">
        <v>42917</v>
      </c>
      <c r="B46" s="25">
        <v>0</v>
      </c>
      <c r="C46" s="25">
        <v>4.5209677419354843</v>
      </c>
      <c r="D46" s="25">
        <v>15.593168791144635</v>
      </c>
      <c r="E46" s="794">
        <v>64.516129032258064</v>
      </c>
      <c r="F46" s="27">
        <v>443</v>
      </c>
      <c r="G46" s="27">
        <v>0</v>
      </c>
      <c r="H46" s="797">
        <v>7.5455590780800001</v>
      </c>
      <c r="I46" s="741">
        <f t="shared" si="2"/>
        <v>15234214.034666263</v>
      </c>
      <c r="J46" s="272">
        <v>31</v>
      </c>
      <c r="K46" s="37">
        <f t="shared" si="5"/>
        <v>472260635.07465416</v>
      </c>
      <c r="L46" s="37">
        <v>6382936.9857109496</v>
      </c>
      <c r="M46" s="37">
        <f t="shared" si="4"/>
        <v>478643572.06036514</v>
      </c>
      <c r="N46" s="37">
        <v>34942241.636851229</v>
      </c>
      <c r="O46" s="107">
        <f t="shared" si="6"/>
        <v>443701330.42351389</v>
      </c>
      <c r="P46" s="107">
        <f t="shared" si="7"/>
        <v>427622716.29097325</v>
      </c>
      <c r="R46" s="37"/>
      <c r="S46" s="37"/>
      <c r="T46" s="37"/>
      <c r="U46" s="37"/>
      <c r="V46" s="37"/>
    </row>
    <row r="47" spans="1:22">
      <c r="A47" s="714">
        <v>42948</v>
      </c>
      <c r="B47" s="25">
        <v>0</v>
      </c>
      <c r="C47" s="25">
        <v>3.4348387096774196</v>
      </c>
      <c r="D47" s="25">
        <v>14.985091748480595</v>
      </c>
      <c r="E47" s="794">
        <v>70.967741935483872</v>
      </c>
      <c r="F47" s="27">
        <v>443</v>
      </c>
      <c r="G47" s="27">
        <v>0</v>
      </c>
      <c r="H47" s="797">
        <v>7.52996391872</v>
      </c>
      <c r="I47" s="741">
        <f t="shared" si="2"/>
        <v>15185525.926267222</v>
      </c>
      <c r="J47" s="272">
        <v>31</v>
      </c>
      <c r="K47" s="37">
        <f t="shared" si="5"/>
        <v>470751303.71428388</v>
      </c>
      <c r="L47" s="37">
        <v>6382936.9857109496</v>
      </c>
      <c r="M47" s="37">
        <f t="shared" si="4"/>
        <v>477134240.69999486</v>
      </c>
      <c r="N47" s="37">
        <v>35043475.03510499</v>
      </c>
      <c r="O47" s="107">
        <f t="shared" si="6"/>
        <v>442090765.66488987</v>
      </c>
      <c r="P47" s="107">
        <f t="shared" si="7"/>
        <v>426070514.32622385</v>
      </c>
      <c r="R47" s="37"/>
      <c r="S47" s="37"/>
      <c r="T47" s="37"/>
      <c r="U47" s="37"/>
      <c r="V47" s="37"/>
    </row>
    <row r="48" spans="1:22">
      <c r="A48" s="714">
        <v>42979</v>
      </c>
      <c r="B48" s="25">
        <v>1.2000000000000005E-2</v>
      </c>
      <c r="C48" s="25">
        <v>1.1179999999999999</v>
      </c>
      <c r="D48" s="25">
        <v>12.007261198945983</v>
      </c>
      <c r="E48" s="794">
        <v>66.666666666666657</v>
      </c>
      <c r="F48" s="27">
        <v>443</v>
      </c>
      <c r="G48" s="27">
        <v>0</v>
      </c>
      <c r="H48" s="797">
        <v>7.5143687593599999</v>
      </c>
      <c r="I48" s="741">
        <f t="shared" si="2"/>
        <v>13895109.497707427</v>
      </c>
      <c r="J48" s="272">
        <v>30</v>
      </c>
      <c r="K48" s="37">
        <f t="shared" si="5"/>
        <v>416853284.9312228</v>
      </c>
      <c r="L48" s="37">
        <v>6177035.7926235022</v>
      </c>
      <c r="M48" s="37">
        <f t="shared" si="4"/>
        <v>423030320.72384632</v>
      </c>
      <c r="N48" s="37">
        <v>35164865.550830893</v>
      </c>
      <c r="O48" s="107">
        <f t="shared" si="6"/>
        <v>387865455.17301542</v>
      </c>
      <c r="P48" s="107">
        <f t="shared" si="7"/>
        <v>373810191.95548898</v>
      </c>
      <c r="R48" s="37"/>
      <c r="S48" s="37"/>
      <c r="T48" s="37"/>
      <c r="U48" s="37"/>
      <c r="V48" s="37"/>
    </row>
    <row r="49" spans="1:24">
      <c r="A49" s="714">
        <v>43009</v>
      </c>
      <c r="B49" s="25">
        <v>1.4958064516129035</v>
      </c>
      <c r="C49" s="25">
        <v>0.10935483870967744</v>
      </c>
      <c r="D49" s="25">
        <v>6.0271878496276461</v>
      </c>
      <c r="E49" s="794">
        <v>67.741935483870961</v>
      </c>
      <c r="F49" s="27">
        <v>443</v>
      </c>
      <c r="G49" s="27">
        <v>0</v>
      </c>
      <c r="H49" s="797">
        <v>7.5065716474880002</v>
      </c>
      <c r="I49" s="741">
        <f t="shared" si="2"/>
        <v>13220939.052118391</v>
      </c>
      <c r="J49" s="272">
        <v>31</v>
      </c>
      <c r="K49" s="37">
        <f t="shared" si="5"/>
        <v>409849110.61567008</v>
      </c>
      <c r="L49" s="37">
        <v>6382936.9857109496</v>
      </c>
      <c r="M49" s="37">
        <f t="shared" si="4"/>
        <v>416232047.60138106</v>
      </c>
      <c r="N49" s="37">
        <v>14456310.065428609</v>
      </c>
      <c r="O49" s="107">
        <f t="shared" si="6"/>
        <v>401775737.53595245</v>
      </c>
      <c r="P49" s="107">
        <f t="shared" si="7"/>
        <v>387216400.8634854</v>
      </c>
      <c r="R49" s="37"/>
      <c r="S49" s="37"/>
      <c r="T49" s="37"/>
      <c r="U49" s="37"/>
      <c r="V49" s="37"/>
    </row>
    <row r="50" spans="1:24">
      <c r="A50" s="714">
        <v>43040</v>
      </c>
      <c r="B50" s="25">
        <v>5.7863333333333333</v>
      </c>
      <c r="C50" s="25">
        <v>0</v>
      </c>
      <c r="D50" s="25">
        <v>0.26336594202898567</v>
      </c>
      <c r="E50" s="794">
        <v>73.333333333333329</v>
      </c>
      <c r="F50" s="27">
        <v>443</v>
      </c>
      <c r="G50" s="27">
        <v>0</v>
      </c>
      <c r="H50" s="797">
        <v>7.4948755118720012</v>
      </c>
      <c r="I50" s="741">
        <f t="shared" si="2"/>
        <v>13622485.744244125</v>
      </c>
      <c r="J50" s="272">
        <v>30</v>
      </c>
      <c r="K50" s="37">
        <f t="shared" si="5"/>
        <v>408674572.32732373</v>
      </c>
      <c r="L50" s="37">
        <v>6177035.7926235022</v>
      </c>
      <c r="M50" s="37">
        <f t="shared" si="4"/>
        <v>414851608.11994725</v>
      </c>
      <c r="N50" s="37">
        <v>14748368.460073438</v>
      </c>
      <c r="O50" s="107">
        <f t="shared" si="6"/>
        <v>400103239.65987384</v>
      </c>
      <c r="P50" s="107">
        <f t="shared" si="7"/>
        <v>385604510.08083445</v>
      </c>
      <c r="R50" s="37"/>
      <c r="S50" s="37"/>
      <c r="T50" s="37"/>
      <c r="U50" s="37"/>
      <c r="V50" s="37"/>
    </row>
    <row r="51" spans="1:24">
      <c r="A51" s="714">
        <v>43070</v>
      </c>
      <c r="B51" s="25">
        <v>11.778387096774193</v>
      </c>
      <c r="C51" s="25">
        <v>0</v>
      </c>
      <c r="D51" s="25">
        <v>-5.4374768973040357</v>
      </c>
      <c r="E51" s="794">
        <v>61.29032258064516</v>
      </c>
      <c r="F51" s="27">
        <v>443</v>
      </c>
      <c r="G51" s="27">
        <v>0</v>
      </c>
      <c r="H51" s="797">
        <v>7.4831793762560013</v>
      </c>
      <c r="I51" s="741">
        <f t="shared" si="2"/>
        <v>13419797.786981734</v>
      </c>
      <c r="J51" s="272">
        <v>31</v>
      </c>
      <c r="K51" s="37">
        <f t="shared" si="5"/>
        <v>416013731.39643371</v>
      </c>
      <c r="L51" s="37">
        <v>6382936.9857109496</v>
      </c>
      <c r="M51" s="37">
        <f t="shared" si="4"/>
        <v>422396668.38214469</v>
      </c>
      <c r="N51" s="37">
        <v>31437645.897745531</v>
      </c>
      <c r="O51" s="107">
        <f t="shared" si="6"/>
        <v>390959022.48439914</v>
      </c>
      <c r="P51" s="107">
        <f t="shared" si="7"/>
        <v>376791656.21087039</v>
      </c>
      <c r="R51" s="37"/>
      <c r="S51" s="37"/>
      <c r="T51" s="37"/>
      <c r="U51" s="37"/>
      <c r="V51" s="37"/>
    </row>
    <row r="52" spans="1:24">
      <c r="A52" s="714">
        <v>43101</v>
      </c>
      <c r="B52" s="25">
        <v>14.602580645161293</v>
      </c>
      <c r="C52" s="25">
        <v>0</v>
      </c>
      <c r="D52" s="25">
        <v>-8.2194623655914008</v>
      </c>
      <c r="E52" s="26">
        <v>70.967741935483872</v>
      </c>
      <c r="F52" s="27">
        <v>443</v>
      </c>
      <c r="G52" s="27">
        <v>0</v>
      </c>
      <c r="H52" s="797">
        <v>7.4792800406400008</v>
      </c>
      <c r="I52" s="741">
        <f t="shared" si="2"/>
        <v>14152920.463900339</v>
      </c>
      <c r="J52" s="272">
        <v>31</v>
      </c>
      <c r="K52" s="37">
        <f t="shared" si="5"/>
        <v>438740534.38091052</v>
      </c>
      <c r="L52" s="37">
        <v>6382936.9857109496</v>
      </c>
      <c r="M52" s="37">
        <f t="shared" si="4"/>
        <v>445123471.36662149</v>
      </c>
      <c r="N52" s="37">
        <v>31298802.938213941</v>
      </c>
      <c r="O52" s="107">
        <f t="shared" si="6"/>
        <v>413824668.42840755</v>
      </c>
      <c r="P52" s="107">
        <f t="shared" si="7"/>
        <v>398828708.97109437</v>
      </c>
      <c r="R52" s="37"/>
      <c r="S52" s="37"/>
      <c r="T52" s="37"/>
      <c r="U52" s="37"/>
      <c r="V52" s="37"/>
    </row>
    <row r="53" spans="1:24">
      <c r="A53" s="714">
        <v>43132</v>
      </c>
      <c r="B53" s="25">
        <v>14.235418719211822</v>
      </c>
      <c r="C53" s="25">
        <v>0</v>
      </c>
      <c r="D53" s="25">
        <v>-8.1799859222174636</v>
      </c>
      <c r="E53" s="26">
        <v>67.857142857142861</v>
      </c>
      <c r="F53" s="27">
        <v>444</v>
      </c>
      <c r="G53" s="27">
        <v>0</v>
      </c>
      <c r="H53" s="797">
        <v>7.4714823050239998</v>
      </c>
      <c r="I53" s="741">
        <f t="shared" si="2"/>
        <v>13929687.461459003</v>
      </c>
      <c r="J53" s="272">
        <v>28</v>
      </c>
      <c r="K53" s="37">
        <f t="shared" si="5"/>
        <v>390031248.92085207</v>
      </c>
      <c r="L53" s="37">
        <v>5765233.4064486045</v>
      </c>
      <c r="M53" s="37">
        <f t="shared" si="4"/>
        <v>395796482.32730067</v>
      </c>
      <c r="N53" s="37">
        <v>31383338.18489014</v>
      </c>
      <c r="O53" s="107">
        <f t="shared" si="6"/>
        <v>364413144.14241052</v>
      </c>
      <c r="P53" s="107">
        <f t="shared" si="7"/>
        <v>351207733.36778188</v>
      </c>
      <c r="R53" s="37"/>
      <c r="S53" s="37"/>
      <c r="T53" s="37"/>
      <c r="U53" s="37"/>
      <c r="V53" s="37"/>
    </row>
    <row r="54" spans="1:24">
      <c r="A54" s="714">
        <v>43160</v>
      </c>
      <c r="B54" s="25">
        <v>8.9674193548387073</v>
      </c>
      <c r="C54" s="25">
        <v>6.4516129032258064E-4</v>
      </c>
      <c r="D54" s="25">
        <v>-4.5844016129032266</v>
      </c>
      <c r="E54" s="26">
        <v>67.741935483870961</v>
      </c>
      <c r="F54" s="27">
        <v>444</v>
      </c>
      <c r="G54" s="27">
        <v>0</v>
      </c>
      <c r="H54" s="797">
        <v>7.4636845694079996</v>
      </c>
      <c r="I54" s="741">
        <f t="shared" si="2"/>
        <v>13358193.357298071</v>
      </c>
      <c r="J54" s="272">
        <v>31</v>
      </c>
      <c r="K54" s="37">
        <f t="shared" si="5"/>
        <v>414103994.07624018</v>
      </c>
      <c r="L54" s="37">
        <v>6382936.9857109496</v>
      </c>
      <c r="M54" s="37">
        <f t="shared" si="4"/>
        <v>420486931.06195116</v>
      </c>
      <c r="N54" s="37">
        <v>31646506.606650863</v>
      </c>
      <c r="O54" s="107">
        <f t="shared" si="6"/>
        <v>388840424.45530027</v>
      </c>
      <c r="P54" s="107">
        <f t="shared" si="7"/>
        <v>374749830.81659621</v>
      </c>
    </row>
    <row r="55" spans="1:24">
      <c r="A55" s="714">
        <v>43191</v>
      </c>
      <c r="B55" s="25">
        <v>3.2326666666666668</v>
      </c>
      <c r="C55" s="25">
        <v>4.0000000000000001E-3</v>
      </c>
      <c r="D55" s="25">
        <v>4.6107487922705304E-2</v>
      </c>
      <c r="E55" s="26">
        <v>66.666666666666657</v>
      </c>
      <c r="F55" s="27">
        <v>444</v>
      </c>
      <c r="G55" s="27">
        <v>0</v>
      </c>
      <c r="H55" s="797">
        <v>7.4636742776320002</v>
      </c>
      <c r="I55" s="741">
        <f t="shared" si="2"/>
        <v>12768077.681776382</v>
      </c>
      <c r="J55" s="272">
        <v>30</v>
      </c>
      <c r="K55" s="37">
        <f t="shared" si="5"/>
        <v>383042330.45329148</v>
      </c>
      <c r="L55" s="37">
        <v>6177035.7926235022</v>
      </c>
      <c r="M55" s="37">
        <f t="shared" si="4"/>
        <v>389219366.245915</v>
      </c>
      <c r="N55" s="37">
        <v>15370496.515160078</v>
      </c>
      <c r="O55" s="107">
        <f t="shared" si="6"/>
        <v>373848869.73075491</v>
      </c>
      <c r="P55" s="107">
        <f t="shared" si="7"/>
        <v>360301532.12293261</v>
      </c>
    </row>
    <row r="56" spans="1:24">
      <c r="A56" s="714">
        <v>43221</v>
      </c>
      <c r="B56" s="25">
        <v>0.41612903225806452</v>
      </c>
      <c r="C56" s="25">
        <v>0.59903225806451621</v>
      </c>
      <c r="D56" s="25">
        <v>6.8263394109396929</v>
      </c>
      <c r="E56" s="26">
        <v>70.967741935483872</v>
      </c>
      <c r="F56" s="27">
        <v>444</v>
      </c>
      <c r="G56" s="27">
        <v>0</v>
      </c>
      <c r="H56" s="797">
        <v>7.459770263936</v>
      </c>
      <c r="I56" s="741">
        <f t="shared" si="2"/>
        <v>13455331.666933268</v>
      </c>
      <c r="J56" s="272">
        <v>31</v>
      </c>
      <c r="K56" s="37">
        <f t="shared" si="5"/>
        <v>417115281.67493129</v>
      </c>
      <c r="L56" s="37">
        <v>6382936.9857109496</v>
      </c>
      <c r="M56" s="37">
        <f t="shared" si="4"/>
        <v>423498218.66064227</v>
      </c>
      <c r="N56" s="37">
        <v>15494903.869982705</v>
      </c>
      <c r="O56" s="107">
        <f t="shared" si="6"/>
        <v>408003314.79065955</v>
      </c>
      <c r="P56" s="107">
        <f t="shared" si="7"/>
        <v>393218306.46748221</v>
      </c>
    </row>
    <row r="57" spans="1:24">
      <c r="A57" s="714">
        <v>43252</v>
      </c>
      <c r="B57" s="25">
        <v>0</v>
      </c>
      <c r="C57" s="25">
        <v>2.4340000000000002</v>
      </c>
      <c r="D57" s="25">
        <v>12.835060990338167</v>
      </c>
      <c r="E57" s="26">
        <v>70</v>
      </c>
      <c r="F57" s="27">
        <v>444</v>
      </c>
      <c r="G57" s="27">
        <v>0</v>
      </c>
      <c r="H57" s="797">
        <v>7.4558662502400006</v>
      </c>
      <c r="I57" s="741">
        <f t="shared" si="2"/>
        <v>14593869.076783892</v>
      </c>
      <c r="J57" s="272">
        <v>30</v>
      </c>
      <c r="K57" s="37">
        <f t="shared" si="5"/>
        <v>437816072.30351675</v>
      </c>
      <c r="L57" s="37">
        <v>6177035.7926235022</v>
      </c>
      <c r="M57" s="37">
        <f t="shared" si="4"/>
        <v>443993108.09614027</v>
      </c>
      <c r="N57" s="37">
        <v>38316350.410304673</v>
      </c>
      <c r="O57" s="107">
        <f t="shared" si="6"/>
        <v>405676757.6858356</v>
      </c>
      <c r="P57" s="107">
        <f t="shared" si="7"/>
        <v>390976057.90847683</v>
      </c>
      <c r="Q57" s="30"/>
      <c r="R57" s="30"/>
      <c r="S57" s="30"/>
      <c r="T57" s="30"/>
      <c r="U57" s="30"/>
      <c r="V57" s="30"/>
      <c r="W57" s="107"/>
    </row>
    <row r="58" spans="1:24">
      <c r="A58" s="714">
        <v>43282</v>
      </c>
      <c r="B58" s="25">
        <v>0</v>
      </c>
      <c r="C58" s="25">
        <v>4.5209677419354843</v>
      </c>
      <c r="D58" s="25">
        <v>15.593168791144635</v>
      </c>
      <c r="E58" s="26">
        <v>67.741935483870961</v>
      </c>
      <c r="F58" s="27">
        <v>444</v>
      </c>
      <c r="G58" s="27">
        <v>0</v>
      </c>
      <c r="H58" s="797">
        <v>7.4597783726080005</v>
      </c>
      <c r="I58" s="741">
        <f t="shared" si="2"/>
        <v>15433107.289347637</v>
      </c>
      <c r="J58" s="272">
        <v>31</v>
      </c>
      <c r="K58" s="37">
        <f t="shared" si="5"/>
        <v>478426325.96977675</v>
      </c>
      <c r="L58" s="37">
        <v>6382936.9857109496</v>
      </c>
      <c r="M58" s="37">
        <f t="shared" si="4"/>
        <v>484809262.95548773</v>
      </c>
      <c r="N58" s="37">
        <v>38140901.812158115</v>
      </c>
      <c r="O58" s="107">
        <f t="shared" si="6"/>
        <v>446668361.14332962</v>
      </c>
      <c r="P58" s="107">
        <f t="shared" si="7"/>
        <v>430482229.32086504</v>
      </c>
      <c r="Q58" s="30"/>
      <c r="R58" s="30"/>
      <c r="S58" s="30"/>
      <c r="T58" s="30"/>
      <c r="U58" s="30"/>
      <c r="V58" s="30"/>
      <c r="W58" s="107"/>
      <c r="X58" s="689"/>
    </row>
    <row r="59" spans="1:24">
      <c r="A59" s="714">
        <v>43313</v>
      </c>
      <c r="B59" s="25">
        <v>0</v>
      </c>
      <c r="C59" s="25">
        <v>3.4348387096774196</v>
      </c>
      <c r="D59" s="25">
        <v>14.985091748480595</v>
      </c>
      <c r="E59" s="26">
        <v>70.967741935483872</v>
      </c>
      <c r="F59" s="27">
        <v>444</v>
      </c>
      <c r="G59" s="27">
        <v>0</v>
      </c>
      <c r="H59" s="797">
        <v>7.4597824269439998</v>
      </c>
      <c r="I59" s="741">
        <f t="shared" si="2"/>
        <v>15205701.969703186</v>
      </c>
      <c r="J59" s="272">
        <v>31</v>
      </c>
      <c r="K59" s="37">
        <f t="shared" si="5"/>
        <v>471376761.06079876</v>
      </c>
      <c r="L59" s="37">
        <v>6382936.9857109496</v>
      </c>
      <c r="M59" s="37">
        <f t="shared" si="4"/>
        <v>477759698.04650974</v>
      </c>
      <c r="N59" s="37">
        <v>38237531.859333977</v>
      </c>
      <c r="O59" s="107">
        <f t="shared" si="6"/>
        <v>439522166.18717575</v>
      </c>
      <c r="P59" s="107">
        <f t="shared" si="7"/>
        <v>423594994.39781779</v>
      </c>
      <c r="Q59" s="30"/>
      <c r="R59" s="30"/>
      <c r="S59" s="30"/>
      <c r="T59" s="30"/>
      <c r="U59" s="30"/>
      <c r="V59" s="30"/>
      <c r="W59" s="107"/>
      <c r="X59" s="689"/>
    </row>
    <row r="60" spans="1:24">
      <c r="A60" s="714">
        <v>43344</v>
      </c>
      <c r="B60" s="25">
        <v>1.2000000000000005E-2</v>
      </c>
      <c r="C60" s="25">
        <v>1.1179999999999999</v>
      </c>
      <c r="D60" s="25">
        <v>12.007261198945983</v>
      </c>
      <c r="E60" s="26">
        <v>63.333333333333329</v>
      </c>
      <c r="F60" s="27">
        <v>444</v>
      </c>
      <c r="G60" s="27">
        <v>0</v>
      </c>
      <c r="H60" s="797">
        <v>7.4597864812800001</v>
      </c>
      <c r="I60" s="741">
        <f t="shared" si="2"/>
        <v>13730684.938971087</v>
      </c>
      <c r="J60" s="272">
        <v>30</v>
      </c>
      <c r="K60" s="37">
        <f t="shared" si="5"/>
        <v>411920548.16913259</v>
      </c>
      <c r="L60" s="37">
        <v>6177035.7926235022</v>
      </c>
      <c r="M60" s="37">
        <f t="shared" si="4"/>
        <v>418097583.96175611</v>
      </c>
      <c r="N60" s="37">
        <v>38335324.784527533</v>
      </c>
      <c r="O60" s="107">
        <f t="shared" si="6"/>
        <v>379762259.17722857</v>
      </c>
      <c r="P60" s="107">
        <f t="shared" si="7"/>
        <v>366000635.29031277</v>
      </c>
      <c r="Q60" s="30"/>
      <c r="R60" s="30"/>
      <c r="S60" s="30"/>
      <c r="T60" s="30"/>
      <c r="U60" s="30"/>
      <c r="V60" s="30"/>
      <c r="W60" s="107"/>
      <c r="X60" s="689"/>
    </row>
    <row r="61" spans="1:24">
      <c r="A61" s="714">
        <v>43374</v>
      </c>
      <c r="B61" s="25">
        <v>1.4958064516129035</v>
      </c>
      <c r="C61" s="25">
        <v>0.10935483870967744</v>
      </c>
      <c r="D61" s="25">
        <v>6.0271878496276461</v>
      </c>
      <c r="E61" s="26">
        <v>70.967741935483872</v>
      </c>
      <c r="F61" s="27">
        <v>444</v>
      </c>
      <c r="G61" s="27">
        <v>0</v>
      </c>
      <c r="H61" s="797">
        <v>7.4675704945280001</v>
      </c>
      <c r="I61" s="741">
        <f t="shared" si="2"/>
        <v>13413188.425520021</v>
      </c>
      <c r="J61" s="272">
        <v>31</v>
      </c>
      <c r="K61" s="37">
        <f t="shared" si="5"/>
        <v>415808841.19112068</v>
      </c>
      <c r="L61" s="37">
        <v>6382936.9857109496</v>
      </c>
      <c r="M61" s="37">
        <f t="shared" si="4"/>
        <v>422191778.17683166</v>
      </c>
      <c r="N61" s="37">
        <v>15742000.128405318</v>
      </c>
      <c r="O61" s="107">
        <f t="shared" si="6"/>
        <v>406449778.04842633</v>
      </c>
      <c r="P61" s="107">
        <f t="shared" si="7"/>
        <v>391721065.96802843</v>
      </c>
      <c r="Q61" s="30"/>
      <c r="R61" s="30"/>
      <c r="S61" s="30"/>
      <c r="T61" s="30"/>
      <c r="U61" s="30"/>
      <c r="V61" s="30"/>
      <c r="W61" s="107"/>
      <c r="X61" s="689"/>
    </row>
    <row r="62" spans="1:24">
      <c r="A62" s="714">
        <v>43405</v>
      </c>
      <c r="B62" s="25">
        <v>5.7863333333333333</v>
      </c>
      <c r="C62" s="25">
        <v>0</v>
      </c>
      <c r="D62" s="25">
        <v>0.26336594202898567</v>
      </c>
      <c r="E62" s="26">
        <v>73.333333333333329</v>
      </c>
      <c r="F62" s="27">
        <v>444</v>
      </c>
      <c r="G62" s="27">
        <v>0</v>
      </c>
      <c r="H62" s="797">
        <v>7.4714645283200003</v>
      </c>
      <c r="I62" s="741">
        <f t="shared" si="2"/>
        <v>13636019.190918315</v>
      </c>
      <c r="J62" s="272">
        <v>30</v>
      </c>
      <c r="K62" s="37">
        <f t="shared" si="5"/>
        <v>409080575.72754943</v>
      </c>
      <c r="L62" s="37">
        <v>6177035.7926235022</v>
      </c>
      <c r="M62" s="37">
        <f t="shared" si="4"/>
        <v>415257611.52017295</v>
      </c>
      <c r="N62" s="37">
        <v>16004664.585364129</v>
      </c>
      <c r="O62" s="107">
        <f t="shared" si="6"/>
        <v>399252946.93480885</v>
      </c>
      <c r="P62" s="107">
        <f t="shared" si="7"/>
        <v>384785029.81380957</v>
      </c>
    </row>
    <row r="63" spans="1:24">
      <c r="A63" s="714">
        <v>43435</v>
      </c>
      <c r="B63" s="25">
        <v>11.778387096774193</v>
      </c>
      <c r="C63" s="25">
        <v>0</v>
      </c>
      <c r="D63" s="25">
        <v>-5.4374768973040357</v>
      </c>
      <c r="E63" s="26">
        <v>61.29032258064516</v>
      </c>
      <c r="F63" s="27">
        <v>445</v>
      </c>
      <c r="G63" s="27">
        <v>0</v>
      </c>
      <c r="H63" s="797">
        <v>7.4753585621120004</v>
      </c>
      <c r="I63" s="741">
        <f t="shared" si="2"/>
        <v>13441325.528796487</v>
      </c>
      <c r="J63" s="272">
        <v>31</v>
      </c>
      <c r="K63" s="37">
        <f t="shared" si="5"/>
        <v>416681091.39269108</v>
      </c>
      <c r="L63" s="37">
        <v>6382936.9857109496</v>
      </c>
      <c r="M63" s="37">
        <f t="shared" si="4"/>
        <v>423064028.37840205</v>
      </c>
      <c r="N63" s="37">
        <v>34003320.328099549</v>
      </c>
      <c r="O63" s="107">
        <f t="shared" si="6"/>
        <v>389060708.05030251</v>
      </c>
      <c r="P63" s="107">
        <f t="shared" si="7"/>
        <v>374962131.89119357</v>
      </c>
    </row>
    <row r="64" spans="1:24">
      <c r="A64" s="714">
        <v>43466</v>
      </c>
      <c r="B64" s="25">
        <v>14.602580645161293</v>
      </c>
      <c r="C64" s="25">
        <v>0</v>
      </c>
      <c r="D64" s="25">
        <v>-8.2194623655914008</v>
      </c>
      <c r="E64" s="26">
        <v>70.967741935483872</v>
      </c>
      <c r="F64" s="27">
        <v>445</v>
      </c>
      <c r="G64" s="27">
        <v>0</v>
      </c>
      <c r="H64" s="797">
        <v>7.4538353917546667</v>
      </c>
      <c r="I64" s="741">
        <f t="shared" si="2"/>
        <v>14176951.236621283</v>
      </c>
      <c r="J64" s="272">
        <v>31</v>
      </c>
      <c r="K64" s="37">
        <f t="shared" si="5"/>
        <v>439485488.3352598</v>
      </c>
      <c r="L64" s="37">
        <v>6382936.9857109496</v>
      </c>
      <c r="M64" s="37">
        <f t="shared" si="4"/>
        <v>445868425.32097077</v>
      </c>
      <c r="N64" s="37">
        <v>33305154.344939176</v>
      </c>
      <c r="O64" s="107">
        <f t="shared" si="6"/>
        <v>412563270.9760316</v>
      </c>
      <c r="P64" s="107">
        <f t="shared" si="7"/>
        <v>397613021.37242824</v>
      </c>
    </row>
    <row r="65" spans="1:16">
      <c r="A65" s="714">
        <v>43497</v>
      </c>
      <c r="B65" s="25">
        <v>14.235418719211822</v>
      </c>
      <c r="C65" s="25">
        <v>0</v>
      </c>
      <c r="D65" s="25">
        <v>-8.1799859222174636</v>
      </c>
      <c r="E65" s="26">
        <v>67.857142857142861</v>
      </c>
      <c r="F65" s="27">
        <v>445</v>
      </c>
      <c r="G65" s="27">
        <v>0</v>
      </c>
      <c r="H65" s="797">
        <v>7.4323122213973329</v>
      </c>
      <c r="I65" s="741">
        <f t="shared" si="2"/>
        <v>13945459.099487092</v>
      </c>
      <c r="J65" s="272">
        <v>28</v>
      </c>
      <c r="K65" s="37">
        <f t="shared" si="5"/>
        <v>390472854.78563857</v>
      </c>
      <c r="L65" s="37">
        <v>5765233.4064486045</v>
      </c>
      <c r="M65" s="37">
        <f t="shared" si="4"/>
        <v>396238088.19208717</v>
      </c>
      <c r="N65" s="37">
        <v>33348368.655219298</v>
      </c>
      <c r="O65" s="107">
        <f t="shared" si="6"/>
        <v>362889719.53686786</v>
      </c>
      <c r="P65" s="107">
        <f t="shared" si="7"/>
        <v>349739513.81733602</v>
      </c>
    </row>
    <row r="66" spans="1:16">
      <c r="A66" s="714">
        <v>43525</v>
      </c>
      <c r="B66" s="25">
        <v>8.9674193548387073</v>
      </c>
      <c r="C66" s="25">
        <v>6.4516129032258064E-4</v>
      </c>
      <c r="D66" s="25">
        <v>-4.5844016129032266</v>
      </c>
      <c r="E66" s="26">
        <v>67.741935483870961</v>
      </c>
      <c r="F66" s="27">
        <v>445</v>
      </c>
      <c r="G66" s="27">
        <v>0</v>
      </c>
      <c r="H66" s="797">
        <v>7.4107890510399992</v>
      </c>
      <c r="I66" s="741">
        <f t="shared" si="2"/>
        <v>13375914.354694463</v>
      </c>
      <c r="J66" s="272">
        <v>31</v>
      </c>
      <c r="K66" s="37">
        <f t="shared" si="5"/>
        <v>414653344.99552834</v>
      </c>
      <c r="L66" s="37">
        <v>6382936.9857109496</v>
      </c>
      <c r="M66" s="37">
        <f t="shared" si="4"/>
        <v>421036281.98123932</v>
      </c>
      <c r="N66" s="37">
        <v>33518705.020059645</v>
      </c>
      <c r="O66" s="107">
        <f t="shared" si="6"/>
        <v>387517576.96117967</v>
      </c>
      <c r="P66" s="107">
        <f t="shared" si="7"/>
        <v>373474919.9702965</v>
      </c>
    </row>
    <row r="67" spans="1:16">
      <c r="A67" s="714">
        <v>43556</v>
      </c>
      <c r="B67" s="25">
        <v>3.2326666666666668</v>
      </c>
      <c r="C67" s="25">
        <v>4.0000000000000001E-3</v>
      </c>
      <c r="D67" s="25">
        <v>4.6107487922705304E-2</v>
      </c>
      <c r="E67" s="26">
        <v>66.666666666666657</v>
      </c>
      <c r="F67" s="27">
        <v>445</v>
      </c>
      <c r="G67" s="27">
        <v>0</v>
      </c>
      <c r="H67" s="797">
        <v>7.3892658806826654</v>
      </c>
      <c r="I67" s="741">
        <f t="shared" si="2"/>
        <v>12788854.052805157</v>
      </c>
      <c r="J67" s="272">
        <v>30</v>
      </c>
      <c r="K67" s="37">
        <f t="shared" si="5"/>
        <v>383665621.58415473</v>
      </c>
      <c r="L67" s="37">
        <v>6177035.7926235022</v>
      </c>
      <c r="M67" s="37">
        <f t="shared" si="4"/>
        <v>389842657.37677824</v>
      </c>
      <c r="N67" s="37">
        <v>16242590.594459262</v>
      </c>
      <c r="O67" s="107">
        <f t="shared" si="6"/>
        <v>373600066.78231901</v>
      </c>
      <c r="P67" s="107">
        <f t="shared" si="7"/>
        <v>360061745.16414708</v>
      </c>
    </row>
    <row r="68" spans="1:16">
      <c r="A68" s="714">
        <v>43586</v>
      </c>
      <c r="B68" s="25">
        <v>0.41612903225806452</v>
      </c>
      <c r="C68" s="25">
        <v>0.59903225806451621</v>
      </c>
      <c r="D68" s="25">
        <v>6.8263394109396929</v>
      </c>
      <c r="E68" s="26">
        <v>70.967741935483872</v>
      </c>
      <c r="F68" s="27">
        <v>445</v>
      </c>
      <c r="G68" s="27">
        <v>0</v>
      </c>
      <c r="H68" s="797">
        <v>7.3677427103253317</v>
      </c>
      <c r="I68" s="741">
        <f t="shared" si="2"/>
        <v>13478610.404462386</v>
      </c>
      <c r="J68" s="272">
        <v>31</v>
      </c>
      <c r="K68" s="37">
        <f t="shared" si="5"/>
        <v>417836922.53833395</v>
      </c>
      <c r="L68" s="37">
        <v>6382936.9857109496</v>
      </c>
      <c r="M68" s="37">
        <f t="shared" si="4"/>
        <v>424219859.52404493</v>
      </c>
      <c r="N68" s="37">
        <v>16346598.290387874</v>
      </c>
      <c r="O68" s="107">
        <f t="shared" ref="O68" si="8">M68-N68</f>
        <v>407873261.23365706</v>
      </c>
      <c r="P68" s="107">
        <f t="shared" ref="P68:P75" si="9">O68/$P$2</f>
        <v>393092965.72249138</v>
      </c>
    </row>
    <row r="69" spans="1:16">
      <c r="A69" s="714">
        <v>43617</v>
      </c>
      <c r="B69" s="25">
        <v>0</v>
      </c>
      <c r="C69" s="25">
        <v>2.4340000000000002</v>
      </c>
      <c r="D69" s="25">
        <v>12.835060990338167</v>
      </c>
      <c r="E69" s="26">
        <v>66.666666666666657</v>
      </c>
      <c r="F69" s="27">
        <v>445</v>
      </c>
      <c r="G69" s="27">
        <v>0</v>
      </c>
      <c r="H69" s="797">
        <v>7.3462195399679979</v>
      </c>
      <c r="I69" s="741">
        <f t="shared" ref="I69:I75" si="10">$I$2+SUMPRODUCT($B$2:$H$2,B69:H69)</f>
        <v>14437265.062079608</v>
      </c>
      <c r="J69" s="272">
        <v>30</v>
      </c>
      <c r="K69" s="37">
        <f t="shared" si="5"/>
        <v>433117951.86238825</v>
      </c>
      <c r="L69" s="37">
        <v>6177035.7926235022</v>
      </c>
      <c r="M69" s="37">
        <f t="shared" ref="M69:M75" si="11">K69+L69</f>
        <v>439294987.65501177</v>
      </c>
      <c r="N69" s="37">
        <v>40166412.031717874</v>
      </c>
      <c r="O69" s="107">
        <f t="shared" ref="O69:O75" si="12">M69-N69</f>
        <v>399128575.62329388</v>
      </c>
      <c r="P69" s="107">
        <f t="shared" si="9"/>
        <v>384665165.4040997</v>
      </c>
    </row>
    <row r="70" spans="1:16">
      <c r="A70" s="714">
        <v>43647</v>
      </c>
      <c r="B70" s="25">
        <v>0</v>
      </c>
      <c r="C70" s="25">
        <v>4.5209677419354843</v>
      </c>
      <c r="D70" s="25">
        <v>15.593168791144635</v>
      </c>
      <c r="E70" s="26">
        <v>70.967741935483872</v>
      </c>
      <c r="F70" s="27">
        <v>445</v>
      </c>
      <c r="G70" s="27">
        <v>0</v>
      </c>
      <c r="H70" s="797">
        <v>7.3246963696106642</v>
      </c>
      <c r="I70" s="741">
        <f t="shared" si="10"/>
        <v>15639002.576970886</v>
      </c>
      <c r="J70" s="272">
        <v>31</v>
      </c>
      <c r="K70" s="37">
        <f t="shared" si="5"/>
        <v>484809079.88609749</v>
      </c>
      <c r="L70" s="37">
        <v>6382936.9857109496</v>
      </c>
      <c r="M70" s="37">
        <f t="shared" si="11"/>
        <v>491192016.87180847</v>
      </c>
      <c r="N70" s="37">
        <v>40134781.682571456</v>
      </c>
      <c r="O70" s="107">
        <f t="shared" si="12"/>
        <v>451057235.189237</v>
      </c>
      <c r="P70" s="107">
        <f t="shared" si="9"/>
        <v>434712061.67042881</v>
      </c>
    </row>
    <row r="71" spans="1:16">
      <c r="A71" s="714">
        <v>43678</v>
      </c>
      <c r="B71" s="25">
        <v>0</v>
      </c>
      <c r="C71" s="25">
        <v>3.4348387096774196</v>
      </c>
      <c r="D71" s="25">
        <v>14.985091748480595</v>
      </c>
      <c r="E71" s="26">
        <v>67.741935483870961</v>
      </c>
      <c r="F71" s="27">
        <v>445</v>
      </c>
      <c r="G71" s="27">
        <v>0</v>
      </c>
      <c r="H71" s="797">
        <v>7.3031731992533304</v>
      </c>
      <c r="I71" s="741">
        <f t="shared" si="10"/>
        <v>15061651.212856382</v>
      </c>
      <c r="J71" s="272">
        <v>31</v>
      </c>
      <c r="K71" s="37">
        <f t="shared" si="5"/>
        <v>466911187.59854782</v>
      </c>
      <c r="L71" s="37">
        <v>6382936.9857109496</v>
      </c>
      <c r="M71" s="37">
        <f t="shared" si="11"/>
        <v>473294124.58425879</v>
      </c>
      <c r="N71" s="37">
        <v>40139318.574038342</v>
      </c>
      <c r="O71" s="107">
        <f t="shared" si="12"/>
        <v>433154806.01022047</v>
      </c>
      <c r="P71" s="107">
        <f t="shared" si="9"/>
        <v>417458371.25117624</v>
      </c>
    </row>
    <row r="72" spans="1:16">
      <c r="A72" s="714">
        <v>43709</v>
      </c>
      <c r="B72" s="25">
        <v>1.2000000000000005E-2</v>
      </c>
      <c r="C72" s="25">
        <v>1.1179999999999999</v>
      </c>
      <c r="D72" s="25">
        <v>12.007261198945983</v>
      </c>
      <c r="E72" s="26">
        <v>66.666666666666657</v>
      </c>
      <c r="F72" s="27">
        <v>445</v>
      </c>
      <c r="G72" s="27">
        <v>0</v>
      </c>
      <c r="H72" s="797">
        <v>7.2816500288959967</v>
      </c>
      <c r="I72" s="741">
        <f t="shared" si="10"/>
        <v>13948578.439808521</v>
      </c>
      <c r="J72" s="272">
        <v>30</v>
      </c>
      <c r="K72" s="37">
        <f t="shared" ref="K72:K75" si="13">J72*I72</f>
        <v>418457353.19425565</v>
      </c>
      <c r="L72" s="37">
        <v>6177035.7926235022</v>
      </c>
      <c r="M72" s="37">
        <f t="shared" si="11"/>
        <v>424634388.98687917</v>
      </c>
      <c r="N72" s="37">
        <v>40005719.002009392</v>
      </c>
      <c r="O72" s="107">
        <f t="shared" si="12"/>
        <v>384628669.98486978</v>
      </c>
      <c r="P72" s="107">
        <f t="shared" si="9"/>
        <v>370690699.67701399</v>
      </c>
    </row>
    <row r="73" spans="1:16">
      <c r="A73" s="714">
        <v>43739</v>
      </c>
      <c r="B73" s="25">
        <v>1.4958064516129035</v>
      </c>
      <c r="C73" s="25">
        <v>0.10935483870967744</v>
      </c>
      <c r="D73" s="25">
        <v>6.0271878496276461</v>
      </c>
      <c r="E73" s="26">
        <v>70.967741935483872</v>
      </c>
      <c r="F73" s="27">
        <v>445</v>
      </c>
      <c r="G73" s="27">
        <v>0</v>
      </c>
      <c r="H73" s="797">
        <v>7.2601268585386629</v>
      </c>
      <c r="I73" s="741">
        <f t="shared" si="10"/>
        <v>13452859.169982079</v>
      </c>
      <c r="J73" s="272">
        <v>31</v>
      </c>
      <c r="K73" s="37">
        <f t="shared" si="13"/>
        <v>417038634.26944447</v>
      </c>
      <c r="L73" s="37">
        <v>6382936.9857109496</v>
      </c>
      <c r="M73" s="37">
        <f t="shared" si="11"/>
        <v>423421571.25515544</v>
      </c>
      <c r="N73" s="37">
        <v>16392657.175791951</v>
      </c>
      <c r="O73" s="107">
        <f t="shared" si="12"/>
        <v>407028914.07936347</v>
      </c>
      <c r="P73" s="107">
        <f t="shared" si="9"/>
        <v>392279215.57378894</v>
      </c>
    </row>
    <row r="74" spans="1:16">
      <c r="A74" s="714">
        <v>43770</v>
      </c>
      <c r="B74" s="25">
        <v>5.7863333333333333</v>
      </c>
      <c r="C74" s="25">
        <v>0</v>
      </c>
      <c r="D74" s="25">
        <v>0.26336594202898567</v>
      </c>
      <c r="E74" s="26">
        <v>70</v>
      </c>
      <c r="F74" s="27">
        <v>446</v>
      </c>
      <c r="G74" s="27">
        <v>0</v>
      </c>
      <c r="H74" s="797">
        <v>7.2386036881813292</v>
      </c>
      <c r="I74" s="741">
        <f t="shared" si="10"/>
        <v>13507123.197458792</v>
      </c>
      <c r="J74" s="272">
        <v>30</v>
      </c>
      <c r="K74" s="37">
        <f t="shared" si="13"/>
        <v>405213695.92376375</v>
      </c>
      <c r="L74" s="37">
        <v>6177035.7926235022</v>
      </c>
      <c r="M74" s="37">
        <f t="shared" si="11"/>
        <v>411390731.71638727</v>
      </c>
      <c r="N74" s="37">
        <v>16561753.100688362</v>
      </c>
      <c r="O74" s="107">
        <f t="shared" si="12"/>
        <v>394828978.61569893</v>
      </c>
      <c r="P74" s="107">
        <f t="shared" si="9"/>
        <v>380521374.91875374</v>
      </c>
    </row>
    <row r="75" spans="1:16">
      <c r="A75" s="714">
        <v>43800</v>
      </c>
      <c r="B75" s="25">
        <v>11.778387096774193</v>
      </c>
      <c r="C75" s="25">
        <v>0</v>
      </c>
      <c r="D75" s="25">
        <v>-5.4374768973040357</v>
      </c>
      <c r="E75" s="26">
        <v>64.516129032258064</v>
      </c>
      <c r="F75" s="27">
        <v>446</v>
      </c>
      <c r="G75" s="27">
        <v>0</v>
      </c>
      <c r="H75" s="797">
        <v>7.2170805178239954</v>
      </c>
      <c r="I75" s="741">
        <f t="shared" si="10"/>
        <v>13664717.774567407</v>
      </c>
      <c r="J75" s="272">
        <v>31</v>
      </c>
      <c r="K75" s="37">
        <f t="shared" si="13"/>
        <v>423606251.01158959</v>
      </c>
      <c r="L75" s="37">
        <v>6382936.9857109496</v>
      </c>
      <c r="M75" s="37">
        <f t="shared" si="11"/>
        <v>429989187.99730057</v>
      </c>
      <c r="N75" s="37">
        <v>35005539.69324591</v>
      </c>
      <c r="O75" s="107">
        <f t="shared" si="12"/>
        <v>394983648.30405468</v>
      </c>
      <c r="P75" s="107">
        <f t="shared" si="9"/>
        <v>380670439.76874965</v>
      </c>
    </row>
    <row r="76" spans="1:16">
      <c r="A76" s="714">
        <v>43831</v>
      </c>
      <c r="C76" s="11"/>
      <c r="K76" s="11"/>
      <c r="L76" s="11"/>
      <c r="M76" s="11"/>
      <c r="N76" s="11"/>
      <c r="O76" s="11"/>
    </row>
    <row r="77" spans="1:16">
      <c r="A77" s="714"/>
      <c r="C77" s="11"/>
      <c r="J77" s="31">
        <v>2014</v>
      </c>
      <c r="K77" s="107">
        <f>SUM(K4:K15)</f>
        <v>5070927986.44349</v>
      </c>
      <c r="L77" s="107"/>
      <c r="M77" s="107"/>
      <c r="N77" s="107">
        <f t="shared" ref="N77:P77" si="14">SUM(N4:N15)</f>
        <v>265428296.22176227</v>
      </c>
      <c r="O77" s="107">
        <f t="shared" si="14"/>
        <v>4862122518.320776</v>
      </c>
      <c r="P77" s="107">
        <f t="shared" si="14"/>
        <v>4685931494.1410713</v>
      </c>
    </row>
    <row r="78" spans="1:16">
      <c r="A78" s="714"/>
      <c r="C78" s="11"/>
      <c r="J78" s="31">
        <v>2015</v>
      </c>
      <c r="K78" s="107">
        <f t="shared" ref="K78:P78" si="15">SUM(K16:K27)</f>
        <v>5037219274.5493231</v>
      </c>
      <c r="L78" s="107"/>
      <c r="M78" s="107"/>
      <c r="N78" s="107">
        <f t="shared" si="15"/>
        <v>282827101.30608553</v>
      </c>
      <c r="O78" s="107">
        <f t="shared" si="15"/>
        <v>4829546108.7201576</v>
      </c>
      <c r="P78" s="107">
        <f t="shared" si="15"/>
        <v>4654535571.241478</v>
      </c>
    </row>
    <row r="79" spans="1:16">
      <c r="A79" s="714"/>
      <c r="J79" s="31">
        <v>2016</v>
      </c>
      <c r="K79" s="107">
        <f t="shared" ref="K79:P79" si="16">SUM(K28:K39)</f>
        <v>5066215169.6105919</v>
      </c>
      <c r="L79" s="107"/>
      <c r="M79" s="107"/>
      <c r="N79" s="107">
        <f t="shared" si="16"/>
        <v>296943783.23397249</v>
      </c>
      <c r="O79" s="107">
        <f t="shared" si="16"/>
        <v>4844631223.046627</v>
      </c>
      <c r="P79" s="107">
        <f t="shared" si="16"/>
        <v>4669074039.1736956</v>
      </c>
    </row>
    <row r="80" spans="1:16">
      <c r="J80" s="31">
        <v>2017</v>
      </c>
      <c r="K80" s="107">
        <f t="shared" ref="K80:P80" si="17">SUM(K40:K51)</f>
        <v>5069197153.4386425</v>
      </c>
      <c r="L80" s="107"/>
      <c r="M80" s="107"/>
      <c r="N80" s="107">
        <f t="shared" si="17"/>
        <v>318055032.03725654</v>
      </c>
      <c r="O80" s="107">
        <f t="shared" si="17"/>
        <v>4826296056.8783054</v>
      </c>
      <c r="P80" s="107">
        <f t="shared" si="17"/>
        <v>4651403293.0592766</v>
      </c>
    </row>
    <row r="81" spans="1:16">
      <c r="J81" s="31">
        <v>2018</v>
      </c>
      <c r="K81" s="107">
        <f t="shared" ref="K81:P81" si="18">SUM(K52:K63)</f>
        <v>5084143605.3208103</v>
      </c>
      <c r="L81" s="107"/>
      <c r="M81" s="107"/>
      <c r="N81" s="107">
        <f t="shared" si="18"/>
        <v>343974142.02309102</v>
      </c>
      <c r="O81" s="107">
        <f t="shared" si="18"/>
        <v>4815323398.7746391</v>
      </c>
      <c r="P81" s="107">
        <f t="shared" si="18"/>
        <v>4640828256.3363914</v>
      </c>
    </row>
    <row r="82" spans="1:16">
      <c r="A82" s="14"/>
      <c r="B82" s="11"/>
      <c r="C82" s="11"/>
      <c r="E82" s="704"/>
      <c r="F82" s="11"/>
      <c r="G82" s="600"/>
      <c r="J82" s="31">
        <v>2019</v>
      </c>
      <c r="K82" s="107">
        <f t="shared" ref="K82:P82" si="19">SUM(K64:K75)</f>
        <v>5095268385.9850035</v>
      </c>
      <c r="L82" s="107"/>
      <c r="M82" s="107"/>
      <c r="N82" s="107">
        <f t="shared" si="19"/>
        <v>361167598.16512853</v>
      </c>
      <c r="O82" s="107">
        <f t="shared" si="19"/>
        <v>4809254723.296793</v>
      </c>
      <c r="P82" s="107">
        <f t="shared" si="19"/>
        <v>4634979494.31071</v>
      </c>
    </row>
    <row r="83" spans="1:16">
      <c r="A83" s="14"/>
      <c r="B83" s="685"/>
      <c r="C83" s="762"/>
      <c r="D83" s="100"/>
      <c r="E83" s="100"/>
      <c r="F83" s="100"/>
      <c r="G83" s="685"/>
      <c r="H83" s="707"/>
    </row>
    <row r="84" spans="1:16">
      <c r="A84" s="713"/>
      <c r="B84" s="689"/>
      <c r="C84" s="11"/>
      <c r="D84" s="15"/>
      <c r="E84" s="680"/>
      <c r="F84" s="15"/>
      <c r="G84" s="689"/>
      <c r="H84" s="798"/>
    </row>
    <row r="85" spans="1:16">
      <c r="A85" s="726"/>
      <c r="B85" s="697"/>
      <c r="C85" s="11"/>
      <c r="D85" s="6"/>
      <c r="E85" s="314"/>
      <c r="F85" s="6"/>
      <c r="G85" s="697"/>
      <c r="H85" s="752"/>
    </row>
    <row r="86" spans="1:16">
      <c r="A86" s="726"/>
      <c r="B86" s="108"/>
      <c r="C86" s="11"/>
      <c r="D86" s="6"/>
      <c r="E86" s="314"/>
      <c r="F86" s="6"/>
      <c r="G86" s="108"/>
      <c r="H86" s="752"/>
      <c r="K86" s="11"/>
      <c r="L86" s="11"/>
      <c r="M86" s="11"/>
      <c r="N86" s="11"/>
      <c r="O86" s="11"/>
    </row>
    <row r="87" spans="1:16">
      <c r="A87" s="726"/>
      <c r="B87" s="108"/>
      <c r="C87" s="11"/>
      <c r="D87" s="6"/>
      <c r="E87" s="314"/>
      <c r="F87" s="6"/>
      <c r="G87" s="108"/>
      <c r="H87" s="752"/>
      <c r="K87" s="11"/>
      <c r="L87" s="11"/>
      <c r="M87" s="11"/>
      <c r="N87" s="11"/>
      <c r="O87" s="11"/>
    </row>
    <row r="88" spans="1:16">
      <c r="A88" s="726"/>
      <c r="B88" s="108"/>
      <c r="C88" s="11"/>
      <c r="D88" s="6"/>
      <c r="E88" s="314"/>
      <c r="F88" s="6"/>
      <c r="G88" s="108"/>
      <c r="H88" s="752"/>
      <c r="K88" s="149"/>
      <c r="L88" s="149"/>
      <c r="M88" s="149"/>
      <c r="N88" s="149"/>
      <c r="O88" s="149"/>
    </row>
    <row r="89" spans="1:16">
      <c r="A89" s="726"/>
      <c r="B89" s="108"/>
      <c r="C89" s="11"/>
      <c r="D89" s="6"/>
      <c r="E89" s="314"/>
      <c r="F89" s="6"/>
      <c r="G89" s="108"/>
      <c r="H89" s="752"/>
      <c r="K89" s="11"/>
      <c r="L89" s="11"/>
      <c r="M89" s="11"/>
      <c r="N89" s="11"/>
      <c r="O89" s="11"/>
    </row>
    <row r="90" spans="1:16">
      <c r="A90" s="726"/>
      <c r="B90" s="108"/>
      <c r="C90" s="11"/>
      <c r="D90" s="6"/>
      <c r="E90" s="314"/>
      <c r="F90" s="6"/>
      <c r="G90" s="108"/>
      <c r="H90" s="752"/>
      <c r="K90" s="11"/>
      <c r="L90" s="11"/>
      <c r="M90" s="11"/>
      <c r="N90" s="11"/>
      <c r="O90" s="11"/>
    </row>
    <row r="91" spans="1:16">
      <c r="A91" s="726"/>
      <c r="B91" s="108"/>
      <c r="C91" s="11"/>
      <c r="D91" s="314"/>
      <c r="E91" s="314"/>
      <c r="F91" s="314"/>
      <c r="G91" s="108"/>
      <c r="H91" s="752"/>
      <c r="K91" s="11"/>
      <c r="L91" s="11"/>
      <c r="M91" s="11"/>
      <c r="N91" s="11"/>
      <c r="O91" s="11"/>
    </row>
    <row r="92" spans="1:16">
      <c r="A92" s="726"/>
      <c r="B92" s="108"/>
      <c r="C92" s="11"/>
      <c r="D92" s="314"/>
      <c r="E92" s="314"/>
      <c r="F92" s="314"/>
      <c r="G92" s="108"/>
      <c r="H92" s="752"/>
      <c r="K92" s="11"/>
      <c r="L92" s="11"/>
      <c r="M92" s="11"/>
      <c r="N92" s="11"/>
      <c r="O92" s="11"/>
    </row>
    <row r="93" spans="1:16">
      <c r="A93" s="726"/>
      <c r="B93" s="108"/>
      <c r="C93" s="11"/>
      <c r="D93" s="314"/>
      <c r="E93" s="314"/>
      <c r="F93" s="314"/>
      <c r="G93" s="108"/>
      <c r="H93" s="752"/>
      <c r="K93" s="11"/>
      <c r="L93" s="11"/>
      <c r="M93" s="11"/>
      <c r="N93" s="11"/>
      <c r="O93" s="11"/>
    </row>
    <row r="94" spans="1:16">
      <c r="A94" s="726"/>
      <c r="B94" s="108"/>
      <c r="C94" s="11"/>
      <c r="D94" s="314"/>
      <c r="E94" s="314"/>
      <c r="F94" s="314"/>
      <c r="G94" s="108"/>
      <c r="H94" s="752"/>
      <c r="K94" s="11"/>
      <c r="L94" s="11"/>
      <c r="M94" s="11"/>
      <c r="N94" s="11"/>
      <c r="O94" s="11"/>
    </row>
    <row r="95" spans="1:16">
      <c r="A95" s="726"/>
      <c r="B95" s="108"/>
      <c r="C95" s="11"/>
      <c r="D95" s="314"/>
      <c r="E95" s="314"/>
      <c r="F95" s="314"/>
      <c r="G95" s="108"/>
      <c r="H95" s="752"/>
      <c r="I95" s="801"/>
      <c r="J95" s="33"/>
      <c r="K95" s="30"/>
      <c r="L95" s="30"/>
      <c r="M95" s="30"/>
      <c r="N95" s="30"/>
      <c r="O95" s="30"/>
      <c r="P95" s="30"/>
    </row>
    <row r="96" spans="1:16">
      <c r="A96" s="726"/>
      <c r="B96" s="108"/>
      <c r="C96" s="711"/>
      <c r="D96" s="314"/>
      <c r="E96" s="724"/>
      <c r="F96" s="601"/>
      <c r="G96" s="108"/>
      <c r="H96" s="799"/>
      <c r="I96" s="801"/>
      <c r="J96" s="33"/>
      <c r="K96" s="30"/>
      <c r="L96" s="30"/>
      <c r="M96" s="30"/>
      <c r="N96" s="30"/>
      <c r="O96" s="30"/>
      <c r="P96" s="30"/>
    </row>
    <row r="97" spans="1:16">
      <c r="A97" s="726"/>
      <c r="B97" s="108"/>
      <c r="C97" s="711"/>
      <c r="D97" s="314"/>
      <c r="E97" s="724"/>
      <c r="F97" s="601"/>
      <c r="G97" s="108"/>
      <c r="H97" s="799"/>
      <c r="I97" s="801"/>
      <c r="J97" s="33"/>
      <c r="K97" s="30"/>
      <c r="L97" s="30"/>
      <c r="M97" s="30"/>
      <c r="N97" s="30"/>
      <c r="O97" s="30"/>
      <c r="P97" s="30"/>
    </row>
    <row r="98" spans="1:16">
      <c r="A98" s="726"/>
      <c r="B98" s="108"/>
      <c r="C98" s="711"/>
      <c r="D98" s="314"/>
      <c r="E98" s="724"/>
      <c r="F98" s="601"/>
      <c r="G98" s="108"/>
      <c r="H98" s="799"/>
      <c r="I98" s="801"/>
      <c r="J98" s="33"/>
      <c r="K98" s="30"/>
      <c r="L98" s="30"/>
      <c r="M98" s="30"/>
      <c r="N98" s="30"/>
      <c r="O98" s="30"/>
      <c r="P98" s="30"/>
    </row>
    <row r="99" spans="1:16">
      <c r="A99" s="726"/>
      <c r="B99" s="108"/>
      <c r="C99" s="711"/>
      <c r="D99" s="314"/>
      <c r="E99" s="724"/>
      <c r="F99" s="601"/>
      <c r="G99" s="108"/>
      <c r="H99" s="799"/>
      <c r="I99" s="801"/>
      <c r="J99" s="33"/>
      <c r="K99" s="30"/>
      <c r="L99" s="30"/>
      <c r="M99" s="30"/>
      <c r="N99" s="30"/>
      <c r="O99" s="30"/>
      <c r="P99" s="30"/>
    </row>
    <row r="100" spans="1:16">
      <c r="A100" s="726"/>
      <c r="B100" s="108"/>
      <c r="C100" s="711"/>
      <c r="D100" s="314"/>
      <c r="E100" s="724"/>
      <c r="F100" s="601"/>
      <c r="G100" s="108"/>
      <c r="H100" s="799"/>
      <c r="I100" s="801"/>
      <c r="J100" s="33"/>
      <c r="K100" s="30"/>
      <c r="L100" s="30"/>
      <c r="M100" s="30"/>
      <c r="N100" s="30"/>
      <c r="O100" s="30"/>
      <c r="P100" s="30"/>
    </row>
    <row r="101" spans="1:16">
      <c r="A101" s="726"/>
      <c r="B101" s="108"/>
      <c r="C101" s="711"/>
      <c r="D101" s="314"/>
      <c r="E101" s="724"/>
      <c r="F101" s="601"/>
      <c r="G101" s="108"/>
      <c r="H101" s="799"/>
      <c r="I101" s="801"/>
      <c r="J101" s="33"/>
      <c r="K101" s="30"/>
      <c r="L101" s="30"/>
      <c r="M101" s="30"/>
      <c r="N101" s="30"/>
      <c r="O101" s="30"/>
      <c r="P101" s="30"/>
    </row>
    <row r="102" spans="1:16">
      <c r="A102" s="726"/>
      <c r="E102" s="11"/>
      <c r="F102" s="37"/>
      <c r="G102" s="728"/>
      <c r="H102" s="800"/>
      <c r="I102" s="802"/>
      <c r="J102" s="107"/>
      <c r="K102" s="107"/>
      <c r="L102" s="107"/>
      <c r="M102" s="107"/>
      <c r="N102" s="107"/>
      <c r="O102" s="107"/>
      <c r="P102" s="107"/>
    </row>
    <row r="103" spans="1:16">
      <c r="B103" s="751"/>
      <c r="C103" s="751"/>
      <c r="F103" s="37"/>
      <c r="K103" s="11"/>
      <c r="L103" s="11"/>
      <c r="M103" s="11"/>
      <c r="N103" s="11"/>
      <c r="O103" s="11"/>
    </row>
    <row r="104" spans="1:16">
      <c r="A104" s="14"/>
      <c r="B104" s="6"/>
      <c r="C104" s="710"/>
      <c r="D104" s="39"/>
      <c r="F104" s="37"/>
      <c r="K104" s="11"/>
      <c r="L104" s="705"/>
      <c r="M104" s="11"/>
      <c r="N104" s="11"/>
      <c r="O104" s="11"/>
    </row>
    <row r="105" spans="1:16">
      <c r="A105" s="713"/>
      <c r="B105" s="6"/>
      <c r="C105" s="710"/>
      <c r="D105" s="39"/>
      <c r="F105" s="37"/>
      <c r="K105" s="11"/>
      <c r="L105" s="705"/>
      <c r="M105" s="11"/>
      <c r="N105" s="11"/>
      <c r="O105" s="11"/>
    </row>
    <row r="106" spans="1:16">
      <c r="A106" s="726"/>
      <c r="B106" s="6"/>
      <c r="C106" s="710"/>
      <c r="D106" s="39"/>
      <c r="F106" s="37"/>
      <c r="K106" s="11"/>
      <c r="L106" s="705"/>
      <c r="M106" s="11"/>
      <c r="N106" s="11"/>
      <c r="O106" s="11"/>
    </row>
    <row r="107" spans="1:16">
      <c r="A107" s="726"/>
      <c r="B107" s="6"/>
      <c r="C107" s="710"/>
      <c r="D107" s="39"/>
      <c r="F107" s="37"/>
      <c r="K107" s="11"/>
      <c r="L107" s="705"/>
      <c r="M107" s="11"/>
      <c r="N107" s="11"/>
      <c r="O107" s="11"/>
    </row>
    <row r="108" spans="1:16">
      <c r="A108" s="726"/>
      <c r="D108" s="39"/>
      <c r="K108" s="11"/>
      <c r="L108" s="705"/>
      <c r="M108" s="11"/>
      <c r="N108" s="11"/>
      <c r="O108" s="11"/>
    </row>
    <row r="109" spans="1:16">
      <c r="A109" s="726"/>
      <c r="D109" s="39"/>
      <c r="K109" s="11"/>
      <c r="L109" s="705"/>
      <c r="M109" s="11"/>
      <c r="N109" s="11"/>
      <c r="O109" s="11"/>
    </row>
    <row r="110" spans="1:16">
      <c r="A110" s="726"/>
      <c r="D110" s="39"/>
      <c r="K110" s="11"/>
      <c r="L110" s="705"/>
      <c r="M110" s="11"/>
      <c r="N110" s="11"/>
      <c r="O110" s="11"/>
    </row>
    <row r="111" spans="1:16">
      <c r="A111" s="726"/>
      <c r="K111" s="11"/>
      <c r="L111" s="705"/>
      <c r="M111" s="11"/>
      <c r="N111" s="11"/>
      <c r="O111" s="11"/>
    </row>
    <row r="112" spans="1:16">
      <c r="A112" s="726"/>
      <c r="K112" s="11"/>
      <c r="L112" s="705"/>
      <c r="M112" s="11"/>
      <c r="N112" s="11"/>
      <c r="O112" s="11"/>
    </row>
    <row r="113" spans="1:15">
      <c r="A113" s="726"/>
      <c r="K113" s="11"/>
      <c r="L113" s="705"/>
      <c r="M113" s="11"/>
      <c r="N113" s="11"/>
      <c r="O113" s="11"/>
    </row>
    <row r="114" spans="1:15">
      <c r="A114" s="726"/>
      <c r="K114" s="11"/>
      <c r="L114" s="705"/>
      <c r="M114" s="11"/>
      <c r="N114" s="11"/>
      <c r="O114" s="11"/>
    </row>
    <row r="115" spans="1:15">
      <c r="A115" s="726"/>
      <c r="K115" s="11"/>
      <c r="L115" s="11"/>
      <c r="M115" s="11"/>
      <c r="N115" s="11"/>
      <c r="O115" s="11"/>
    </row>
    <row r="116" spans="1:15">
      <c r="A116" s="726"/>
      <c r="K116" s="11"/>
      <c r="L116" s="11"/>
      <c r="M116" s="11"/>
      <c r="N116" s="11"/>
      <c r="O116" s="11"/>
    </row>
    <row r="117" spans="1:15">
      <c r="A117" s="726"/>
      <c r="K117" s="11"/>
      <c r="L117" s="11"/>
      <c r="M117" s="11"/>
      <c r="N117" s="11"/>
      <c r="O117" s="11"/>
    </row>
    <row r="118" spans="1:15">
      <c r="A118" s="726"/>
      <c r="K118" s="11"/>
      <c r="L118" s="11"/>
      <c r="M118" s="11"/>
      <c r="N118" s="11"/>
      <c r="O118" s="11"/>
    </row>
    <row r="119" spans="1:15">
      <c r="A119" s="726"/>
    </row>
    <row r="120" spans="1:15">
      <c r="A120" s="726"/>
    </row>
    <row r="121" spans="1:15">
      <c r="A121" s="726"/>
    </row>
    <row r="122" spans="1:15">
      <c r="A122" s="726"/>
    </row>
    <row r="170" spans="2:6">
      <c r="B170" s="6"/>
      <c r="C170" s="6"/>
      <c r="D170" s="6"/>
      <c r="E170" s="6"/>
      <c r="F170" s="6"/>
    </row>
    <row r="171" spans="2:6">
      <c r="B171" s="6"/>
      <c r="C171" s="6"/>
      <c r="D171" s="6"/>
      <c r="E171" s="6"/>
      <c r="F171" s="6"/>
    </row>
    <row r="172" spans="2:6">
      <c r="B172" s="6"/>
      <c r="C172" s="6"/>
      <c r="D172" s="6"/>
      <c r="E172" s="6"/>
      <c r="F172" s="6"/>
    </row>
  </sheetData>
  <phoneticPr fontId="21" type="noConversion"/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P126"/>
  <sheetViews>
    <sheetView zoomScale="85" zoomScaleNormal="85" workbookViewId="0">
      <pane xSplit="1" ySplit="3" topLeftCell="B46" activePane="bottomRight" state="frozen"/>
      <selection pane="topRight" activeCell="C1" sqref="C1"/>
      <selection pane="bottomLeft" activeCell="A3" sqref="A3"/>
      <selection pane="bottomRight" activeCell="P82" sqref="P82"/>
    </sheetView>
  </sheetViews>
  <sheetFormatPr defaultRowHeight="12.75"/>
  <cols>
    <col min="1" max="1" width="10.5703125" style="11" bestFit="1" customWidth="1"/>
    <col min="2" max="2" width="17.85546875" style="18" bestFit="1" customWidth="1"/>
    <col min="3" max="4" width="17.7109375" style="18" customWidth="1"/>
    <col min="5" max="5" width="17.7109375" style="600" customWidth="1"/>
    <col min="6" max="6" width="17.7109375" style="11" customWidth="1"/>
    <col min="7" max="7" width="22.140625" style="11" customWidth="1"/>
    <col min="8" max="8" width="17.7109375" style="11" customWidth="1"/>
    <col min="9" max="9" width="17.7109375" style="460" customWidth="1"/>
    <col min="10" max="10" width="13.7109375" style="18" customWidth="1"/>
    <col min="11" max="11" width="19.28515625" style="18" customWidth="1"/>
    <col min="12" max="12" width="16.140625" style="18" customWidth="1"/>
    <col min="13" max="13" width="19.28515625" style="18" customWidth="1"/>
    <col min="14" max="14" width="14.140625" style="18" bestFit="1" customWidth="1"/>
    <col min="15" max="15" width="19.28515625" style="18" customWidth="1"/>
    <col min="16" max="16" width="16.28515625" style="11" bestFit="1" customWidth="1"/>
    <col min="17" max="16384" width="9.140625" style="11"/>
  </cols>
  <sheetData>
    <row r="1" spans="1:16">
      <c r="A1" s="749"/>
      <c r="B1" s="755" t="s">
        <v>33</v>
      </c>
      <c r="C1" s="755" t="s">
        <v>31</v>
      </c>
      <c r="D1" s="755" t="s">
        <v>27</v>
      </c>
      <c r="E1" s="755" t="s">
        <v>32</v>
      </c>
      <c r="F1" s="755" t="s">
        <v>9</v>
      </c>
      <c r="G1" s="755" t="s">
        <v>327</v>
      </c>
      <c r="H1" s="755" t="s">
        <v>278</v>
      </c>
      <c r="I1" s="755" t="s">
        <v>10</v>
      </c>
      <c r="J1" s="728"/>
      <c r="K1" s="769"/>
      <c r="L1" s="769"/>
      <c r="M1" s="769"/>
    </row>
    <row r="2" spans="1:16">
      <c r="A2" s="749"/>
      <c r="B2" s="754">
        <v>85249.1471153764</v>
      </c>
      <c r="C2" s="754">
        <v>143785.80480322201</v>
      </c>
      <c r="D2" s="754">
        <v>51924.037818196499</v>
      </c>
      <c r="E2" s="754">
        <v>19744.438172479098</v>
      </c>
      <c r="F2" s="754">
        <v>-473165.16333693702</v>
      </c>
      <c r="G2" s="754">
        <v>-6559.8490316329899</v>
      </c>
      <c r="H2" s="754">
        <v>40421.639861958298</v>
      </c>
      <c r="I2" s="754">
        <v>3488892.99703083</v>
      </c>
      <c r="P2" s="31">
        <v>1.0186999999999999</v>
      </c>
    </row>
    <row r="3" spans="1:16" s="718" customFormat="1" ht="38.25">
      <c r="A3" s="133" t="s">
        <v>0</v>
      </c>
      <c r="B3" s="100" t="s">
        <v>34</v>
      </c>
      <c r="C3" s="100" t="s">
        <v>35</v>
      </c>
      <c r="D3" s="100" t="s">
        <v>28</v>
      </c>
      <c r="E3" s="729" t="s">
        <v>29</v>
      </c>
      <c r="F3" s="100" t="s">
        <v>1</v>
      </c>
      <c r="G3" s="100" t="s">
        <v>323</v>
      </c>
      <c r="H3" s="100" t="s">
        <v>284</v>
      </c>
      <c r="I3" s="740" t="s">
        <v>56</v>
      </c>
      <c r="J3" s="250" t="s">
        <v>30</v>
      </c>
      <c r="K3" s="100" t="s">
        <v>57</v>
      </c>
      <c r="L3" s="100" t="s">
        <v>322</v>
      </c>
      <c r="M3" s="100" t="s">
        <v>332</v>
      </c>
      <c r="N3" s="100" t="s">
        <v>329</v>
      </c>
      <c r="O3" s="100" t="s">
        <v>318</v>
      </c>
      <c r="P3" s="14" t="s">
        <v>129</v>
      </c>
    </row>
    <row r="4" spans="1:16">
      <c r="A4" s="714">
        <v>41640</v>
      </c>
      <c r="B4" s="719">
        <v>14.602580645161293</v>
      </c>
      <c r="C4" s="719">
        <v>0</v>
      </c>
      <c r="D4" s="719">
        <v>-8.2194623655914008</v>
      </c>
      <c r="E4" s="804">
        <v>70.967741935483872</v>
      </c>
      <c r="F4" s="730">
        <v>0</v>
      </c>
      <c r="G4" s="805">
        <v>90</v>
      </c>
      <c r="H4" s="806">
        <v>51</v>
      </c>
      <c r="I4" s="741">
        <f t="shared" ref="I4:I35" si="0">$I$2+SUMPRODUCT($B$2:$H$2,B4:H4)</f>
        <v>7179298.2809966402</v>
      </c>
      <c r="J4" s="272">
        <v>31</v>
      </c>
      <c r="K4" s="37">
        <f>I4*$J4</f>
        <v>222558246.71089584</v>
      </c>
      <c r="L4" s="37"/>
      <c r="M4" s="37">
        <f>K4+L4</f>
        <v>222558246.71089584</v>
      </c>
      <c r="N4" s="37">
        <v>21191974.675523449</v>
      </c>
      <c r="O4" s="107">
        <f>M4-N4</f>
        <v>201366272.03537238</v>
      </c>
      <c r="P4" s="107">
        <f t="shared" ref="P4:P35" si="1">O4/$P$2</f>
        <v>197669845.91672954</v>
      </c>
    </row>
    <row r="5" spans="1:16">
      <c r="A5" s="714">
        <v>41671</v>
      </c>
      <c r="B5" s="719">
        <v>14.235418719211822</v>
      </c>
      <c r="C5" s="719">
        <v>0</v>
      </c>
      <c r="D5" s="719">
        <v>-8.1799859222174636</v>
      </c>
      <c r="E5" s="804">
        <v>67.857142857142861</v>
      </c>
      <c r="F5" s="730">
        <v>0</v>
      </c>
      <c r="G5" s="805">
        <v>90</v>
      </c>
      <c r="H5" s="806">
        <v>52</v>
      </c>
      <c r="I5" s="741">
        <f t="shared" si="0"/>
        <v>7129052.424975168</v>
      </c>
      <c r="J5" s="272">
        <v>28</v>
      </c>
      <c r="K5" s="37">
        <f t="shared" ref="K5:K68" si="2">I5*$J5</f>
        <v>199613467.89930469</v>
      </c>
      <c r="L5" s="37"/>
      <c r="M5" s="37">
        <f t="shared" ref="M5:M68" si="3">K5+L5</f>
        <v>199613467.89930469</v>
      </c>
      <c r="N5" s="37">
        <v>21258596.572254326</v>
      </c>
      <c r="O5" s="107">
        <f t="shared" ref="O5:O68" si="4">M5-N5</f>
        <v>178354871.32705036</v>
      </c>
      <c r="P5" s="107">
        <f t="shared" si="1"/>
        <v>175080859.25890878</v>
      </c>
    </row>
    <row r="6" spans="1:16">
      <c r="A6" s="714">
        <v>41699</v>
      </c>
      <c r="B6" s="719">
        <v>8.9674193548387073</v>
      </c>
      <c r="C6" s="719">
        <v>6.4516129032258064E-4</v>
      </c>
      <c r="D6" s="719">
        <v>-4.5844016129032266</v>
      </c>
      <c r="E6" s="804">
        <v>67.741935483870961</v>
      </c>
      <c r="F6" s="730">
        <v>0</v>
      </c>
      <c r="G6" s="805">
        <v>90</v>
      </c>
      <c r="H6" s="806">
        <v>52</v>
      </c>
      <c r="I6" s="741">
        <f t="shared" si="0"/>
        <v>6864475.2879901379</v>
      </c>
      <c r="J6" s="272">
        <v>31</v>
      </c>
      <c r="K6" s="37">
        <f t="shared" si="2"/>
        <v>212798733.92769426</v>
      </c>
      <c r="L6" s="37"/>
      <c r="M6" s="37">
        <f t="shared" si="3"/>
        <v>212798733.92769426</v>
      </c>
      <c r="N6" s="37">
        <v>21393452.077012572</v>
      </c>
      <c r="O6" s="107">
        <f t="shared" si="4"/>
        <v>191405281.85068169</v>
      </c>
      <c r="P6" s="107">
        <f t="shared" si="1"/>
        <v>187891706.93107069</v>
      </c>
    </row>
    <row r="7" spans="1:16">
      <c r="A7" s="714">
        <v>41730</v>
      </c>
      <c r="B7" s="719">
        <v>3.2326666666666668</v>
      </c>
      <c r="C7" s="719">
        <v>4.0000000000000001E-3</v>
      </c>
      <c r="D7" s="719">
        <v>4.6107487922705304E-2</v>
      </c>
      <c r="E7" s="804">
        <v>66.666666666666657</v>
      </c>
      <c r="F7" s="730">
        <v>0</v>
      </c>
      <c r="G7" s="805">
        <v>90</v>
      </c>
      <c r="H7" s="806">
        <v>48</v>
      </c>
      <c r="I7" s="741">
        <f t="shared" si="0"/>
        <v>6433592.4821305852</v>
      </c>
      <c r="J7" s="272">
        <v>30</v>
      </c>
      <c r="K7" s="37">
        <f t="shared" si="2"/>
        <v>193007774.46391755</v>
      </c>
      <c r="L7" s="37">
        <v>-3210551.9974260628</v>
      </c>
      <c r="M7" s="37">
        <f t="shared" si="3"/>
        <v>189797222.46649149</v>
      </c>
      <c r="N7" s="37">
        <v>10399342.888547964</v>
      </c>
      <c r="O7" s="107">
        <f t="shared" si="4"/>
        <v>179397879.57794353</v>
      </c>
      <c r="P7" s="107">
        <f t="shared" si="1"/>
        <v>176104721.28982383</v>
      </c>
    </row>
    <row r="8" spans="1:16">
      <c r="A8" s="714">
        <v>41760</v>
      </c>
      <c r="B8" s="719">
        <v>0.41612903225806452</v>
      </c>
      <c r="C8" s="719">
        <v>0.59903225806451621</v>
      </c>
      <c r="D8" s="719">
        <v>6.8263394109396929</v>
      </c>
      <c r="E8" s="804">
        <v>67.741935483870961</v>
      </c>
      <c r="F8" s="730">
        <v>0</v>
      </c>
      <c r="G8" s="805">
        <v>90</v>
      </c>
      <c r="H8" s="806">
        <v>48</v>
      </c>
      <c r="I8" s="741">
        <f t="shared" si="0"/>
        <v>6652329.8405555394</v>
      </c>
      <c r="J8" s="272">
        <v>31</v>
      </c>
      <c r="K8" s="37">
        <f t="shared" si="2"/>
        <v>206222225.05722171</v>
      </c>
      <c r="L8" s="37">
        <v>-3317570.3973402642</v>
      </c>
      <c r="M8" s="37">
        <f t="shared" si="3"/>
        <v>202904654.65988144</v>
      </c>
      <c r="N8" s="37">
        <v>10461726.528446933</v>
      </c>
      <c r="O8" s="107">
        <f t="shared" si="4"/>
        <v>192442928.1314345</v>
      </c>
      <c r="P8" s="107">
        <f t="shared" si="1"/>
        <v>188910305.42007902</v>
      </c>
    </row>
    <row r="9" spans="1:16">
      <c r="A9" s="714">
        <v>41791</v>
      </c>
      <c r="B9" s="719">
        <v>0</v>
      </c>
      <c r="C9" s="719">
        <v>2.4340000000000002</v>
      </c>
      <c r="D9" s="719">
        <v>12.835060990338167</v>
      </c>
      <c r="E9" s="804">
        <v>70</v>
      </c>
      <c r="F9" s="730">
        <v>0</v>
      </c>
      <c r="G9" s="805">
        <v>90</v>
      </c>
      <c r="H9" s="806">
        <v>48</v>
      </c>
      <c r="I9" s="741">
        <f t="shared" si="0"/>
        <v>7237278.8107836153</v>
      </c>
      <c r="J9" s="272">
        <v>30</v>
      </c>
      <c r="K9" s="37">
        <f t="shared" si="2"/>
        <v>217118364.32350847</v>
      </c>
      <c r="L9" s="37">
        <v>-3210551.9974260628</v>
      </c>
      <c r="M9" s="37">
        <f t="shared" si="3"/>
        <v>213907812.32608241</v>
      </c>
      <c r="N9" s="37">
        <v>25826770.207015317</v>
      </c>
      <c r="O9" s="107">
        <f t="shared" si="4"/>
        <v>188081042.1190671</v>
      </c>
      <c r="P9" s="107">
        <f t="shared" si="1"/>
        <v>184628489.36788762</v>
      </c>
    </row>
    <row r="10" spans="1:16">
      <c r="A10" s="714">
        <v>41821</v>
      </c>
      <c r="B10" s="719">
        <v>0</v>
      </c>
      <c r="C10" s="719">
        <v>4.5209677419354843</v>
      </c>
      <c r="D10" s="719">
        <v>15.593168791144635</v>
      </c>
      <c r="E10" s="804">
        <v>70.967741935483872</v>
      </c>
      <c r="F10" s="730">
        <v>0</v>
      </c>
      <c r="G10" s="805">
        <v>90</v>
      </c>
      <c r="H10" s="806">
        <v>48</v>
      </c>
      <c r="I10" s="741">
        <f t="shared" si="0"/>
        <v>7699674.7617239878</v>
      </c>
      <c r="J10" s="272">
        <v>31</v>
      </c>
      <c r="K10" s="37">
        <f t="shared" si="2"/>
        <v>238689917.61344361</v>
      </c>
      <c r="L10" s="37">
        <v>-3317570.3973402642</v>
      </c>
      <c r="M10" s="37">
        <f t="shared" si="3"/>
        <v>235372347.21610335</v>
      </c>
      <c r="N10" s="37">
        <v>25717349.493325263</v>
      </c>
      <c r="O10" s="107">
        <f t="shared" si="4"/>
        <v>209654997.72277808</v>
      </c>
      <c r="P10" s="107">
        <f t="shared" si="1"/>
        <v>205806417.71157169</v>
      </c>
    </row>
    <row r="11" spans="1:16">
      <c r="A11" s="714">
        <v>41852</v>
      </c>
      <c r="B11" s="719">
        <v>0</v>
      </c>
      <c r="C11" s="719">
        <v>3.4348387096774196</v>
      </c>
      <c r="D11" s="719">
        <v>14.985091748480595</v>
      </c>
      <c r="E11" s="804">
        <v>64.516129032258064</v>
      </c>
      <c r="F11" s="730">
        <v>0</v>
      </c>
      <c r="G11" s="805">
        <v>90</v>
      </c>
      <c r="H11" s="806">
        <v>48</v>
      </c>
      <c r="I11" s="741">
        <f t="shared" si="0"/>
        <v>7384547.5372604411</v>
      </c>
      <c r="J11" s="272">
        <v>31</v>
      </c>
      <c r="K11" s="37">
        <f t="shared" si="2"/>
        <v>228920973.65507367</v>
      </c>
      <c r="L11" s="37">
        <v>-3317570.3973402642</v>
      </c>
      <c r="M11" s="37">
        <f t="shared" si="3"/>
        <v>225603403.2577334</v>
      </c>
      <c r="N11" s="37">
        <v>25813113.615066741</v>
      </c>
      <c r="O11" s="107">
        <f t="shared" si="4"/>
        <v>199790289.64266667</v>
      </c>
      <c r="P11" s="107">
        <f t="shared" si="1"/>
        <v>196122793.40597495</v>
      </c>
    </row>
    <row r="12" spans="1:16">
      <c r="A12" s="714">
        <v>41883</v>
      </c>
      <c r="B12" s="719">
        <v>1.2000000000000005E-2</v>
      </c>
      <c r="C12" s="719">
        <v>1.1179999999999999</v>
      </c>
      <c r="D12" s="719">
        <v>12.007261198945983</v>
      </c>
      <c r="E12" s="804">
        <v>70</v>
      </c>
      <c r="F12" s="730">
        <v>0</v>
      </c>
      <c r="G12" s="805">
        <v>90</v>
      </c>
      <c r="H12" s="806">
        <v>48</v>
      </c>
      <c r="I12" s="741">
        <f t="shared" si="0"/>
        <v>7006096.9737538174</v>
      </c>
      <c r="J12" s="272">
        <v>30</v>
      </c>
      <c r="K12" s="37">
        <f t="shared" si="2"/>
        <v>210182909.21261454</v>
      </c>
      <c r="L12" s="37">
        <v>-3210551.9974260628</v>
      </c>
      <c r="M12" s="37">
        <f t="shared" si="3"/>
        <v>206972357.21518847</v>
      </c>
      <c r="N12" s="37">
        <v>25904912.82106014</v>
      </c>
      <c r="O12" s="107">
        <f>M12-N12</f>
        <v>181067444.39412832</v>
      </c>
      <c r="P12" s="107">
        <f t="shared" si="1"/>
        <v>177743638.35685515</v>
      </c>
    </row>
    <row r="13" spans="1:16">
      <c r="A13" s="714">
        <v>41913</v>
      </c>
      <c r="B13" s="719">
        <v>1.4958064516129035</v>
      </c>
      <c r="C13" s="719">
        <v>0.10935483870967744</v>
      </c>
      <c r="D13" s="719">
        <v>6.0271878496276461</v>
      </c>
      <c r="E13" s="804">
        <v>70.967741935483872</v>
      </c>
      <c r="F13" s="730">
        <v>0</v>
      </c>
      <c r="G13" s="805">
        <v>90</v>
      </c>
      <c r="H13" s="806">
        <v>48</v>
      </c>
      <c r="I13" s="741">
        <f t="shared" si="0"/>
        <v>6696159.3180275876</v>
      </c>
      <c r="J13" s="272">
        <v>31</v>
      </c>
      <c r="K13" s="37">
        <f t="shared" si="2"/>
        <v>207580938.85885522</v>
      </c>
      <c r="L13" s="37">
        <v>-3317570.3973402642</v>
      </c>
      <c r="M13" s="37">
        <f t="shared" si="3"/>
        <v>204263368.46151495</v>
      </c>
      <c r="N13" s="37">
        <v>10629069.73676178</v>
      </c>
      <c r="O13" s="107">
        <f t="shared" si="4"/>
        <v>193634298.72475317</v>
      </c>
      <c r="P13" s="107">
        <f t="shared" si="1"/>
        <v>190079806.34608147</v>
      </c>
    </row>
    <row r="14" spans="1:16">
      <c r="A14" s="714">
        <v>41944</v>
      </c>
      <c r="B14" s="719">
        <v>5.7863333333333333</v>
      </c>
      <c r="C14" s="719">
        <v>0</v>
      </c>
      <c r="D14" s="719">
        <v>0.26336594202898567</v>
      </c>
      <c r="E14" s="804">
        <v>66.666666666666657</v>
      </c>
      <c r="F14" s="730">
        <v>0</v>
      </c>
      <c r="G14" s="805">
        <v>90</v>
      </c>
      <c r="H14" s="806">
        <v>48</v>
      </c>
      <c r="I14" s="741">
        <f t="shared" si="0"/>
        <v>6661996.1804490099</v>
      </c>
      <c r="J14" s="272">
        <v>30</v>
      </c>
      <c r="K14" s="37">
        <f t="shared" si="2"/>
        <v>199859885.4134703</v>
      </c>
      <c r="L14" s="37">
        <v>-3210551.9974260628</v>
      </c>
      <c r="M14" s="37">
        <f t="shared" si="3"/>
        <v>196649333.41604424</v>
      </c>
      <c r="N14" s="37">
        <v>10767285.639017943</v>
      </c>
      <c r="O14" s="107">
        <f t="shared" si="4"/>
        <v>185882047.7770263</v>
      </c>
      <c r="P14" s="107">
        <f t="shared" si="1"/>
        <v>182469861.36941817</v>
      </c>
    </row>
    <row r="15" spans="1:16">
      <c r="A15" s="714">
        <v>41974</v>
      </c>
      <c r="B15" s="719">
        <v>11.778387096774193</v>
      </c>
      <c r="C15" s="719">
        <v>0</v>
      </c>
      <c r="D15" s="719">
        <v>-5.4374768973040357</v>
      </c>
      <c r="E15" s="804">
        <v>67.741935483870961</v>
      </c>
      <c r="F15" s="730">
        <v>0</v>
      </c>
      <c r="G15" s="805">
        <v>90</v>
      </c>
      <c r="H15" s="806">
        <v>48</v>
      </c>
      <c r="I15" s="741">
        <f t="shared" si="0"/>
        <v>6898033.4527467871</v>
      </c>
      <c r="J15" s="272">
        <v>31</v>
      </c>
      <c r="K15" s="37">
        <f t="shared" si="2"/>
        <v>213839037.03515041</v>
      </c>
      <c r="L15" s="37">
        <v>-3317570.3973402642</v>
      </c>
      <c r="M15" s="37">
        <f t="shared" si="3"/>
        <v>210521466.63781014</v>
      </c>
      <c r="N15" s="37">
        <v>22702005.937111247</v>
      </c>
      <c r="O15" s="107">
        <f t="shared" si="4"/>
        <v>187819460.70069888</v>
      </c>
      <c r="P15" s="107">
        <f t="shared" si="1"/>
        <v>184371709.72877088</v>
      </c>
    </row>
    <row r="16" spans="1:16">
      <c r="A16" s="714">
        <v>42005</v>
      </c>
      <c r="B16" s="719">
        <v>14.602580645161293</v>
      </c>
      <c r="C16" s="719">
        <v>0</v>
      </c>
      <c r="D16" s="719">
        <v>-8.2194623655914008</v>
      </c>
      <c r="E16" s="804">
        <v>67.741935483870961</v>
      </c>
      <c r="F16" s="730">
        <v>0</v>
      </c>
      <c r="G16" s="805">
        <v>90</v>
      </c>
      <c r="H16" s="806">
        <v>48</v>
      </c>
      <c r="I16" s="741">
        <f t="shared" si="0"/>
        <v>6994341.6253705099</v>
      </c>
      <c r="J16" s="272">
        <v>31</v>
      </c>
      <c r="K16" s="37">
        <f t="shared" si="2"/>
        <v>216824590.38648582</v>
      </c>
      <c r="L16" s="37">
        <v>-3317570.3973402642</v>
      </c>
      <c r="M16" s="37">
        <f t="shared" si="3"/>
        <v>213507019.98914555</v>
      </c>
      <c r="N16" s="37">
        <v>22235880.408528995</v>
      </c>
      <c r="O16" s="107">
        <f t="shared" si="4"/>
        <v>191271139.58061656</v>
      </c>
      <c r="P16" s="107">
        <f t="shared" si="1"/>
        <v>187760027.07432666</v>
      </c>
    </row>
    <row r="17" spans="1:16">
      <c r="A17" s="714">
        <v>42036</v>
      </c>
      <c r="B17" s="719">
        <v>14.235418719211822</v>
      </c>
      <c r="C17" s="719">
        <v>0</v>
      </c>
      <c r="D17" s="719">
        <v>-8.1799859222174636</v>
      </c>
      <c r="E17" s="804">
        <v>67.857142857142861</v>
      </c>
      <c r="F17" s="730">
        <v>0</v>
      </c>
      <c r="G17" s="805">
        <v>90</v>
      </c>
      <c r="H17" s="806">
        <v>48</v>
      </c>
      <c r="I17" s="741">
        <f t="shared" si="0"/>
        <v>6967365.8655273356</v>
      </c>
      <c r="J17" s="272">
        <v>28</v>
      </c>
      <c r="K17" s="37">
        <f t="shared" si="2"/>
        <v>195086244.23476541</v>
      </c>
      <c r="L17" s="37">
        <v>-2996515.1975976583</v>
      </c>
      <c r="M17" s="37">
        <f t="shared" si="3"/>
        <v>192089729.03716776</v>
      </c>
      <c r="N17" s="37">
        <v>22265113.043898202</v>
      </c>
      <c r="O17" s="107">
        <f t="shared" si="4"/>
        <v>169824615.99326956</v>
      </c>
      <c r="P17" s="107">
        <f t="shared" si="1"/>
        <v>166707191.51199526</v>
      </c>
    </row>
    <row r="18" spans="1:16">
      <c r="A18" s="714">
        <v>42064</v>
      </c>
      <c r="B18" s="719">
        <v>8.9674193548387073</v>
      </c>
      <c r="C18" s="719">
        <v>6.4516129032258064E-4</v>
      </c>
      <c r="D18" s="719">
        <v>-4.5844016129032266</v>
      </c>
      <c r="E18" s="804">
        <v>70.967741935483872</v>
      </c>
      <c r="F18" s="730">
        <v>0</v>
      </c>
      <c r="G18" s="805">
        <v>90</v>
      </c>
      <c r="H18" s="806">
        <v>48</v>
      </c>
      <c r="I18" s="741">
        <f t="shared" si="0"/>
        <v>6766480.4645825606</v>
      </c>
      <c r="J18" s="272">
        <v>31</v>
      </c>
      <c r="K18" s="37">
        <f t="shared" si="2"/>
        <v>209760894.40205938</v>
      </c>
      <c r="L18" s="37">
        <v>-3317570.3973402642</v>
      </c>
      <c r="M18" s="37">
        <f t="shared" si="3"/>
        <v>206443324.00471911</v>
      </c>
      <c r="N18" s="37">
        <v>22353549.450300921</v>
      </c>
      <c r="O18" s="107">
        <f t="shared" si="4"/>
        <v>184089774.55441818</v>
      </c>
      <c r="P18" s="107">
        <f t="shared" si="1"/>
        <v>180710488.42094648</v>
      </c>
    </row>
    <row r="19" spans="1:16">
      <c r="A19" s="714">
        <v>42095</v>
      </c>
      <c r="B19" s="719">
        <v>3.2326666666666668</v>
      </c>
      <c r="C19" s="719">
        <v>4.0000000000000001E-3</v>
      </c>
      <c r="D19" s="719">
        <v>4.6107487922705304E-2</v>
      </c>
      <c r="E19" s="804">
        <v>66.666666666666657</v>
      </c>
      <c r="F19" s="730">
        <v>0</v>
      </c>
      <c r="G19" s="805">
        <v>90</v>
      </c>
      <c r="H19" s="806">
        <v>49</v>
      </c>
      <c r="I19" s="741">
        <f t="shared" si="0"/>
        <v>6474014.1219925433</v>
      </c>
      <c r="J19" s="272">
        <v>30</v>
      </c>
      <c r="K19" s="37">
        <f t="shared" si="2"/>
        <v>194220423.6597763</v>
      </c>
      <c r="L19" s="37">
        <v>-3210551.9974260628</v>
      </c>
      <c r="M19" s="37">
        <f t="shared" si="3"/>
        <v>191009871.66235024</v>
      </c>
      <c r="N19" s="37">
        <v>10841722.838147471</v>
      </c>
      <c r="O19" s="107">
        <f t="shared" si="4"/>
        <v>180168148.82420278</v>
      </c>
      <c r="P19" s="107">
        <f t="shared" si="1"/>
        <v>176860850.91214567</v>
      </c>
    </row>
    <row r="20" spans="1:16">
      <c r="A20" s="714">
        <v>42125</v>
      </c>
      <c r="B20" s="719">
        <v>0.41612903225806452</v>
      </c>
      <c r="C20" s="719">
        <v>0.59903225806451621</v>
      </c>
      <c r="D20" s="719">
        <v>6.8263394109396929</v>
      </c>
      <c r="E20" s="804">
        <v>64.516129032258064</v>
      </c>
      <c r="F20" s="730">
        <v>0</v>
      </c>
      <c r="G20" s="805">
        <v>90</v>
      </c>
      <c r="H20" s="806">
        <v>49</v>
      </c>
      <c r="I20" s="741">
        <f t="shared" si="0"/>
        <v>6629059.7443772433</v>
      </c>
      <c r="J20" s="272">
        <v>31</v>
      </c>
      <c r="K20" s="37">
        <f t="shared" si="2"/>
        <v>205500852.07569453</v>
      </c>
      <c r="L20" s="37">
        <v>-3317570.3973402642</v>
      </c>
      <c r="M20" s="37">
        <f t="shared" si="3"/>
        <v>202183281.67835426</v>
      </c>
      <c r="N20" s="37">
        <v>10896044.010099689</v>
      </c>
      <c r="O20" s="107">
        <f t="shared" si="4"/>
        <v>191287237.66825458</v>
      </c>
      <c r="P20" s="107">
        <f t="shared" si="1"/>
        <v>187775829.65372986</v>
      </c>
    </row>
    <row r="21" spans="1:16">
      <c r="A21" s="714">
        <v>42156</v>
      </c>
      <c r="B21" s="719">
        <v>0</v>
      </c>
      <c r="C21" s="719">
        <v>2.4340000000000002</v>
      </c>
      <c r="D21" s="719">
        <v>12.835060990338167</v>
      </c>
      <c r="E21" s="804">
        <v>73.333333333333329</v>
      </c>
      <c r="F21" s="730">
        <v>0</v>
      </c>
      <c r="G21" s="805">
        <v>90</v>
      </c>
      <c r="H21" s="806">
        <v>49</v>
      </c>
      <c r="I21" s="741">
        <f t="shared" si="0"/>
        <v>7343515.2445538379</v>
      </c>
      <c r="J21" s="272">
        <v>30</v>
      </c>
      <c r="K21" s="37">
        <f t="shared" si="2"/>
        <v>220305457.33661515</v>
      </c>
      <c r="L21" s="37">
        <v>-3210551.9974260628</v>
      </c>
      <c r="M21" s="37">
        <f t="shared" si="3"/>
        <v>217094905.33918908</v>
      </c>
      <c r="N21" s="37">
        <v>26741154.877133075</v>
      </c>
      <c r="O21" s="107">
        <f t="shared" si="4"/>
        <v>190353750.46205601</v>
      </c>
      <c r="P21" s="107">
        <f t="shared" si="1"/>
        <v>186859478.21935409</v>
      </c>
    </row>
    <row r="22" spans="1:16">
      <c r="A22" s="714">
        <v>42186</v>
      </c>
      <c r="B22" s="719">
        <v>0</v>
      </c>
      <c r="C22" s="719">
        <v>4.5209677419354843</v>
      </c>
      <c r="D22" s="719">
        <v>15.593168791144635</v>
      </c>
      <c r="E22" s="804">
        <v>70.967741935483872</v>
      </c>
      <c r="F22" s="730">
        <v>0</v>
      </c>
      <c r="G22" s="805">
        <v>90</v>
      </c>
      <c r="H22" s="806">
        <v>49</v>
      </c>
      <c r="I22" s="741">
        <f t="shared" si="0"/>
        <v>7740096.4015859459</v>
      </c>
      <c r="J22" s="272">
        <v>31</v>
      </c>
      <c r="K22" s="37">
        <f t="shared" si="2"/>
        <v>239942988.44916433</v>
      </c>
      <c r="L22" s="37">
        <v>-3317570.3973402642</v>
      </c>
      <c r="M22" s="37">
        <f>K22+L22</f>
        <v>236625418.05182406</v>
      </c>
      <c r="N22" s="37">
        <v>26400448.807767905</v>
      </c>
      <c r="O22" s="107">
        <f t="shared" si="4"/>
        <v>210224969.24405617</v>
      </c>
      <c r="P22" s="107">
        <f t="shared" si="1"/>
        <v>206365926.42000213</v>
      </c>
    </row>
    <row r="23" spans="1:16">
      <c r="A23" s="714">
        <v>42217</v>
      </c>
      <c r="B23" s="719">
        <v>0</v>
      </c>
      <c r="C23" s="719">
        <v>3.4348387096774196</v>
      </c>
      <c r="D23" s="719">
        <v>14.985091748480595</v>
      </c>
      <c r="E23" s="804">
        <v>64.516129032258064</v>
      </c>
      <c r="F23" s="730">
        <v>0</v>
      </c>
      <c r="G23" s="805">
        <v>90</v>
      </c>
      <c r="H23" s="806">
        <v>49</v>
      </c>
      <c r="I23" s="741">
        <f t="shared" si="0"/>
        <v>7424969.1771224001</v>
      </c>
      <c r="J23" s="272">
        <v>31</v>
      </c>
      <c r="K23" s="37">
        <f t="shared" si="2"/>
        <v>230174044.49079439</v>
      </c>
      <c r="L23" s="37">
        <v>-3317570.3973402642</v>
      </c>
      <c r="M23" s="37">
        <f t="shared" si="3"/>
        <v>226856474.09345412</v>
      </c>
      <c r="N23" s="37">
        <v>26415622.290131897</v>
      </c>
      <c r="O23" s="107">
        <f>M23-N23</f>
        <v>200440851.80332223</v>
      </c>
      <c r="P23" s="107">
        <f t="shared" si="1"/>
        <v>196761413.37324259</v>
      </c>
    </row>
    <row r="24" spans="1:16">
      <c r="A24" s="714">
        <v>42248</v>
      </c>
      <c r="B24" s="719">
        <v>1.2000000000000005E-2</v>
      </c>
      <c r="C24" s="719">
        <v>1.1179999999999999</v>
      </c>
      <c r="D24" s="719">
        <v>12.007261198945983</v>
      </c>
      <c r="E24" s="804">
        <v>70</v>
      </c>
      <c r="F24" s="730">
        <v>0</v>
      </c>
      <c r="G24" s="805">
        <v>90</v>
      </c>
      <c r="H24" s="806">
        <v>49</v>
      </c>
      <c r="I24" s="741">
        <f t="shared" si="0"/>
        <v>7046518.6136157755</v>
      </c>
      <c r="J24" s="272">
        <v>30</v>
      </c>
      <c r="K24" s="37">
        <f>I24*$J24</f>
        <v>211395558.40847325</v>
      </c>
      <c r="L24" s="37">
        <v>-3210551.9974260628</v>
      </c>
      <c r="M24" s="37">
        <f t="shared" si="3"/>
        <v>208185006.41104719</v>
      </c>
      <c r="N24" s="37">
        <v>26333641.110660315</v>
      </c>
      <c r="O24" s="107">
        <f t="shared" si="4"/>
        <v>181851365.30038688</v>
      </c>
      <c r="P24" s="107">
        <f t="shared" si="1"/>
        <v>178513169.03935102</v>
      </c>
    </row>
    <row r="25" spans="1:16">
      <c r="A25" s="714">
        <v>42278</v>
      </c>
      <c r="B25" s="719">
        <v>1.4958064516129035</v>
      </c>
      <c r="C25" s="719">
        <v>0.10935483870967744</v>
      </c>
      <c r="D25" s="719">
        <v>6.0271878496276461</v>
      </c>
      <c r="E25" s="804">
        <v>67.741935483870961</v>
      </c>
      <c r="F25" s="730">
        <v>0</v>
      </c>
      <c r="G25" s="805">
        <v>90</v>
      </c>
      <c r="H25" s="806">
        <v>49</v>
      </c>
      <c r="I25" s="741">
        <f t="shared" si="0"/>
        <v>6672889.2218492916</v>
      </c>
      <c r="J25" s="272">
        <v>31</v>
      </c>
      <c r="K25" s="37">
        <f t="shared" si="2"/>
        <v>206859565.87732804</v>
      </c>
      <c r="L25" s="37">
        <v>-3317570.3973402642</v>
      </c>
      <c r="M25" s="37">
        <f t="shared" si="3"/>
        <v>203541995.47998777</v>
      </c>
      <c r="N25" s="37">
        <v>10791381.920020621</v>
      </c>
      <c r="O25" s="107">
        <f t="shared" si="4"/>
        <v>192750613.55996716</v>
      </c>
      <c r="P25" s="107">
        <f t="shared" si="1"/>
        <v>189212342.75053221</v>
      </c>
    </row>
    <row r="26" spans="1:16">
      <c r="A26" s="714">
        <v>42309</v>
      </c>
      <c r="B26" s="719">
        <v>5.7863333333333333</v>
      </c>
      <c r="C26" s="719">
        <v>0</v>
      </c>
      <c r="D26" s="719">
        <v>0.26336594202898567</v>
      </c>
      <c r="E26" s="804">
        <v>70</v>
      </c>
      <c r="F26" s="730">
        <v>0</v>
      </c>
      <c r="G26" s="805">
        <v>90</v>
      </c>
      <c r="H26" s="806">
        <v>49</v>
      </c>
      <c r="I26" s="741">
        <f t="shared" si="0"/>
        <v>6768232.6142192315</v>
      </c>
      <c r="J26" s="272">
        <v>30</v>
      </c>
      <c r="K26" s="37">
        <f t="shared" si="2"/>
        <v>203046978.42657694</v>
      </c>
      <c r="L26" s="37">
        <v>-3210551.9974260628</v>
      </c>
      <c r="M26" s="37">
        <f t="shared" si="3"/>
        <v>199836426.42915088</v>
      </c>
      <c r="N26" s="37">
        <v>10892966.840341846</v>
      </c>
      <c r="O26" s="107">
        <f t="shared" si="4"/>
        <v>188943459.58880904</v>
      </c>
      <c r="P26" s="107">
        <f t="shared" si="1"/>
        <v>185475075.67371067</v>
      </c>
    </row>
    <row r="27" spans="1:16" s="718" customFormat="1">
      <c r="A27" s="714">
        <v>42339</v>
      </c>
      <c r="B27" s="719">
        <v>11.778387096774193</v>
      </c>
      <c r="C27" s="719">
        <v>0</v>
      </c>
      <c r="D27" s="719">
        <v>-5.4374768973040357</v>
      </c>
      <c r="E27" s="804">
        <v>67.741935483870961</v>
      </c>
      <c r="F27" s="730">
        <v>0</v>
      </c>
      <c r="G27" s="805">
        <v>90</v>
      </c>
      <c r="H27" s="806">
        <v>49</v>
      </c>
      <c r="I27" s="741">
        <f t="shared" si="0"/>
        <v>6938455.0926087452</v>
      </c>
      <c r="J27" s="272">
        <v>31</v>
      </c>
      <c r="K27" s="37">
        <f t="shared" si="2"/>
        <v>215092107.8708711</v>
      </c>
      <c r="L27" s="37">
        <v>-3317570.3973402642</v>
      </c>
      <c r="M27" s="37">
        <f>K27+L27</f>
        <v>211774537.47353083</v>
      </c>
      <c r="N27" s="37">
        <v>22923265.300093569</v>
      </c>
      <c r="O27" s="107">
        <f t="shared" si="4"/>
        <v>188851272.17343727</v>
      </c>
      <c r="P27" s="107">
        <f t="shared" si="1"/>
        <v>185384580.51775527</v>
      </c>
    </row>
    <row r="28" spans="1:16">
      <c r="A28" s="714">
        <v>42370</v>
      </c>
      <c r="B28" s="719">
        <v>14.602580645161293</v>
      </c>
      <c r="C28" s="719">
        <v>0</v>
      </c>
      <c r="D28" s="719">
        <v>-8.2194623655914008</v>
      </c>
      <c r="E28" s="804">
        <v>64.516129032258064</v>
      </c>
      <c r="F28" s="730">
        <v>0</v>
      </c>
      <c r="G28" s="805">
        <v>90</v>
      </c>
      <c r="H28" s="806">
        <v>49</v>
      </c>
      <c r="I28" s="741">
        <f t="shared" si="0"/>
        <v>6971071.529192213</v>
      </c>
      <c r="J28" s="272">
        <v>31</v>
      </c>
      <c r="K28" s="37">
        <f t="shared" si="2"/>
        <v>216103217.40495861</v>
      </c>
      <c r="L28" s="37">
        <v>-3317570.3973402642</v>
      </c>
      <c r="M28" s="37">
        <f t="shared" si="3"/>
        <v>212785647.00761834</v>
      </c>
      <c r="N28" s="37">
        <v>22357386.475622404</v>
      </c>
      <c r="O28" s="107">
        <f t="shared" si="4"/>
        <v>190428260.53199592</v>
      </c>
      <c r="P28" s="107">
        <f t="shared" si="1"/>
        <v>186932620.5281201</v>
      </c>
    </row>
    <row r="29" spans="1:16">
      <c r="A29" s="714">
        <v>42401</v>
      </c>
      <c r="B29" s="719">
        <v>14.235418719211822</v>
      </c>
      <c r="C29" s="719">
        <v>0</v>
      </c>
      <c r="D29" s="719">
        <v>-8.1799859222174636</v>
      </c>
      <c r="E29" s="804">
        <v>68.965517241379317</v>
      </c>
      <c r="F29" s="730">
        <v>0</v>
      </c>
      <c r="G29" s="805">
        <v>90</v>
      </c>
      <c r="H29" s="806">
        <v>49</v>
      </c>
      <c r="I29" s="741">
        <f t="shared" si="0"/>
        <v>7029671.7348908102</v>
      </c>
      <c r="J29" s="272">
        <v>29</v>
      </c>
      <c r="K29" s="37">
        <f t="shared" si="2"/>
        <v>203860480.3118335</v>
      </c>
      <c r="L29" s="37">
        <v>-3103533.5975118605</v>
      </c>
      <c r="M29" s="37">
        <f t="shared" si="3"/>
        <v>200756946.71432164</v>
      </c>
      <c r="N29" s="37">
        <v>22381529.522986192</v>
      </c>
      <c r="O29" s="107">
        <f t="shared" si="4"/>
        <v>178375417.19133544</v>
      </c>
      <c r="P29" s="107">
        <f t="shared" si="1"/>
        <v>175101027.96832773</v>
      </c>
    </row>
    <row r="30" spans="1:16">
      <c r="A30" s="714">
        <v>42430</v>
      </c>
      <c r="B30" s="719">
        <v>8.9674193548387073</v>
      </c>
      <c r="C30" s="719">
        <v>6.4516129032258064E-4</v>
      </c>
      <c r="D30" s="719">
        <v>-4.5844016129032266</v>
      </c>
      <c r="E30" s="804">
        <v>67.741935483870961</v>
      </c>
      <c r="F30" s="730">
        <v>0</v>
      </c>
      <c r="G30" s="805">
        <v>90</v>
      </c>
      <c r="H30" s="806">
        <v>49</v>
      </c>
      <c r="I30" s="741">
        <f t="shared" si="0"/>
        <v>6743210.3684042627</v>
      </c>
      <c r="J30" s="272">
        <v>31</v>
      </c>
      <c r="K30" s="37">
        <f t="shared" si="2"/>
        <v>209039521.42053214</v>
      </c>
      <c r="L30" s="37">
        <v>-3317570.3973402642</v>
      </c>
      <c r="M30" s="37">
        <f t="shared" si="3"/>
        <v>205721951.02319187</v>
      </c>
      <c r="N30" s="37">
        <v>22491179.209802963</v>
      </c>
      <c r="O30" s="107">
        <f t="shared" si="4"/>
        <v>183230771.81338891</v>
      </c>
      <c r="P30" s="107">
        <f t="shared" si="1"/>
        <v>179867254.16058597</v>
      </c>
    </row>
    <row r="31" spans="1:16">
      <c r="A31" s="714">
        <v>42461</v>
      </c>
      <c r="B31" s="719">
        <v>3.2326666666666668</v>
      </c>
      <c r="C31" s="719">
        <v>4.0000000000000001E-3</v>
      </c>
      <c r="D31" s="719">
        <v>4.6107487922705304E-2</v>
      </c>
      <c r="E31" s="804">
        <v>70</v>
      </c>
      <c r="F31" s="730">
        <v>0</v>
      </c>
      <c r="G31" s="805">
        <v>90</v>
      </c>
      <c r="H31" s="806">
        <v>49</v>
      </c>
      <c r="I31" s="741">
        <f t="shared" si="0"/>
        <v>6539828.9159008078</v>
      </c>
      <c r="J31" s="272">
        <v>30</v>
      </c>
      <c r="K31" s="37">
        <f t="shared" si="2"/>
        <v>196194867.47702423</v>
      </c>
      <c r="L31" s="37">
        <v>-3210551.9974260628</v>
      </c>
      <c r="M31" s="37">
        <f t="shared" si="3"/>
        <v>192984315.47959816</v>
      </c>
      <c r="N31" s="37">
        <v>10927822.801257188</v>
      </c>
      <c r="O31" s="107">
        <f t="shared" si="4"/>
        <v>182056492.67834097</v>
      </c>
      <c r="P31" s="107">
        <f t="shared" si="1"/>
        <v>178714530.94958377</v>
      </c>
    </row>
    <row r="32" spans="1:16">
      <c r="A32" s="714">
        <v>42491</v>
      </c>
      <c r="B32" s="719">
        <v>0.41612903225806452</v>
      </c>
      <c r="C32" s="719">
        <v>0.59903225806451621</v>
      </c>
      <c r="D32" s="719">
        <v>6.8263394109396929</v>
      </c>
      <c r="E32" s="804">
        <v>67.741935483870961</v>
      </c>
      <c r="F32" s="730">
        <v>0</v>
      </c>
      <c r="G32" s="805">
        <v>90</v>
      </c>
      <c r="H32" s="806">
        <v>49</v>
      </c>
      <c r="I32" s="741">
        <f t="shared" si="0"/>
        <v>6692751.4804174984</v>
      </c>
      <c r="J32" s="272">
        <v>31</v>
      </c>
      <c r="K32" s="37">
        <f t="shared" si="2"/>
        <v>207475295.89294246</v>
      </c>
      <c r="L32" s="37">
        <v>-3317570.3973402642</v>
      </c>
      <c r="M32" s="37">
        <f t="shared" si="3"/>
        <v>204157725.49560219</v>
      </c>
      <c r="N32" s="37">
        <v>10998919.515111586</v>
      </c>
      <c r="O32" s="107">
        <f t="shared" si="4"/>
        <v>193158805.9804906</v>
      </c>
      <c r="P32" s="107">
        <f t="shared" si="1"/>
        <v>189613042.09334505</v>
      </c>
    </row>
    <row r="33" spans="1:16">
      <c r="A33" s="714">
        <v>42522</v>
      </c>
      <c r="B33" s="719">
        <v>0</v>
      </c>
      <c r="C33" s="719">
        <v>2.4340000000000002</v>
      </c>
      <c r="D33" s="719">
        <v>12.835060990338167</v>
      </c>
      <c r="E33" s="804">
        <v>73.333333333333329</v>
      </c>
      <c r="F33" s="730">
        <v>0</v>
      </c>
      <c r="G33" s="805">
        <v>90</v>
      </c>
      <c r="H33" s="806">
        <v>49</v>
      </c>
      <c r="I33" s="741">
        <f t="shared" si="0"/>
        <v>7343515.2445538379</v>
      </c>
      <c r="J33" s="272">
        <v>30</v>
      </c>
      <c r="K33" s="37">
        <f t="shared" si="2"/>
        <v>220305457.33661515</v>
      </c>
      <c r="L33" s="37">
        <v>-3210551.9974260628</v>
      </c>
      <c r="M33" s="37">
        <f t="shared" si="3"/>
        <v>217094905.33918908</v>
      </c>
      <c r="N33" s="37">
        <v>26990106.088599261</v>
      </c>
      <c r="O33" s="107">
        <f t="shared" si="4"/>
        <v>190104799.25058982</v>
      </c>
      <c r="P33" s="107">
        <f t="shared" si="1"/>
        <v>186615096.937852</v>
      </c>
    </row>
    <row r="34" spans="1:16">
      <c r="A34" s="714">
        <v>42552</v>
      </c>
      <c r="B34" s="719">
        <v>0</v>
      </c>
      <c r="C34" s="719">
        <v>4.5209677419354843</v>
      </c>
      <c r="D34" s="719">
        <v>15.593168791144635</v>
      </c>
      <c r="E34" s="804">
        <v>64.516129032258064</v>
      </c>
      <c r="F34" s="730">
        <v>0</v>
      </c>
      <c r="G34" s="805">
        <v>90</v>
      </c>
      <c r="H34" s="806">
        <v>49</v>
      </c>
      <c r="I34" s="741">
        <f t="shared" si="0"/>
        <v>7612712.9295054348</v>
      </c>
      <c r="J34" s="272">
        <v>31</v>
      </c>
      <c r="K34" s="37">
        <f t="shared" si="2"/>
        <v>235994100.81466848</v>
      </c>
      <c r="L34" s="37">
        <v>-3317570.3973402642</v>
      </c>
      <c r="M34" s="37">
        <f t="shared" si="3"/>
        <v>232676530.41732821</v>
      </c>
      <c r="N34" s="37">
        <v>26824383.413496975</v>
      </c>
      <c r="O34" s="107">
        <f t="shared" si="4"/>
        <v>205852147.00383124</v>
      </c>
      <c r="P34" s="107">
        <f t="shared" si="1"/>
        <v>202073374.89332604</v>
      </c>
    </row>
    <row r="35" spans="1:16">
      <c r="A35" s="714">
        <v>42583</v>
      </c>
      <c r="B35" s="719">
        <v>0</v>
      </c>
      <c r="C35" s="719">
        <v>3.4348387096774196</v>
      </c>
      <c r="D35" s="719">
        <v>14.985091748480595</v>
      </c>
      <c r="E35" s="804">
        <v>70.967741935483872</v>
      </c>
      <c r="F35" s="730">
        <v>0</v>
      </c>
      <c r="G35" s="805">
        <v>90</v>
      </c>
      <c r="H35" s="806">
        <v>49</v>
      </c>
      <c r="I35" s="741">
        <f t="shared" si="0"/>
        <v>7552352.6492029103</v>
      </c>
      <c r="J35" s="272">
        <v>31</v>
      </c>
      <c r="K35" s="37">
        <f t="shared" si="2"/>
        <v>234122932.12529022</v>
      </c>
      <c r="L35" s="37">
        <v>-3317570.3973402642</v>
      </c>
      <c r="M35" s="37">
        <f t="shared" si="3"/>
        <v>230805361.72794995</v>
      </c>
      <c r="N35" s="37">
        <v>26818971.52533846</v>
      </c>
      <c r="O35" s="107">
        <f t="shared" si="4"/>
        <v>203986390.20261148</v>
      </c>
      <c r="P35" s="107">
        <f t="shared" si="1"/>
        <v>200241867.28439334</v>
      </c>
    </row>
    <row r="36" spans="1:16">
      <c r="A36" s="714">
        <v>42614</v>
      </c>
      <c r="B36" s="719">
        <v>1.2000000000000005E-2</v>
      </c>
      <c r="C36" s="719">
        <v>1.1179999999999999</v>
      </c>
      <c r="D36" s="719">
        <v>12.007261198945983</v>
      </c>
      <c r="E36" s="804">
        <v>70</v>
      </c>
      <c r="F36" s="730">
        <v>0</v>
      </c>
      <c r="G36" s="805">
        <v>90</v>
      </c>
      <c r="H36" s="806">
        <v>49</v>
      </c>
      <c r="I36" s="741">
        <f t="shared" ref="I36:I67" si="5">$I$2+SUMPRODUCT($B$2:$H$2,B36:H36)</f>
        <v>7046518.6136157755</v>
      </c>
      <c r="J36" s="272">
        <v>30</v>
      </c>
      <c r="K36" s="37">
        <f t="shared" si="2"/>
        <v>211395558.40847325</v>
      </c>
      <c r="L36" s="37">
        <v>-3210551.9974260628</v>
      </c>
      <c r="M36" s="37">
        <f t="shared" si="3"/>
        <v>208185006.41104719</v>
      </c>
      <c r="N36" s="37">
        <v>26703486.416997898</v>
      </c>
      <c r="O36" s="107">
        <f t="shared" si="4"/>
        <v>181481519.99404928</v>
      </c>
      <c r="P36" s="107">
        <f t="shared" ref="P36:P67" si="6">O36/$P$2</f>
        <v>178150112.88313466</v>
      </c>
    </row>
    <row r="37" spans="1:16">
      <c r="A37" s="714">
        <v>42644</v>
      </c>
      <c r="B37" s="719">
        <v>1.4958064516129035</v>
      </c>
      <c r="C37" s="719">
        <v>0.10935483870967744</v>
      </c>
      <c r="D37" s="719">
        <v>6.0271878496276461</v>
      </c>
      <c r="E37" s="804">
        <v>64.516129032258064</v>
      </c>
      <c r="F37" s="730">
        <v>0</v>
      </c>
      <c r="G37" s="805">
        <v>90</v>
      </c>
      <c r="H37" s="806">
        <v>49</v>
      </c>
      <c r="I37" s="741">
        <f t="shared" si="5"/>
        <v>6609197.4858090365</v>
      </c>
      <c r="J37" s="272">
        <v>31</v>
      </c>
      <c r="K37" s="37">
        <f t="shared" si="2"/>
        <v>204885122.06008014</v>
      </c>
      <c r="L37" s="37">
        <v>-3317570.3973402642</v>
      </c>
      <c r="M37" s="37">
        <f t="shared" si="3"/>
        <v>201567551.66273987</v>
      </c>
      <c r="N37" s="37">
        <v>10953726.347292425</v>
      </c>
      <c r="O37" s="107">
        <f t="shared" si="4"/>
        <v>190613825.31544745</v>
      </c>
      <c r="P37" s="107">
        <f t="shared" si="6"/>
        <v>187114778.9490993</v>
      </c>
    </row>
    <row r="38" spans="1:16">
      <c r="A38" s="714">
        <v>42675</v>
      </c>
      <c r="B38" s="719">
        <v>5.7863333333333333</v>
      </c>
      <c r="C38" s="719">
        <v>0</v>
      </c>
      <c r="D38" s="719">
        <v>0.26336594202898567</v>
      </c>
      <c r="E38" s="804">
        <v>73.333333333333329</v>
      </c>
      <c r="F38" s="730">
        <v>0</v>
      </c>
      <c r="G38" s="805">
        <v>90</v>
      </c>
      <c r="H38" s="806">
        <v>49</v>
      </c>
      <c r="I38" s="741">
        <f t="shared" si="5"/>
        <v>6834047.4081274951</v>
      </c>
      <c r="J38" s="272">
        <v>30</v>
      </c>
      <c r="K38" s="37">
        <f t="shared" si="2"/>
        <v>205021422.24382484</v>
      </c>
      <c r="L38" s="37">
        <v>-3210551.9974260628</v>
      </c>
      <c r="M38" s="37">
        <f t="shared" si="3"/>
        <v>201810870.24639878</v>
      </c>
      <c r="N38" s="37">
        <v>11071696.376054708</v>
      </c>
      <c r="O38" s="107">
        <f t="shared" si="4"/>
        <v>190739173.87034407</v>
      </c>
      <c r="P38" s="107">
        <f t="shared" si="6"/>
        <v>187237826.51452252</v>
      </c>
    </row>
    <row r="39" spans="1:16">
      <c r="A39" s="714">
        <v>42705</v>
      </c>
      <c r="B39" s="719">
        <v>11.778387096774193</v>
      </c>
      <c r="C39" s="719">
        <v>0</v>
      </c>
      <c r="D39" s="719">
        <v>-5.4374768973040357</v>
      </c>
      <c r="E39" s="804">
        <v>64.516129032258064</v>
      </c>
      <c r="F39" s="730">
        <v>0</v>
      </c>
      <c r="G39" s="805">
        <v>90</v>
      </c>
      <c r="H39" s="806">
        <v>49</v>
      </c>
      <c r="I39" s="741">
        <f t="shared" si="5"/>
        <v>6874763.3565684902</v>
      </c>
      <c r="J39" s="272">
        <v>31</v>
      </c>
      <c r="K39" s="37">
        <f t="shared" si="2"/>
        <v>213117664.0536232</v>
      </c>
      <c r="L39" s="37">
        <v>-3317570.3973402642</v>
      </c>
      <c r="M39" s="37">
        <f t="shared" si="3"/>
        <v>209800093.65628293</v>
      </c>
      <c r="N39" s="37">
        <v>23325659.279084869</v>
      </c>
      <c r="O39" s="107">
        <f t="shared" si="4"/>
        <v>186474434.37719807</v>
      </c>
      <c r="P39" s="107">
        <f t="shared" si="6"/>
        <v>183051373.68920985</v>
      </c>
    </row>
    <row r="40" spans="1:16">
      <c r="A40" s="714">
        <v>42736</v>
      </c>
      <c r="B40" s="719">
        <v>14.602580645161293</v>
      </c>
      <c r="C40" s="719">
        <v>0</v>
      </c>
      <c r="D40" s="719">
        <v>-8.2194623655914008</v>
      </c>
      <c r="E40" s="804">
        <v>67.741935483870961</v>
      </c>
      <c r="F40" s="730">
        <v>0</v>
      </c>
      <c r="G40" s="805">
        <v>90</v>
      </c>
      <c r="H40" s="806">
        <v>49</v>
      </c>
      <c r="I40" s="741">
        <f t="shared" si="5"/>
        <v>7034763.265232468</v>
      </c>
      <c r="J40" s="272">
        <v>31</v>
      </c>
      <c r="K40" s="37">
        <f t="shared" si="2"/>
        <v>218077661.2222065</v>
      </c>
      <c r="L40" s="37">
        <v>-3317570.3973402642</v>
      </c>
      <c r="M40" s="37">
        <f t="shared" si="3"/>
        <v>214760090.82486624</v>
      </c>
      <c r="N40" s="37">
        <v>23148432.650802813</v>
      </c>
      <c r="O40" s="107">
        <f t="shared" si="4"/>
        <v>191611658.17406341</v>
      </c>
      <c r="P40" s="107">
        <f t="shared" si="6"/>
        <v>188094294.86017808</v>
      </c>
    </row>
    <row r="41" spans="1:16">
      <c r="A41" s="714">
        <v>42767</v>
      </c>
      <c r="B41" s="719">
        <v>14.235418719211822</v>
      </c>
      <c r="C41" s="719">
        <v>0</v>
      </c>
      <c r="D41" s="719">
        <v>-8.1799859222174636</v>
      </c>
      <c r="E41" s="804">
        <v>67.857142857142861</v>
      </c>
      <c r="F41" s="730">
        <v>0</v>
      </c>
      <c r="G41" s="805">
        <v>90</v>
      </c>
      <c r="H41" s="806">
        <v>49</v>
      </c>
      <c r="I41" s="741">
        <f t="shared" si="5"/>
        <v>7007787.5053892937</v>
      </c>
      <c r="J41" s="272">
        <v>28</v>
      </c>
      <c r="K41" s="37">
        <f t="shared" si="2"/>
        <v>196218050.15090021</v>
      </c>
      <c r="L41" s="37">
        <v>-2996515.1975976583</v>
      </c>
      <c r="M41" s="37">
        <f t="shared" si="3"/>
        <v>193221534.95330256</v>
      </c>
      <c r="N41" s="37">
        <v>23178850.607970532</v>
      </c>
      <c r="O41" s="107">
        <f t="shared" si="4"/>
        <v>170042684.34533203</v>
      </c>
      <c r="P41" s="107">
        <f t="shared" si="6"/>
        <v>166921256.84237954</v>
      </c>
    </row>
    <row r="42" spans="1:16">
      <c r="A42" s="714">
        <v>42795</v>
      </c>
      <c r="B42" s="719">
        <v>8.9674193548387073</v>
      </c>
      <c r="C42" s="719">
        <v>6.4516129032258064E-4</v>
      </c>
      <c r="D42" s="719">
        <v>-4.5844016129032266</v>
      </c>
      <c r="E42" s="804">
        <v>74.193548387096769</v>
      </c>
      <c r="F42" s="730">
        <v>0</v>
      </c>
      <c r="G42" s="805">
        <v>90</v>
      </c>
      <c r="H42" s="806">
        <v>49</v>
      </c>
      <c r="I42" s="741">
        <f t="shared" si="5"/>
        <v>6870593.8404847737</v>
      </c>
      <c r="J42" s="272">
        <v>31</v>
      </c>
      <c r="K42" s="37">
        <f t="shared" si="2"/>
        <v>212988409.05502799</v>
      </c>
      <c r="L42" s="37">
        <v>-3317570.3973402642</v>
      </c>
      <c r="M42" s="37">
        <f t="shared" si="3"/>
        <v>209670838.65768772</v>
      </c>
      <c r="N42" s="37">
        <v>23341447.198001944</v>
      </c>
      <c r="O42" s="107">
        <f t="shared" si="4"/>
        <v>186329391.45968577</v>
      </c>
      <c r="P42" s="107">
        <f t="shared" si="6"/>
        <v>182908993.28525159</v>
      </c>
    </row>
    <row r="43" spans="1:16">
      <c r="A43" s="714">
        <v>42826</v>
      </c>
      <c r="B43" s="719">
        <v>3.2326666666666668</v>
      </c>
      <c r="C43" s="719">
        <v>4.0000000000000001E-3</v>
      </c>
      <c r="D43" s="719">
        <v>4.6107487922705304E-2</v>
      </c>
      <c r="E43" s="804">
        <v>60</v>
      </c>
      <c r="F43" s="730">
        <v>0</v>
      </c>
      <c r="G43" s="805">
        <v>90</v>
      </c>
      <c r="H43" s="806">
        <v>49</v>
      </c>
      <c r="I43" s="741">
        <f t="shared" si="5"/>
        <v>6342384.5341760162</v>
      </c>
      <c r="J43" s="272">
        <v>30</v>
      </c>
      <c r="K43" s="37">
        <f t="shared" si="2"/>
        <v>190271536.02528048</v>
      </c>
      <c r="L43" s="37">
        <v>-3210551.9974260628</v>
      </c>
      <c r="M43" s="37">
        <f t="shared" si="3"/>
        <v>187060984.02785441</v>
      </c>
      <c r="N43" s="37">
        <v>11354384.807206154</v>
      </c>
      <c r="O43" s="107">
        <f t="shared" si="4"/>
        <v>175706599.22064826</v>
      </c>
      <c r="P43" s="107">
        <f t="shared" si="6"/>
        <v>172481200.76631811</v>
      </c>
    </row>
    <row r="44" spans="1:16">
      <c r="A44" s="714">
        <v>42856</v>
      </c>
      <c r="B44" s="719">
        <v>0.41612903225806452</v>
      </c>
      <c r="C44" s="719">
        <v>0.59903225806451621</v>
      </c>
      <c r="D44" s="719">
        <v>6.8263394109396929</v>
      </c>
      <c r="E44" s="804">
        <v>70.967741935483872</v>
      </c>
      <c r="F44" s="730">
        <v>0</v>
      </c>
      <c r="G44" s="805">
        <v>90</v>
      </c>
      <c r="H44" s="806">
        <v>50</v>
      </c>
      <c r="I44" s="741">
        <f t="shared" si="5"/>
        <v>6796864.8563197125</v>
      </c>
      <c r="J44" s="272">
        <v>31</v>
      </c>
      <c r="K44" s="37">
        <f t="shared" si="2"/>
        <v>210702810.54591107</v>
      </c>
      <c r="L44" s="37">
        <v>-3317570.3973402642</v>
      </c>
      <c r="M44" s="37">
        <f t="shared" si="3"/>
        <v>207385240.14857081</v>
      </c>
      <c r="N44" s="37">
        <v>11423425.24631444</v>
      </c>
      <c r="O44" s="107">
        <f t="shared" si="4"/>
        <v>195961814.90225637</v>
      </c>
      <c r="P44" s="107">
        <f t="shared" si="6"/>
        <v>192364596.93948796</v>
      </c>
    </row>
    <row r="45" spans="1:16">
      <c r="A45" s="714">
        <v>42887</v>
      </c>
      <c r="B45" s="719">
        <v>0</v>
      </c>
      <c r="C45" s="719">
        <v>2.4340000000000002</v>
      </c>
      <c r="D45" s="719">
        <v>12.835060990338167</v>
      </c>
      <c r="E45" s="804">
        <v>73.333333333333329</v>
      </c>
      <c r="F45" s="730">
        <v>0</v>
      </c>
      <c r="G45" s="805">
        <v>90</v>
      </c>
      <c r="H45" s="806">
        <v>50</v>
      </c>
      <c r="I45" s="741">
        <f t="shared" si="5"/>
        <v>7383936.884415796</v>
      </c>
      <c r="J45" s="272">
        <v>30</v>
      </c>
      <c r="K45" s="37">
        <f t="shared" si="2"/>
        <v>221518106.53247389</v>
      </c>
      <c r="L45" s="37">
        <v>-3210551.9974260628</v>
      </c>
      <c r="M45" s="37">
        <f>K45+L45</f>
        <v>218307554.53504783</v>
      </c>
      <c r="N45" s="37">
        <v>28182341.247345455</v>
      </c>
      <c r="O45" s="107">
        <f t="shared" si="4"/>
        <v>190125213.28770238</v>
      </c>
      <c r="P45" s="107">
        <f t="shared" si="6"/>
        <v>186635136.24001414</v>
      </c>
    </row>
    <row r="46" spans="1:16">
      <c r="A46" s="714">
        <v>42917</v>
      </c>
      <c r="B46" s="719">
        <v>0</v>
      </c>
      <c r="C46" s="719">
        <v>4.5209677419354843</v>
      </c>
      <c r="D46" s="719">
        <v>15.593168791144635</v>
      </c>
      <c r="E46" s="804">
        <v>64.516129032258064</v>
      </c>
      <c r="F46" s="730">
        <v>0</v>
      </c>
      <c r="G46" s="805">
        <v>90</v>
      </c>
      <c r="H46" s="806">
        <v>50</v>
      </c>
      <c r="I46" s="741">
        <f t="shared" si="5"/>
        <v>7653134.5693673939</v>
      </c>
      <c r="J46" s="272">
        <v>31</v>
      </c>
      <c r="K46" s="37">
        <f t="shared" si="2"/>
        <v>237247171.65038919</v>
      </c>
      <c r="L46" s="37">
        <v>-3317570.3973402642</v>
      </c>
      <c r="M46" s="37">
        <f t="shared" si="3"/>
        <v>233929601.25304893</v>
      </c>
      <c r="N46" s="37">
        <v>27294786.606589563</v>
      </c>
      <c r="O46" s="107">
        <f t="shared" si="4"/>
        <v>206634814.64645937</v>
      </c>
      <c r="P46" s="107">
        <f t="shared" si="6"/>
        <v>202841675.31801254</v>
      </c>
    </row>
    <row r="47" spans="1:16">
      <c r="A47" s="714">
        <v>42948</v>
      </c>
      <c r="B47" s="719">
        <v>0</v>
      </c>
      <c r="C47" s="719">
        <v>3.4348387096774196</v>
      </c>
      <c r="D47" s="719">
        <v>14.985091748480595</v>
      </c>
      <c r="E47" s="804">
        <v>70.967741935483872</v>
      </c>
      <c r="F47" s="730">
        <v>0</v>
      </c>
      <c r="G47" s="805">
        <v>90</v>
      </c>
      <c r="H47" s="806">
        <v>50</v>
      </c>
      <c r="I47" s="741">
        <f t="shared" si="5"/>
        <v>7592774.2890648684</v>
      </c>
      <c r="J47" s="272">
        <v>31</v>
      </c>
      <c r="K47" s="37">
        <f t="shared" si="2"/>
        <v>235376002.96101093</v>
      </c>
      <c r="L47" s="37">
        <v>-3317570.3973402642</v>
      </c>
      <c r="M47" s="37">
        <f t="shared" si="3"/>
        <v>232058432.56367067</v>
      </c>
      <c r="N47" s="37">
        <v>27325719.407141797</v>
      </c>
      <c r="O47" s="107">
        <f t="shared" si="4"/>
        <v>204732713.15652886</v>
      </c>
      <c r="P47" s="107">
        <f t="shared" si="6"/>
        <v>200974490.1899763</v>
      </c>
    </row>
    <row r="48" spans="1:16">
      <c r="A48" s="714">
        <v>42979</v>
      </c>
      <c r="B48" s="719">
        <v>1.2000000000000005E-2</v>
      </c>
      <c r="C48" s="719">
        <v>1.1179999999999999</v>
      </c>
      <c r="D48" s="719">
        <v>12.007261198945983</v>
      </c>
      <c r="E48" s="804">
        <v>66.666666666666657</v>
      </c>
      <c r="F48" s="730">
        <v>0</v>
      </c>
      <c r="G48" s="805">
        <v>90</v>
      </c>
      <c r="H48" s="806">
        <v>50</v>
      </c>
      <c r="I48" s="741">
        <f t="shared" si="5"/>
        <v>7021125.45956947</v>
      </c>
      <c r="J48" s="272">
        <v>30</v>
      </c>
      <c r="K48" s="37">
        <f t="shared" si="2"/>
        <v>210633763.7870841</v>
      </c>
      <c r="L48" s="37">
        <v>-3210551.9974260628</v>
      </c>
      <c r="M48" s="37">
        <f t="shared" si="3"/>
        <v>207423211.78965804</v>
      </c>
      <c r="N48" s="37">
        <v>27369626.928849988</v>
      </c>
      <c r="O48" s="107">
        <f t="shared" si="4"/>
        <v>180053584.86080804</v>
      </c>
      <c r="P48" s="107">
        <f t="shared" si="6"/>
        <v>176748389.96839899</v>
      </c>
    </row>
    <row r="49" spans="1:16">
      <c r="A49" s="714">
        <v>43009</v>
      </c>
      <c r="B49" s="719">
        <v>1.4958064516129035</v>
      </c>
      <c r="C49" s="719">
        <v>0.10935483870967744</v>
      </c>
      <c r="D49" s="719">
        <v>6.0271878496276461</v>
      </c>
      <c r="E49" s="804">
        <v>67.741935483870961</v>
      </c>
      <c r="F49" s="730">
        <v>0</v>
      </c>
      <c r="G49" s="805">
        <v>90</v>
      </c>
      <c r="H49" s="806">
        <v>50</v>
      </c>
      <c r="I49" s="741">
        <f t="shared" si="5"/>
        <v>6713310.8617112497</v>
      </c>
      <c r="J49" s="272">
        <v>31</v>
      </c>
      <c r="K49" s="37">
        <f t="shared" si="2"/>
        <v>208112636.71304873</v>
      </c>
      <c r="L49" s="37">
        <v>-3317570.3973402642</v>
      </c>
      <c r="M49" s="37">
        <f t="shared" si="3"/>
        <v>204795066.31570846</v>
      </c>
      <c r="N49" s="37">
        <v>11242140.873702178</v>
      </c>
      <c r="O49" s="107">
        <f t="shared" si="4"/>
        <v>193552925.44200629</v>
      </c>
      <c r="P49" s="107">
        <f t="shared" si="6"/>
        <v>189999926.81064719</v>
      </c>
    </row>
    <row r="50" spans="1:16">
      <c r="A50" s="714">
        <v>43040</v>
      </c>
      <c r="B50" s="719">
        <v>5.7863333333333333</v>
      </c>
      <c r="C50" s="719">
        <v>0</v>
      </c>
      <c r="D50" s="719">
        <v>0.26336594202898567</v>
      </c>
      <c r="E50" s="804">
        <v>73.333333333333329</v>
      </c>
      <c r="F50" s="730">
        <v>0</v>
      </c>
      <c r="G50" s="805">
        <v>90</v>
      </c>
      <c r="H50" s="806">
        <v>50</v>
      </c>
      <c r="I50" s="741">
        <f t="shared" si="5"/>
        <v>6874469.0479894541</v>
      </c>
      <c r="J50" s="272">
        <v>30</v>
      </c>
      <c r="K50" s="37">
        <f t="shared" si="2"/>
        <v>206234071.43968362</v>
      </c>
      <c r="L50" s="37">
        <v>-3210551.9974260628</v>
      </c>
      <c r="M50" s="37">
        <f t="shared" si="3"/>
        <v>203023519.44225755</v>
      </c>
      <c r="N50" s="37">
        <v>11425991.488602465</v>
      </c>
      <c r="O50" s="107">
        <f t="shared" si="4"/>
        <v>191597527.95365509</v>
      </c>
      <c r="P50" s="107">
        <f t="shared" si="6"/>
        <v>188080424.02439883</v>
      </c>
    </row>
    <row r="51" spans="1:16">
      <c r="A51" s="714">
        <v>43070</v>
      </c>
      <c r="B51" s="719">
        <v>11.778387096774193</v>
      </c>
      <c r="C51" s="719">
        <v>0</v>
      </c>
      <c r="D51" s="719">
        <v>-5.4374768973040357</v>
      </c>
      <c r="E51" s="804">
        <v>61.29032258064516</v>
      </c>
      <c r="F51" s="730">
        <v>0</v>
      </c>
      <c r="G51" s="805">
        <v>90</v>
      </c>
      <c r="H51" s="806">
        <v>50</v>
      </c>
      <c r="I51" s="741">
        <f t="shared" si="5"/>
        <v>6851493.2603901941</v>
      </c>
      <c r="J51" s="272">
        <v>31</v>
      </c>
      <c r="K51" s="37">
        <f t="shared" si="2"/>
        <v>212396291.07209602</v>
      </c>
      <c r="L51" s="37">
        <v>-3317570.3973402642</v>
      </c>
      <c r="M51" s="37">
        <f t="shared" si="3"/>
        <v>209078720.67475575</v>
      </c>
      <c r="N51" s="37">
        <v>24090884.819424313</v>
      </c>
      <c r="O51" s="107">
        <f t="shared" si="4"/>
        <v>184987835.85533145</v>
      </c>
      <c r="P51" s="107">
        <f t="shared" si="6"/>
        <v>181592064.25378567</v>
      </c>
    </row>
    <row r="52" spans="1:16">
      <c r="A52" s="714">
        <v>43101</v>
      </c>
      <c r="B52" s="719">
        <v>14.602580645161293</v>
      </c>
      <c r="C52" s="719">
        <v>0</v>
      </c>
      <c r="D52" s="719">
        <v>-8.2194623655914008</v>
      </c>
      <c r="E52" s="804">
        <v>70.967741935483872</v>
      </c>
      <c r="F52" s="730">
        <v>0</v>
      </c>
      <c r="G52" s="805">
        <v>90</v>
      </c>
      <c r="H52" s="806">
        <v>50</v>
      </c>
      <c r="I52" s="741">
        <f t="shared" si="5"/>
        <v>7138876.6411346821</v>
      </c>
      <c r="J52" s="272">
        <v>31</v>
      </c>
      <c r="K52" s="37">
        <f t="shared" si="2"/>
        <v>221305175.87517515</v>
      </c>
      <c r="L52" s="37">
        <v>-3317570.3973402642</v>
      </c>
      <c r="M52" s="37">
        <f t="shared" si="3"/>
        <v>217987605.47783488</v>
      </c>
      <c r="N52" s="37">
        <v>23915475.304699291</v>
      </c>
      <c r="O52" s="107">
        <f t="shared" si="4"/>
        <v>194072130.17313558</v>
      </c>
      <c r="P52" s="107">
        <f t="shared" si="6"/>
        <v>190509600.64114615</v>
      </c>
    </row>
    <row r="53" spans="1:16">
      <c r="A53" s="714">
        <v>43132</v>
      </c>
      <c r="B53" s="719">
        <v>14.235418719211822</v>
      </c>
      <c r="C53" s="719">
        <v>0</v>
      </c>
      <c r="D53" s="719">
        <v>-8.1799859222174636</v>
      </c>
      <c r="E53" s="804">
        <v>67.857142857142861</v>
      </c>
      <c r="F53" s="730">
        <v>0</v>
      </c>
      <c r="G53" s="805">
        <v>90</v>
      </c>
      <c r="H53" s="806">
        <v>50</v>
      </c>
      <c r="I53" s="741">
        <f t="shared" si="5"/>
        <v>7048209.1452512518</v>
      </c>
      <c r="J53" s="272">
        <v>28</v>
      </c>
      <c r="K53" s="37">
        <f t="shared" si="2"/>
        <v>197349856.06703505</v>
      </c>
      <c r="L53" s="37">
        <v>-2996515.1975976583</v>
      </c>
      <c r="M53" s="37">
        <f t="shared" si="3"/>
        <v>194353340.8694374</v>
      </c>
      <c r="N53" s="37">
        <v>23953900.994259231</v>
      </c>
      <c r="O53" s="107">
        <f t="shared" si="4"/>
        <v>170399439.87517816</v>
      </c>
      <c r="P53" s="107">
        <f t="shared" si="6"/>
        <v>167271463.5075863</v>
      </c>
    </row>
    <row r="54" spans="1:16">
      <c r="A54" s="714">
        <v>43160</v>
      </c>
      <c r="B54" s="719">
        <v>8.9674193548387073</v>
      </c>
      <c r="C54" s="719">
        <v>6.4516129032258064E-4</v>
      </c>
      <c r="D54" s="719">
        <v>-4.5844016129032266</v>
      </c>
      <c r="E54" s="804">
        <v>67.741935483870961</v>
      </c>
      <c r="F54" s="730">
        <v>0</v>
      </c>
      <c r="G54" s="805">
        <v>90</v>
      </c>
      <c r="H54" s="806">
        <v>50</v>
      </c>
      <c r="I54" s="741">
        <f t="shared" si="5"/>
        <v>6783632.0082662217</v>
      </c>
      <c r="J54" s="272">
        <v>31</v>
      </c>
      <c r="K54" s="37">
        <f t="shared" si="2"/>
        <v>210292592.25625288</v>
      </c>
      <c r="L54" s="37">
        <v>-3317570.3973402642</v>
      </c>
      <c r="M54" s="37">
        <f t="shared" si="3"/>
        <v>206975021.85891262</v>
      </c>
      <c r="N54" s="37">
        <v>24114903.182537977</v>
      </c>
      <c r="O54" s="107">
        <f t="shared" si="4"/>
        <v>182860118.67637464</v>
      </c>
      <c r="P54" s="107">
        <f t="shared" si="6"/>
        <v>179503405.00282189</v>
      </c>
    </row>
    <row r="55" spans="1:16">
      <c r="A55" s="714">
        <v>43191</v>
      </c>
      <c r="B55" s="719">
        <v>3.2326666666666668</v>
      </c>
      <c r="C55" s="719">
        <v>4.0000000000000001E-3</v>
      </c>
      <c r="D55" s="719">
        <v>4.6107487922705304E-2</v>
      </c>
      <c r="E55" s="804">
        <v>66.666666666666657</v>
      </c>
      <c r="F55" s="730">
        <v>0</v>
      </c>
      <c r="G55" s="805">
        <v>90</v>
      </c>
      <c r="H55" s="806">
        <v>50</v>
      </c>
      <c r="I55" s="741">
        <f t="shared" si="5"/>
        <v>6514435.7618545024</v>
      </c>
      <c r="J55" s="272">
        <v>30</v>
      </c>
      <c r="K55" s="37">
        <f t="shared" si="2"/>
        <v>195433072.85563508</v>
      </c>
      <c r="L55" s="37">
        <v>-3210551.9974260628</v>
      </c>
      <c r="M55" s="37">
        <f t="shared" si="3"/>
        <v>192222520.85820901</v>
      </c>
      <c r="N55" s="37">
        <v>11750175.3331348</v>
      </c>
      <c r="O55" s="107">
        <f t="shared" si="4"/>
        <v>180472345.52507421</v>
      </c>
      <c r="P55" s="107">
        <f t="shared" si="6"/>
        <v>177159463.55656645</v>
      </c>
    </row>
    <row r="56" spans="1:16">
      <c r="A56" s="714">
        <v>43221</v>
      </c>
      <c r="B56" s="719">
        <v>0.41612903225806452</v>
      </c>
      <c r="C56" s="719">
        <v>0.59903225806451621</v>
      </c>
      <c r="D56" s="719">
        <v>6.8263394109396929</v>
      </c>
      <c r="E56" s="804">
        <v>70.967741935483872</v>
      </c>
      <c r="F56" s="730">
        <v>0</v>
      </c>
      <c r="G56" s="805">
        <v>90</v>
      </c>
      <c r="H56" s="806">
        <v>50</v>
      </c>
      <c r="I56" s="741">
        <f t="shared" si="5"/>
        <v>6796864.8563197125</v>
      </c>
      <c r="J56" s="272">
        <v>31</v>
      </c>
      <c r="K56" s="37">
        <f t="shared" si="2"/>
        <v>210702810.54591107</v>
      </c>
      <c r="L56" s="37">
        <v>-3317570.3973402642</v>
      </c>
      <c r="M56" s="37">
        <f t="shared" si="3"/>
        <v>207385240.14857081</v>
      </c>
      <c r="N56" s="37">
        <v>11826528.924408594</v>
      </c>
      <c r="O56" s="107">
        <f t="shared" si="4"/>
        <v>195558711.22416222</v>
      </c>
      <c r="P56" s="107">
        <f t="shared" si="6"/>
        <v>191968892.92643785</v>
      </c>
    </row>
    <row r="57" spans="1:16">
      <c r="A57" s="714">
        <v>43252</v>
      </c>
      <c r="B57" s="719">
        <v>0</v>
      </c>
      <c r="C57" s="719">
        <v>2.4340000000000002</v>
      </c>
      <c r="D57" s="719">
        <v>12.835060990338167</v>
      </c>
      <c r="E57" s="804">
        <v>70</v>
      </c>
      <c r="F57" s="730">
        <v>0</v>
      </c>
      <c r="G57" s="805">
        <v>90</v>
      </c>
      <c r="H57" s="806">
        <v>50</v>
      </c>
      <c r="I57" s="741">
        <f t="shared" si="5"/>
        <v>7318122.0905075325</v>
      </c>
      <c r="J57" s="272">
        <v>30</v>
      </c>
      <c r="K57" s="37">
        <f t="shared" si="2"/>
        <v>219543662.71522596</v>
      </c>
      <c r="L57" s="37">
        <v>-3210551.9974260628</v>
      </c>
      <c r="M57" s="37">
        <f t="shared" si="3"/>
        <v>216333110.7177999</v>
      </c>
      <c r="N57" s="37">
        <v>29150852.773513082</v>
      </c>
      <c r="O57" s="107">
        <f t="shared" si="4"/>
        <v>187182257.94428682</v>
      </c>
      <c r="P57" s="107">
        <f t="shared" si="6"/>
        <v>183746203.93078122</v>
      </c>
    </row>
    <row r="58" spans="1:16">
      <c r="A58" s="714">
        <v>43282</v>
      </c>
      <c r="B58" s="719">
        <v>0</v>
      </c>
      <c r="C58" s="719">
        <v>4.5209677419354843</v>
      </c>
      <c r="D58" s="719">
        <v>15.593168791144635</v>
      </c>
      <c r="E58" s="804">
        <v>67.741935483870961</v>
      </c>
      <c r="F58" s="730">
        <v>0</v>
      </c>
      <c r="G58" s="805">
        <v>90</v>
      </c>
      <c r="H58" s="806">
        <v>50</v>
      </c>
      <c r="I58" s="741">
        <f t="shared" si="5"/>
        <v>7716826.3054076489</v>
      </c>
      <c r="J58" s="272">
        <v>31</v>
      </c>
      <c r="K58" s="37">
        <f t="shared" si="2"/>
        <v>239221615.46763712</v>
      </c>
      <c r="L58" s="37">
        <v>-3317570.3973402642</v>
      </c>
      <c r="M58" s="37">
        <f t="shared" si="3"/>
        <v>235904045.07029685</v>
      </c>
      <c r="N58" s="37">
        <v>28875039.518433105</v>
      </c>
      <c r="O58" s="107">
        <f t="shared" si="4"/>
        <v>207029005.55186376</v>
      </c>
      <c r="P58" s="107">
        <f t="shared" si="6"/>
        <v>203228630.16772726</v>
      </c>
    </row>
    <row r="59" spans="1:16">
      <c r="A59" s="714">
        <v>43313</v>
      </c>
      <c r="B59" s="719">
        <v>0</v>
      </c>
      <c r="C59" s="719">
        <v>3.4348387096774196</v>
      </c>
      <c r="D59" s="719">
        <v>14.985091748480595</v>
      </c>
      <c r="E59" s="804">
        <v>70.967741935483872</v>
      </c>
      <c r="F59" s="730">
        <v>0</v>
      </c>
      <c r="G59" s="805">
        <v>90</v>
      </c>
      <c r="H59" s="806">
        <v>50</v>
      </c>
      <c r="I59" s="741">
        <f t="shared" si="5"/>
        <v>7592774.2890648684</v>
      </c>
      <c r="J59" s="272">
        <v>31</v>
      </c>
      <c r="K59" s="37">
        <f t="shared" si="2"/>
        <v>235376002.96101093</v>
      </c>
      <c r="L59" s="37">
        <v>-3317570.3973402642</v>
      </c>
      <c r="M59" s="37">
        <f t="shared" si="3"/>
        <v>232058432.56367067</v>
      </c>
      <c r="N59" s="37">
        <v>28907264.047276273</v>
      </c>
      <c r="O59" s="107">
        <f t="shared" si="4"/>
        <v>203151168.51639438</v>
      </c>
      <c r="P59" s="107">
        <f t="shared" si="6"/>
        <v>199421977.53646255</v>
      </c>
    </row>
    <row r="60" spans="1:16">
      <c r="A60" s="714">
        <v>43344</v>
      </c>
      <c r="B60" s="719">
        <v>1.2000000000000005E-2</v>
      </c>
      <c r="C60" s="719">
        <v>1.1179999999999999</v>
      </c>
      <c r="D60" s="719">
        <v>12.007261198945983</v>
      </c>
      <c r="E60" s="804">
        <v>63.333333333333329</v>
      </c>
      <c r="F60" s="730">
        <v>0</v>
      </c>
      <c r="G60" s="805">
        <v>90</v>
      </c>
      <c r="H60" s="806">
        <v>50</v>
      </c>
      <c r="I60" s="741">
        <f t="shared" si="5"/>
        <v>6955310.6656612065</v>
      </c>
      <c r="J60" s="272">
        <v>30</v>
      </c>
      <c r="K60" s="37">
        <f t="shared" si="2"/>
        <v>208659319.96983621</v>
      </c>
      <c r="L60" s="37">
        <v>-3210551.9974260628</v>
      </c>
      <c r="M60" s="37">
        <f t="shared" si="3"/>
        <v>205448767.97241014</v>
      </c>
      <c r="N60" s="37">
        <v>28934051.332349103</v>
      </c>
      <c r="O60" s="107">
        <f t="shared" si="4"/>
        <v>176514716.64006105</v>
      </c>
      <c r="P60" s="107">
        <f t="shared" si="6"/>
        <v>173274483.79312953</v>
      </c>
    </row>
    <row r="61" spans="1:16">
      <c r="A61" s="714">
        <v>43374</v>
      </c>
      <c r="B61" s="719">
        <v>1.4958064516129035</v>
      </c>
      <c r="C61" s="719">
        <v>0.10935483870967744</v>
      </c>
      <c r="D61" s="719">
        <v>6.0271878496276461</v>
      </c>
      <c r="E61" s="804">
        <v>70.967741935483872</v>
      </c>
      <c r="F61" s="730">
        <v>0</v>
      </c>
      <c r="G61" s="805">
        <v>90</v>
      </c>
      <c r="H61" s="806">
        <v>50</v>
      </c>
      <c r="I61" s="741">
        <f t="shared" si="5"/>
        <v>6777002.5977515047</v>
      </c>
      <c r="J61" s="272">
        <v>31</v>
      </c>
      <c r="K61" s="37">
        <f t="shared" si="2"/>
        <v>210087080.53029665</v>
      </c>
      <c r="L61" s="37">
        <v>-3317570.3973402642</v>
      </c>
      <c r="M61" s="37">
        <f t="shared" si="3"/>
        <v>206769510.13295639</v>
      </c>
      <c r="N61" s="37">
        <v>11877015.961610042</v>
      </c>
      <c r="O61" s="107">
        <f t="shared" si="4"/>
        <v>194892494.17134634</v>
      </c>
      <c r="P61" s="107">
        <f t="shared" si="6"/>
        <v>191314905.43962535</v>
      </c>
    </row>
    <row r="62" spans="1:16">
      <c r="A62" s="714">
        <v>43405</v>
      </c>
      <c r="B62" s="719">
        <v>5.7863333333333333</v>
      </c>
      <c r="C62" s="719">
        <v>0</v>
      </c>
      <c r="D62" s="719">
        <v>0.26336594202898567</v>
      </c>
      <c r="E62" s="804">
        <v>73.333333333333329</v>
      </c>
      <c r="F62" s="730">
        <v>0</v>
      </c>
      <c r="G62" s="805">
        <v>90</v>
      </c>
      <c r="H62" s="806">
        <v>50</v>
      </c>
      <c r="I62" s="741">
        <f t="shared" si="5"/>
        <v>6874469.0479894541</v>
      </c>
      <c r="J62" s="272">
        <v>30</v>
      </c>
      <c r="K62" s="37">
        <f t="shared" si="2"/>
        <v>206234071.43968362</v>
      </c>
      <c r="L62" s="37">
        <v>-3210551.9974260628</v>
      </c>
      <c r="M62" s="37">
        <f t="shared" si="3"/>
        <v>203023519.44225755</v>
      </c>
      <c r="N62" s="37">
        <v>12042158.703226382</v>
      </c>
      <c r="O62" s="107">
        <f t="shared" si="4"/>
        <v>190981360.73903117</v>
      </c>
      <c r="P62" s="107">
        <f t="shared" si="6"/>
        <v>187475567.6244539</v>
      </c>
    </row>
    <row r="63" spans="1:16">
      <c r="A63" s="714">
        <v>43435</v>
      </c>
      <c r="B63" s="719">
        <v>11.778387096774193</v>
      </c>
      <c r="C63" s="719">
        <v>0</v>
      </c>
      <c r="D63" s="719">
        <v>-5.4374768973040357</v>
      </c>
      <c r="E63" s="804">
        <v>61.29032258064516</v>
      </c>
      <c r="F63" s="730">
        <v>0</v>
      </c>
      <c r="G63" s="805">
        <v>90</v>
      </c>
      <c r="H63" s="806">
        <v>50</v>
      </c>
      <c r="I63" s="741">
        <f t="shared" si="5"/>
        <v>6851493.2603901941</v>
      </c>
      <c r="J63" s="272">
        <v>31</v>
      </c>
      <c r="K63" s="37">
        <f t="shared" si="2"/>
        <v>212396291.07209602</v>
      </c>
      <c r="L63" s="37">
        <v>-3317570.3973402642</v>
      </c>
      <c r="M63" s="37">
        <f>K63+L63</f>
        <v>209078720.67475575</v>
      </c>
      <c r="N63" s="37">
        <v>25360752.659368746</v>
      </c>
      <c r="O63" s="107">
        <f t="shared" si="4"/>
        <v>183717968.015387</v>
      </c>
      <c r="P63" s="107">
        <f t="shared" si="6"/>
        <v>180345507.03385395</v>
      </c>
    </row>
    <row r="64" spans="1:16">
      <c r="A64" s="714">
        <v>43466</v>
      </c>
      <c r="B64" s="719">
        <v>14.602580645161293</v>
      </c>
      <c r="C64" s="719">
        <v>0</v>
      </c>
      <c r="D64" s="719">
        <v>-8.2194623655914008</v>
      </c>
      <c r="E64" s="804">
        <v>70.967741935483872</v>
      </c>
      <c r="F64" s="730">
        <v>0</v>
      </c>
      <c r="G64" s="805">
        <v>90</v>
      </c>
      <c r="H64" s="806">
        <v>50</v>
      </c>
      <c r="I64" s="741">
        <f t="shared" si="5"/>
        <v>7138876.6411346821</v>
      </c>
      <c r="J64" s="272">
        <v>31</v>
      </c>
      <c r="K64" s="37">
        <f t="shared" si="2"/>
        <v>221305175.87517515</v>
      </c>
      <c r="L64" s="37">
        <v>-3317570.3973402642</v>
      </c>
      <c r="M64" s="37">
        <f t="shared" si="3"/>
        <v>217987605.47783488</v>
      </c>
      <c r="N64" s="37">
        <v>24640683.700662587</v>
      </c>
      <c r="O64" s="107">
        <f t="shared" si="4"/>
        <v>193346921.7771723</v>
      </c>
      <c r="P64" s="107">
        <f t="shared" si="6"/>
        <v>189797704.69929549</v>
      </c>
    </row>
    <row r="65" spans="1:16">
      <c r="A65" s="714">
        <v>43497</v>
      </c>
      <c r="B65" s="719">
        <v>14.235418719211822</v>
      </c>
      <c r="C65" s="719">
        <v>0</v>
      </c>
      <c r="D65" s="719">
        <v>-8.1799859222174636</v>
      </c>
      <c r="E65" s="804">
        <v>67.857142857142861</v>
      </c>
      <c r="F65" s="730">
        <v>0</v>
      </c>
      <c r="G65" s="805">
        <v>90</v>
      </c>
      <c r="H65" s="806">
        <v>50</v>
      </c>
      <c r="I65" s="741">
        <f t="shared" si="5"/>
        <v>7048209.1452512518</v>
      </c>
      <c r="J65" s="272">
        <v>28</v>
      </c>
      <c r="K65" s="37">
        <f t="shared" si="2"/>
        <v>197349856.06703505</v>
      </c>
      <c r="L65" s="37">
        <v>-2996515.1975976583</v>
      </c>
      <c r="M65" s="37">
        <f t="shared" si="3"/>
        <v>194353340.8694374</v>
      </c>
      <c r="N65" s="37">
        <v>24643602.588341206</v>
      </c>
      <c r="O65" s="107">
        <f t="shared" si="4"/>
        <v>169709738.28109619</v>
      </c>
      <c r="P65" s="107">
        <f t="shared" si="6"/>
        <v>166594422.57887131</v>
      </c>
    </row>
    <row r="66" spans="1:16">
      <c r="A66" s="714">
        <v>43525</v>
      </c>
      <c r="B66" s="719">
        <v>8.9674193548387073</v>
      </c>
      <c r="C66" s="719">
        <v>6.4516129032258064E-4</v>
      </c>
      <c r="D66" s="719">
        <v>-4.5844016129032266</v>
      </c>
      <c r="E66" s="804">
        <v>67.741935483870961</v>
      </c>
      <c r="F66" s="730">
        <v>0</v>
      </c>
      <c r="G66" s="805">
        <v>90</v>
      </c>
      <c r="H66" s="806">
        <v>50</v>
      </c>
      <c r="I66" s="741">
        <f t="shared" si="5"/>
        <v>6783632.0082662217</v>
      </c>
      <c r="J66" s="272">
        <v>31</v>
      </c>
      <c r="K66" s="37">
        <f t="shared" si="2"/>
        <v>210292592.25625288</v>
      </c>
      <c r="L66" s="37">
        <v>-3317570.3973402642</v>
      </c>
      <c r="M66" s="37">
        <f t="shared" si="3"/>
        <v>206975021.85891262</v>
      </c>
      <c r="N66" s="37">
        <v>24724677.017287243</v>
      </c>
      <c r="O66" s="107">
        <f t="shared" si="4"/>
        <v>182250344.84162536</v>
      </c>
      <c r="P66" s="107">
        <f t="shared" si="6"/>
        <v>178904824.62120876</v>
      </c>
    </row>
    <row r="67" spans="1:16">
      <c r="A67" s="714">
        <v>43556</v>
      </c>
      <c r="B67" s="719">
        <v>3.2326666666666668</v>
      </c>
      <c r="C67" s="719">
        <v>4.0000000000000001E-3</v>
      </c>
      <c r="D67" s="719">
        <v>4.6107487922705304E-2</v>
      </c>
      <c r="E67" s="804">
        <v>66.666666666666657</v>
      </c>
      <c r="F67" s="730">
        <v>0</v>
      </c>
      <c r="G67" s="805">
        <v>90</v>
      </c>
      <c r="H67" s="806">
        <v>50</v>
      </c>
      <c r="I67" s="741">
        <f t="shared" si="5"/>
        <v>6514435.7618545024</v>
      </c>
      <c r="J67" s="272">
        <v>30</v>
      </c>
      <c r="K67" s="37">
        <f t="shared" si="2"/>
        <v>195433072.85563508</v>
      </c>
      <c r="L67" s="37">
        <v>-3210551.9974260628</v>
      </c>
      <c r="M67" s="37">
        <f t="shared" si="3"/>
        <v>192222520.85820901</v>
      </c>
      <c r="N67" s="37">
        <v>12014799.745571319</v>
      </c>
      <c r="O67" s="107">
        <f t="shared" si="4"/>
        <v>180207721.1126377</v>
      </c>
      <c r="P67" s="107">
        <f t="shared" si="6"/>
        <v>176899696.78279936</v>
      </c>
    </row>
    <row r="68" spans="1:16">
      <c r="A68" s="714">
        <v>43586</v>
      </c>
      <c r="B68" s="719">
        <v>0.41612903225806452</v>
      </c>
      <c r="C68" s="719">
        <v>0.59903225806451621</v>
      </c>
      <c r="D68" s="719">
        <v>6.8263394109396929</v>
      </c>
      <c r="E68" s="804">
        <v>70.967741935483872</v>
      </c>
      <c r="F68" s="730">
        <v>0</v>
      </c>
      <c r="G68" s="805">
        <v>90</v>
      </c>
      <c r="H68" s="806">
        <v>50</v>
      </c>
      <c r="I68" s="741">
        <f t="shared" ref="I68:I75" si="7">$I$2+SUMPRODUCT($B$2:$H$2,B68:H68)</f>
        <v>6796864.8563197125</v>
      </c>
      <c r="J68" s="272">
        <v>31</v>
      </c>
      <c r="K68" s="37">
        <f t="shared" si="2"/>
        <v>210702810.54591107</v>
      </c>
      <c r="L68" s="37">
        <v>-3317570.3973402642</v>
      </c>
      <c r="M68" s="37">
        <f t="shared" si="3"/>
        <v>207385240.14857081</v>
      </c>
      <c r="N68" s="37">
        <v>12076576.343537204</v>
      </c>
      <c r="O68" s="107">
        <f t="shared" si="4"/>
        <v>195308663.80503359</v>
      </c>
      <c r="P68" s="107">
        <f t="shared" ref="P68:P75" si="8">O68/$P$2</f>
        <v>191723435.56006047</v>
      </c>
    </row>
    <row r="69" spans="1:16">
      <c r="A69" s="714">
        <v>43617</v>
      </c>
      <c r="B69" s="719">
        <v>0</v>
      </c>
      <c r="C69" s="719">
        <v>2.4340000000000002</v>
      </c>
      <c r="D69" s="719">
        <v>12.835060990338167</v>
      </c>
      <c r="E69" s="804">
        <v>66.666666666666657</v>
      </c>
      <c r="F69" s="730">
        <v>0</v>
      </c>
      <c r="G69" s="805">
        <v>90</v>
      </c>
      <c r="H69" s="806">
        <v>51</v>
      </c>
      <c r="I69" s="741">
        <f t="shared" si="7"/>
        <v>7292728.936461227</v>
      </c>
      <c r="J69" s="272">
        <v>30</v>
      </c>
      <c r="K69" s="37">
        <f t="shared" ref="K69:K75" si="9">I69*$J69</f>
        <v>218781868.09383681</v>
      </c>
      <c r="L69" s="37">
        <v>-3210551.9974260628</v>
      </c>
      <c r="M69" s="37">
        <f t="shared" ref="M69:M75" si="10">K69+L69</f>
        <v>215571316.09641075</v>
      </c>
      <c r="N69" s="37">
        <v>29548667.997582376</v>
      </c>
      <c r="O69" s="107">
        <f t="shared" ref="O69:O75" si="11">M69-N69</f>
        <v>186022648.09882838</v>
      </c>
      <c r="P69" s="107">
        <f t="shared" si="8"/>
        <v>182607880.7291925</v>
      </c>
    </row>
    <row r="70" spans="1:16">
      <c r="A70" s="714">
        <v>43647</v>
      </c>
      <c r="B70" s="719">
        <v>0</v>
      </c>
      <c r="C70" s="719">
        <v>4.5209677419354843</v>
      </c>
      <c r="D70" s="719">
        <v>15.593168791144635</v>
      </c>
      <c r="E70" s="804">
        <v>70.967741935483872</v>
      </c>
      <c r="F70" s="730">
        <v>0</v>
      </c>
      <c r="G70" s="805">
        <v>90</v>
      </c>
      <c r="H70" s="806">
        <v>51</v>
      </c>
      <c r="I70" s="741">
        <f t="shared" si="7"/>
        <v>7820939.6813098621</v>
      </c>
      <c r="J70" s="272">
        <v>31</v>
      </c>
      <c r="K70" s="37">
        <f t="shared" si="9"/>
        <v>242449130.12060574</v>
      </c>
      <c r="L70" s="37">
        <v>-3317570.3973402642</v>
      </c>
      <c r="M70" s="37">
        <f t="shared" si="10"/>
        <v>239131559.72326547</v>
      </c>
      <c r="N70" s="37">
        <v>29427991.094945364</v>
      </c>
      <c r="O70" s="107">
        <f t="shared" si="11"/>
        <v>209703568.6283201</v>
      </c>
      <c r="P70" s="107">
        <f t="shared" si="8"/>
        <v>205854097.01415542</v>
      </c>
    </row>
    <row r="71" spans="1:16">
      <c r="A71" s="714">
        <v>43678</v>
      </c>
      <c r="B71" s="719">
        <v>0</v>
      </c>
      <c r="C71" s="719">
        <v>3.4348387096774196</v>
      </c>
      <c r="D71" s="719">
        <v>14.985091748480595</v>
      </c>
      <c r="E71" s="804">
        <v>67.741935483870961</v>
      </c>
      <c r="F71" s="730">
        <v>0</v>
      </c>
      <c r="G71" s="805">
        <v>90</v>
      </c>
      <c r="H71" s="806">
        <v>51</v>
      </c>
      <c r="I71" s="741">
        <f t="shared" si="7"/>
        <v>7569504.1928865714</v>
      </c>
      <c r="J71" s="272">
        <v>31</v>
      </c>
      <c r="K71" s="37">
        <f t="shared" si="9"/>
        <v>234654629.97948372</v>
      </c>
      <c r="L71" s="37">
        <v>-3317570.3973402642</v>
      </c>
      <c r="M71" s="37">
        <f t="shared" si="10"/>
        <v>231337059.58214346</v>
      </c>
      <c r="N71" s="37">
        <v>29376905.894149575</v>
      </c>
      <c r="O71" s="107">
        <f t="shared" si="11"/>
        <v>201960153.68799388</v>
      </c>
      <c r="P71" s="107">
        <f t="shared" si="8"/>
        <v>198252825.84469804</v>
      </c>
    </row>
    <row r="72" spans="1:16">
      <c r="A72" s="714">
        <v>43709</v>
      </c>
      <c r="B72" s="719">
        <v>1.2000000000000005E-2</v>
      </c>
      <c r="C72" s="719">
        <v>1.1179999999999999</v>
      </c>
      <c r="D72" s="719">
        <v>12.007261198945983</v>
      </c>
      <c r="E72" s="804">
        <v>66.666666666666657</v>
      </c>
      <c r="F72" s="730">
        <v>0</v>
      </c>
      <c r="G72" s="805">
        <v>90</v>
      </c>
      <c r="H72" s="806">
        <v>51</v>
      </c>
      <c r="I72" s="741">
        <f t="shared" si="7"/>
        <v>7061547.0994314281</v>
      </c>
      <c r="J72" s="272">
        <v>30</v>
      </c>
      <c r="K72" s="37">
        <f t="shared" si="9"/>
        <v>211846412.98294285</v>
      </c>
      <c r="L72" s="37">
        <v>-3210551.9974260628</v>
      </c>
      <c r="M72" s="37">
        <f t="shared" si="10"/>
        <v>208635860.98551679</v>
      </c>
      <c r="N72" s="37">
        <v>29184695.419029549</v>
      </c>
      <c r="O72" s="107">
        <f t="shared" si="11"/>
        <v>179451165.56648725</v>
      </c>
      <c r="P72" s="107">
        <f t="shared" si="8"/>
        <v>176157029.12190759</v>
      </c>
    </row>
    <row r="73" spans="1:16">
      <c r="A73" s="714">
        <v>43739</v>
      </c>
      <c r="B73" s="719">
        <v>1.4958064516129035</v>
      </c>
      <c r="C73" s="719">
        <v>0.10935483870967744</v>
      </c>
      <c r="D73" s="719">
        <v>6.0271878496276461</v>
      </c>
      <c r="E73" s="804">
        <v>70.967741935483872</v>
      </c>
      <c r="F73" s="730">
        <v>0</v>
      </c>
      <c r="G73" s="805">
        <v>90</v>
      </c>
      <c r="H73" s="806">
        <v>51</v>
      </c>
      <c r="I73" s="741">
        <f t="shared" si="7"/>
        <v>6817424.2376134628</v>
      </c>
      <c r="J73" s="272">
        <v>31</v>
      </c>
      <c r="K73" s="37">
        <f t="shared" si="9"/>
        <v>211340151.36601734</v>
      </c>
      <c r="L73" s="37">
        <v>-3317570.3973402642</v>
      </c>
      <c r="M73" s="37">
        <f t="shared" si="10"/>
        <v>208022580.96867707</v>
      </c>
      <c r="N73" s="37">
        <v>11953605.002245314</v>
      </c>
      <c r="O73" s="107">
        <f t="shared" si="11"/>
        <v>196068975.96643177</v>
      </c>
      <c r="P73" s="107">
        <f t="shared" si="8"/>
        <v>192469790.8770313</v>
      </c>
    </row>
    <row r="74" spans="1:16">
      <c r="A74" s="714">
        <v>43770</v>
      </c>
      <c r="B74" s="719">
        <v>5.7863333333333333</v>
      </c>
      <c r="C74" s="719">
        <v>0</v>
      </c>
      <c r="D74" s="719">
        <v>0.26336594202898567</v>
      </c>
      <c r="E74" s="804">
        <v>70</v>
      </c>
      <c r="F74" s="730">
        <v>0</v>
      </c>
      <c r="G74" s="805">
        <v>90</v>
      </c>
      <c r="H74" s="806">
        <v>51</v>
      </c>
      <c r="I74" s="741">
        <f t="shared" si="7"/>
        <v>6849075.8939431487</v>
      </c>
      <c r="J74" s="272">
        <v>30</v>
      </c>
      <c r="K74" s="37">
        <f t="shared" si="9"/>
        <v>205472276.81829447</v>
      </c>
      <c r="L74" s="37">
        <v>-3210551.9974260628</v>
      </c>
      <c r="M74" s="37">
        <f t="shared" si="10"/>
        <v>202261724.8208684</v>
      </c>
      <c r="N74" s="37">
        <v>12039203.969068579</v>
      </c>
      <c r="O74" s="107">
        <f t="shared" si="11"/>
        <v>190222520.85179982</v>
      </c>
      <c r="P74" s="107">
        <f t="shared" si="8"/>
        <v>186730657.55551174</v>
      </c>
    </row>
    <row r="75" spans="1:16">
      <c r="A75" s="714">
        <v>43800</v>
      </c>
      <c r="B75" s="719">
        <v>11.778387096774193</v>
      </c>
      <c r="C75" s="719">
        <v>0</v>
      </c>
      <c r="D75" s="719">
        <v>-5.4374768973040357</v>
      </c>
      <c r="E75" s="804">
        <v>64.516129032258064</v>
      </c>
      <c r="F75" s="730">
        <v>0</v>
      </c>
      <c r="G75" s="805">
        <v>90</v>
      </c>
      <c r="H75" s="806">
        <v>51</v>
      </c>
      <c r="I75" s="741">
        <f t="shared" si="7"/>
        <v>6955606.6362924073</v>
      </c>
      <c r="J75" s="272">
        <v>31</v>
      </c>
      <c r="K75" s="37">
        <f t="shared" si="9"/>
        <v>215623805.72506464</v>
      </c>
      <c r="L75" s="37">
        <v>-3317570.3973402642</v>
      </c>
      <c r="M75" s="37">
        <f t="shared" si="10"/>
        <v>212306235.32772437</v>
      </c>
      <c r="N75" s="37">
        <v>25254255.82648107</v>
      </c>
      <c r="O75" s="107">
        <f t="shared" si="11"/>
        <v>187051979.50124329</v>
      </c>
      <c r="P75" s="107">
        <f t="shared" si="8"/>
        <v>183618316.97383264</v>
      </c>
    </row>
    <row r="76" spans="1:16">
      <c r="A76" s="714">
        <v>43831</v>
      </c>
      <c r="L76" s="37"/>
    </row>
    <row r="77" spans="1:16">
      <c r="J77" s="31">
        <v>2014</v>
      </c>
      <c r="K77" s="107">
        <f>SUM(K4:K15)</f>
        <v>2550392474.1711502</v>
      </c>
      <c r="L77" s="107"/>
      <c r="M77" s="107"/>
      <c r="N77" s="107">
        <f t="shared" ref="N77:P77" si="12">SUM(N4:N15)</f>
        <v>232065600.19114369</v>
      </c>
      <c r="O77" s="107">
        <f t="shared" si="12"/>
        <v>2288896814.0036011</v>
      </c>
      <c r="P77" s="107">
        <f t="shared" si="12"/>
        <v>2246880155.1031713</v>
      </c>
    </row>
    <row r="78" spans="1:16">
      <c r="J78" s="31">
        <v>2015</v>
      </c>
      <c r="K78" s="107">
        <f t="shared" ref="K78:P78" si="13">SUM(K16:K27)</f>
        <v>2548209705.6186051</v>
      </c>
      <c r="L78" s="107"/>
      <c r="M78" s="107"/>
      <c r="N78" s="107">
        <f t="shared" si="13"/>
        <v>239090790.89712447</v>
      </c>
      <c r="O78" s="107">
        <f t="shared" si="13"/>
        <v>2270057198.7527966</v>
      </c>
      <c r="P78" s="107">
        <f t="shared" si="13"/>
        <v>2228386373.5670919</v>
      </c>
    </row>
    <row r="79" spans="1:16">
      <c r="J79" s="31">
        <v>2016</v>
      </c>
      <c r="K79" s="107">
        <f t="shared" ref="K79:P79" si="14">SUM(K28:K39)</f>
        <v>2557515639.5498657</v>
      </c>
      <c r="L79" s="107"/>
      <c r="M79" s="107"/>
      <c r="N79" s="107">
        <f t="shared" si="14"/>
        <v>241844866.97164494</v>
      </c>
      <c r="O79" s="107">
        <f t="shared" si="14"/>
        <v>2276502038.2096233</v>
      </c>
      <c r="P79" s="107">
        <f t="shared" si="14"/>
        <v>2234712906.8515</v>
      </c>
    </row>
    <row r="80" spans="1:16">
      <c r="J80" s="31">
        <v>2017</v>
      </c>
      <c r="K80" s="107">
        <f t="shared" ref="K80:P80" si="15">SUM(K40:K51)</f>
        <v>2559776511.1551123</v>
      </c>
      <c r="L80" s="107"/>
      <c r="M80" s="107"/>
      <c r="N80" s="107">
        <f t="shared" si="15"/>
        <v>249378031.8819516</v>
      </c>
      <c r="O80" s="107">
        <f t="shared" si="15"/>
        <v>2271336763.3044777</v>
      </c>
      <c r="P80" s="107">
        <f t="shared" si="15"/>
        <v>2229642449.4988489</v>
      </c>
    </row>
    <row r="81" spans="1:16">
      <c r="J81" s="31">
        <v>2018</v>
      </c>
      <c r="K81" s="107">
        <f t="shared" ref="K81:P81" si="16">SUM(K52:K63)</f>
        <v>2566601551.7557955</v>
      </c>
      <c r="L81" s="107"/>
      <c r="M81" s="107"/>
      <c r="N81" s="107">
        <f t="shared" si="16"/>
        <v>260708118.73481661</v>
      </c>
      <c r="O81" s="107">
        <f t="shared" si="16"/>
        <v>2266831717.0522952</v>
      </c>
      <c r="P81" s="107">
        <f t="shared" si="16"/>
        <v>2225220101.1605921</v>
      </c>
    </row>
    <row r="82" spans="1:16">
      <c r="J82" s="31">
        <v>2019</v>
      </c>
      <c r="K82" s="107">
        <f t="shared" ref="K82:P82" si="17">SUM(K64:K75)</f>
        <v>2575251782.686255</v>
      </c>
      <c r="L82" s="107"/>
      <c r="M82" s="107"/>
      <c r="N82" s="107">
        <f t="shared" si="17"/>
        <v>264885664.59890136</v>
      </c>
      <c r="O82" s="107">
        <f t="shared" si="17"/>
        <v>2271304402.1186695</v>
      </c>
      <c r="P82" s="107">
        <f t="shared" si="17"/>
        <v>2229610682.3585649</v>
      </c>
    </row>
    <row r="87" spans="1:16">
      <c r="A87" s="726"/>
    </row>
    <row r="88" spans="1:16">
      <c r="A88" s="726"/>
    </row>
    <row r="89" spans="1:16">
      <c r="A89" s="726"/>
    </row>
    <row r="90" spans="1:16">
      <c r="A90" s="726"/>
    </row>
    <row r="91" spans="1:16">
      <c r="A91" s="726"/>
    </row>
    <row r="92" spans="1:16">
      <c r="A92" s="726"/>
    </row>
    <row r="93" spans="1:16">
      <c r="A93" s="726"/>
    </row>
    <row r="94" spans="1:16">
      <c r="A94" s="726"/>
    </row>
    <row r="95" spans="1:16">
      <c r="A95" s="726"/>
    </row>
    <row r="99" spans="1:5">
      <c r="A99" s="726"/>
    </row>
    <row r="100" spans="1:5">
      <c r="A100" s="726"/>
    </row>
    <row r="101" spans="1:5">
      <c r="A101" s="726"/>
    </row>
    <row r="102" spans="1:5">
      <c r="A102" s="726"/>
    </row>
    <row r="103" spans="1:5">
      <c r="A103" s="726"/>
      <c r="B103" s="6"/>
      <c r="C103" s="6"/>
      <c r="D103" s="6"/>
      <c r="E103" s="6"/>
    </row>
    <row r="104" spans="1:5">
      <c r="A104" s="726"/>
      <c r="B104" s="6"/>
      <c r="C104" s="6"/>
      <c r="D104" s="6"/>
      <c r="E104" s="6"/>
    </row>
    <row r="105" spans="1:5">
      <c r="A105" s="726"/>
      <c r="B105" s="6"/>
      <c r="C105" s="6"/>
      <c r="D105" s="6"/>
      <c r="E105" s="6"/>
    </row>
    <row r="106" spans="1:5">
      <c r="A106" s="726"/>
      <c r="B106" s="6"/>
      <c r="C106" s="6"/>
      <c r="D106" s="6"/>
      <c r="E106" s="6"/>
    </row>
    <row r="107" spans="1:5">
      <c r="A107" s="726"/>
      <c r="B107" s="6"/>
      <c r="C107" s="6"/>
      <c r="D107" s="6"/>
      <c r="E107" s="6"/>
    </row>
    <row r="108" spans="1:5">
      <c r="B108" s="6"/>
      <c r="C108" s="6"/>
      <c r="D108" s="6"/>
      <c r="E108" s="6"/>
    </row>
    <row r="109" spans="1:5">
      <c r="B109" s="6"/>
      <c r="C109" s="6"/>
      <c r="D109" s="6"/>
      <c r="E109" s="6"/>
    </row>
    <row r="110" spans="1:5">
      <c r="B110" s="6"/>
      <c r="C110" s="6"/>
      <c r="D110" s="6"/>
      <c r="E110" s="6"/>
    </row>
    <row r="111" spans="1:5">
      <c r="B111" s="6"/>
      <c r="C111" s="6"/>
      <c r="D111" s="6"/>
      <c r="E111" s="6"/>
    </row>
    <row r="112" spans="1:5">
      <c r="B112" s="6"/>
      <c r="C112" s="6"/>
      <c r="D112" s="6"/>
      <c r="E112" s="6"/>
    </row>
    <row r="113" spans="2:5">
      <c r="B113" s="6"/>
      <c r="C113" s="6"/>
      <c r="D113" s="6"/>
      <c r="E113" s="6"/>
    </row>
    <row r="114" spans="2:5">
      <c r="B114" s="6"/>
      <c r="C114" s="6"/>
      <c r="D114" s="6"/>
      <c r="E114" s="6"/>
    </row>
    <row r="115" spans="2:5">
      <c r="B115" s="6"/>
      <c r="C115" s="6"/>
      <c r="D115" s="6"/>
      <c r="E115" s="6"/>
    </row>
    <row r="116" spans="2:5">
      <c r="B116" s="6"/>
      <c r="C116" s="6"/>
      <c r="D116" s="6"/>
      <c r="E116" s="6"/>
    </row>
    <row r="117" spans="2:5">
      <c r="B117" s="6"/>
      <c r="C117" s="6"/>
      <c r="D117" s="6"/>
      <c r="E117" s="6"/>
    </row>
    <row r="118" spans="2:5">
      <c r="B118" s="6"/>
      <c r="C118" s="6"/>
      <c r="D118" s="6"/>
      <c r="E118" s="6"/>
    </row>
    <row r="119" spans="2:5">
      <c r="B119" s="6"/>
      <c r="C119" s="6"/>
      <c r="D119" s="6"/>
      <c r="E119" s="6"/>
    </row>
    <row r="120" spans="2:5">
      <c r="B120" s="6"/>
      <c r="C120" s="6"/>
      <c r="D120" s="6"/>
      <c r="E120" s="6"/>
    </row>
    <row r="121" spans="2:5">
      <c r="B121" s="6"/>
      <c r="C121" s="6"/>
      <c r="D121" s="6"/>
      <c r="E121" s="6"/>
    </row>
    <row r="122" spans="2:5">
      <c r="B122" s="6"/>
      <c r="C122" s="6"/>
      <c r="D122" s="6"/>
      <c r="E122" s="6"/>
    </row>
    <row r="123" spans="2:5">
      <c r="B123" s="6"/>
      <c r="C123" s="6"/>
      <c r="D123" s="6"/>
      <c r="E123" s="6"/>
    </row>
    <row r="124" spans="2:5">
      <c r="B124" s="6"/>
      <c r="C124" s="6"/>
      <c r="D124" s="6"/>
      <c r="E124" s="6"/>
    </row>
    <row r="125" spans="2:5">
      <c r="B125" s="6"/>
      <c r="C125" s="6"/>
      <c r="D125" s="6"/>
      <c r="E125" s="6"/>
    </row>
    <row r="126" spans="2:5">
      <c r="B126" s="6"/>
      <c r="C126" s="6"/>
      <c r="D126" s="6"/>
      <c r="E126" s="6"/>
    </row>
  </sheetData>
  <phoneticPr fontId="21" type="noConversion"/>
  <pageMargins left="0.74803149606299213" right="0.74803149606299213" top="0.98425196850393704" bottom="0.98425196850393704" header="0.51181102362204722" footer="0.51181102362204722"/>
  <pageSetup scale="39" orientation="landscape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M95"/>
  <sheetViews>
    <sheetView zoomScale="85" zoomScaleNormal="85" workbookViewId="0">
      <pane xSplit="8" ySplit="2" topLeftCell="I57" activePane="bottomRight" state="frozenSplit"/>
      <selection pane="topRight"/>
      <selection pane="bottomLeft"/>
      <selection pane="bottomRight" activeCell="E78" sqref="E78"/>
    </sheetView>
  </sheetViews>
  <sheetFormatPr defaultRowHeight="12.75"/>
  <cols>
    <col min="1" max="1" width="9.28515625" style="11" bestFit="1" customWidth="1"/>
    <col min="2" max="2" width="7.85546875" style="716" customWidth="1"/>
    <col min="3" max="3" width="14.5703125" style="716" customWidth="1"/>
    <col min="4" max="4" width="11.5703125" style="716" bestFit="1" customWidth="1"/>
    <col min="5" max="5" width="13.140625" style="716" bestFit="1" customWidth="1"/>
    <col min="6" max="6" width="15.140625" style="716" customWidth="1"/>
    <col min="7" max="7" width="11.42578125" style="716" bestFit="1" customWidth="1"/>
    <col min="8" max="8" width="12.140625" style="716" customWidth="1"/>
    <col min="9" max="9" width="5.85546875" style="716" bestFit="1" customWidth="1"/>
    <col min="10" max="10" width="17.5703125" style="6" customWidth="1"/>
    <col min="11" max="11" width="17" style="18" customWidth="1"/>
    <col min="12" max="12" width="13.140625" style="11" customWidth="1"/>
    <col min="13" max="13" width="15.42578125" style="11" customWidth="1"/>
    <col min="14" max="16384" width="9.140625" style="11"/>
  </cols>
  <sheetData>
    <row r="1" spans="1:13">
      <c r="A1" s="10"/>
      <c r="H1" s="103"/>
      <c r="I1" s="103"/>
      <c r="J1" s="314"/>
      <c r="L1" s="31">
        <v>1.0376000000000001</v>
      </c>
    </row>
    <row r="2" spans="1:13" s="718" customFormat="1" ht="38.25">
      <c r="B2" s="100" t="s">
        <v>52</v>
      </c>
      <c r="C2" s="100" t="s">
        <v>337</v>
      </c>
      <c r="D2" s="100" t="s">
        <v>132</v>
      </c>
      <c r="E2" s="100" t="s">
        <v>133</v>
      </c>
      <c r="F2" s="100" t="s">
        <v>134</v>
      </c>
      <c r="G2" s="100" t="s">
        <v>338</v>
      </c>
      <c r="H2" s="100" t="s">
        <v>339</v>
      </c>
      <c r="I2" s="133" t="s">
        <v>186</v>
      </c>
      <c r="J2" s="151" t="s">
        <v>335</v>
      </c>
      <c r="K2" s="100" t="s">
        <v>57</v>
      </c>
      <c r="L2" s="14" t="s">
        <v>331</v>
      </c>
      <c r="M2" s="717"/>
    </row>
    <row r="3" spans="1:13" ht="15">
      <c r="A3" s="15">
        <v>41275</v>
      </c>
      <c r="B3" s="272">
        <v>31</v>
      </c>
      <c r="C3" s="6">
        <v>163287</v>
      </c>
      <c r="D3" s="811">
        <f t="shared" ref="D3:D14" si="0">J3*B3</f>
        <v>12927079.752572706</v>
      </c>
      <c r="E3" s="6">
        <f t="shared" ref="E3:E14" si="1">D3/$L$1</f>
        <v>12458635.073797904</v>
      </c>
      <c r="F3" s="705"/>
      <c r="G3" s="701">
        <f t="shared" ref="G3:G14" si="2">D3/C3</f>
        <v>79.16784405722872</v>
      </c>
      <c r="H3" s="683">
        <f t="shared" ref="H3:H14" si="3">G3/B3</f>
        <v>2.5538014212009266</v>
      </c>
      <c r="I3" s="27">
        <f t="shared" ref="I3:I39" si="4">YEAR(A3)</f>
        <v>2013</v>
      </c>
      <c r="J3" s="818">
        <v>417002.57266363566</v>
      </c>
      <c r="K3" s="19"/>
      <c r="L3" s="767"/>
    </row>
    <row r="4" spans="1:13" ht="15">
      <c r="A4" s="15">
        <v>41306</v>
      </c>
      <c r="B4" s="272">
        <v>28</v>
      </c>
      <c r="C4" s="6">
        <v>163364</v>
      </c>
      <c r="D4" s="811">
        <f t="shared" si="0"/>
        <v>10875512.860444905</v>
      </c>
      <c r="E4" s="6">
        <f t="shared" si="1"/>
        <v>10481411.777606886</v>
      </c>
      <c r="F4" s="705"/>
      <c r="G4" s="701">
        <f t="shared" si="2"/>
        <v>66.572273330996453</v>
      </c>
      <c r="H4" s="683">
        <f t="shared" si="3"/>
        <v>2.3775811903927306</v>
      </c>
      <c r="I4" s="27">
        <f t="shared" si="4"/>
        <v>2013</v>
      </c>
      <c r="J4" s="818">
        <v>388411.17358731804</v>
      </c>
      <c r="K4" s="19"/>
      <c r="L4" s="767"/>
    </row>
    <row r="5" spans="1:13" ht="15">
      <c r="A5" s="15">
        <v>41334</v>
      </c>
      <c r="B5" s="272">
        <v>31</v>
      </c>
      <c r="C5" s="6">
        <v>163376</v>
      </c>
      <c r="D5" s="811">
        <f t="shared" si="0"/>
        <v>11349254.65151114</v>
      </c>
      <c r="E5" s="6">
        <f t="shared" si="1"/>
        <v>10937986.364216596</v>
      </c>
      <c r="F5" s="705"/>
      <c r="G5" s="701">
        <f t="shared" si="2"/>
        <v>69.467086056159658</v>
      </c>
      <c r="H5" s="683">
        <f t="shared" si="3"/>
        <v>2.2408737437470858</v>
      </c>
      <c r="I5" s="27">
        <f t="shared" si="4"/>
        <v>2013</v>
      </c>
      <c r="J5" s="818">
        <v>366104.98875842389</v>
      </c>
      <c r="K5" s="37"/>
      <c r="L5" s="107"/>
    </row>
    <row r="6" spans="1:13" ht="15">
      <c r="A6" s="15">
        <v>41365</v>
      </c>
      <c r="B6" s="272">
        <v>30</v>
      </c>
      <c r="C6" s="6">
        <v>163377</v>
      </c>
      <c r="D6" s="811">
        <f t="shared" si="0"/>
        <v>9270604.7735820841</v>
      </c>
      <c r="E6" s="6">
        <f t="shared" si="1"/>
        <v>8934661.5011392478</v>
      </c>
      <c r="F6" s="705"/>
      <c r="G6" s="701">
        <f t="shared" si="2"/>
        <v>56.743634499238475</v>
      </c>
      <c r="H6" s="683">
        <f t="shared" si="3"/>
        <v>1.8914544833079492</v>
      </c>
      <c r="I6" s="27">
        <f t="shared" si="4"/>
        <v>2013</v>
      </c>
      <c r="J6" s="818">
        <v>309020.15911940282</v>
      </c>
      <c r="K6" s="37"/>
      <c r="L6" s="107"/>
    </row>
    <row r="7" spans="1:13" ht="15">
      <c r="A7" s="15">
        <v>41395</v>
      </c>
      <c r="B7" s="272">
        <v>31</v>
      </c>
      <c r="C7" s="6">
        <v>163380</v>
      </c>
      <c r="D7" s="811">
        <f t="shared" si="0"/>
        <v>7895658.8842968298</v>
      </c>
      <c r="E7" s="6">
        <f t="shared" si="1"/>
        <v>7609540.1737633282</v>
      </c>
      <c r="F7" s="705"/>
      <c r="G7" s="701">
        <f t="shared" si="2"/>
        <v>48.326960976232279</v>
      </c>
      <c r="H7" s="683">
        <f t="shared" si="3"/>
        <v>1.5589342250397509</v>
      </c>
      <c r="I7" s="27">
        <f t="shared" si="4"/>
        <v>2013</v>
      </c>
      <c r="J7" s="818">
        <v>254698.6736869945</v>
      </c>
      <c r="K7" s="37"/>
      <c r="L7" s="107"/>
    </row>
    <row r="8" spans="1:13" ht="15">
      <c r="A8" s="15">
        <v>41426</v>
      </c>
      <c r="B8" s="272">
        <v>30</v>
      </c>
      <c r="C8" s="6">
        <v>163426</v>
      </c>
      <c r="D8" s="811">
        <f t="shared" si="0"/>
        <v>6843311.9752681395</v>
      </c>
      <c r="E8" s="6">
        <f t="shared" si="1"/>
        <v>6595327.6554241898</v>
      </c>
      <c r="F8" s="705"/>
      <c r="G8" s="701">
        <f t="shared" si="2"/>
        <v>41.874071293846384</v>
      </c>
      <c r="H8" s="683">
        <f t="shared" si="3"/>
        <v>1.3958023764615461</v>
      </c>
      <c r="I8" s="27">
        <f t="shared" si="4"/>
        <v>2013</v>
      </c>
      <c r="J8" s="818">
        <v>228110.39917560466</v>
      </c>
      <c r="K8" s="37"/>
      <c r="L8" s="107"/>
    </row>
    <row r="9" spans="1:13" ht="15">
      <c r="A9" s="15">
        <v>41456</v>
      </c>
      <c r="B9" s="272">
        <v>31</v>
      </c>
      <c r="C9" s="6">
        <v>163450</v>
      </c>
      <c r="D9" s="811">
        <f t="shared" si="0"/>
        <v>7825991.6623673541</v>
      </c>
      <c r="E9" s="6">
        <f t="shared" si="1"/>
        <v>7542397.5157742416</v>
      </c>
      <c r="F9" s="705"/>
      <c r="G9" s="701">
        <f t="shared" si="2"/>
        <v>47.880034642810365</v>
      </c>
      <c r="H9" s="683">
        <f t="shared" si="3"/>
        <v>1.5445172465422699</v>
      </c>
      <c r="I9" s="27">
        <f t="shared" si="4"/>
        <v>2013</v>
      </c>
      <c r="J9" s="306">
        <v>252451.34394733401</v>
      </c>
      <c r="K9" s="37"/>
      <c r="L9" s="107"/>
    </row>
    <row r="10" spans="1:13" ht="15">
      <c r="A10" s="15">
        <v>41487</v>
      </c>
      <c r="B10" s="272">
        <v>31</v>
      </c>
      <c r="C10" s="6">
        <v>163458</v>
      </c>
      <c r="D10" s="811">
        <f t="shared" si="0"/>
        <v>7785585.258781408</v>
      </c>
      <c r="E10" s="6">
        <f t="shared" si="1"/>
        <v>7503455.3380699763</v>
      </c>
      <c r="F10" s="705"/>
      <c r="G10" s="701">
        <f t="shared" si="2"/>
        <v>47.630493819705414</v>
      </c>
      <c r="H10" s="683">
        <f t="shared" si="3"/>
        <v>1.5364675425711425</v>
      </c>
      <c r="I10" s="27">
        <f t="shared" si="4"/>
        <v>2013</v>
      </c>
      <c r="J10" s="306">
        <v>251147.9115735938</v>
      </c>
      <c r="K10" s="37"/>
      <c r="L10" s="107"/>
    </row>
    <row r="11" spans="1:13" ht="15">
      <c r="A11" s="15">
        <v>41518</v>
      </c>
      <c r="B11" s="272">
        <v>30</v>
      </c>
      <c r="C11" s="6">
        <v>163492</v>
      </c>
      <c r="D11" s="811">
        <f t="shared" si="0"/>
        <v>8723849.4853214826</v>
      </c>
      <c r="E11" s="6">
        <f t="shared" si="1"/>
        <v>8407719.2418287229</v>
      </c>
      <c r="F11" s="705"/>
      <c r="G11" s="701">
        <f t="shared" si="2"/>
        <v>53.359488447884196</v>
      </c>
      <c r="H11" s="683">
        <f t="shared" si="3"/>
        <v>1.7786496149294733</v>
      </c>
      <c r="I11" s="27">
        <f t="shared" si="4"/>
        <v>2013</v>
      </c>
      <c r="J11" s="306">
        <v>290794.9828440494</v>
      </c>
      <c r="K11" s="37"/>
      <c r="L11" s="107"/>
    </row>
    <row r="12" spans="1:13" ht="15">
      <c r="A12" s="15">
        <v>41548</v>
      </c>
      <c r="B12" s="272">
        <v>31</v>
      </c>
      <c r="C12" s="6">
        <v>163505</v>
      </c>
      <c r="D12" s="811">
        <f t="shared" si="0"/>
        <v>10374821.735486737</v>
      </c>
      <c r="E12" s="6">
        <f t="shared" si="1"/>
        <v>9998864.4328129683</v>
      </c>
      <c r="F12" s="705"/>
      <c r="G12" s="701">
        <f t="shared" si="2"/>
        <v>63.452626742220339</v>
      </c>
      <c r="H12" s="683">
        <f t="shared" si="3"/>
        <v>2.0468589271683979</v>
      </c>
      <c r="I12" s="27">
        <f t="shared" si="4"/>
        <v>2013</v>
      </c>
      <c r="J12" s="306">
        <v>334671.66888666892</v>
      </c>
      <c r="K12" s="37"/>
      <c r="L12" s="107"/>
    </row>
    <row r="13" spans="1:13" ht="15">
      <c r="A13" s="15">
        <v>41579</v>
      </c>
      <c r="B13" s="272">
        <v>30</v>
      </c>
      <c r="C13" s="6">
        <v>163689</v>
      </c>
      <c r="D13" s="811">
        <f t="shared" si="0"/>
        <v>11769461.684958639</v>
      </c>
      <c r="E13" s="6">
        <f t="shared" si="1"/>
        <v>11342966.157438934</v>
      </c>
      <c r="F13" s="705"/>
      <c r="G13" s="701">
        <f>D13/C13</f>
        <v>71.901359804010283</v>
      </c>
      <c r="H13" s="683">
        <f>G13/B13</f>
        <v>2.3967119934670094</v>
      </c>
      <c r="I13" s="27">
        <f t="shared" si="4"/>
        <v>2013</v>
      </c>
      <c r="J13" s="306">
        <v>392315.38949862128</v>
      </c>
      <c r="K13" s="37"/>
      <c r="L13" s="107"/>
    </row>
    <row r="14" spans="1:13" ht="15">
      <c r="A14" s="125">
        <v>41609</v>
      </c>
      <c r="B14" s="795">
        <v>31</v>
      </c>
      <c r="C14" s="812">
        <v>163689</v>
      </c>
      <c r="D14" s="816">
        <f t="shared" si="0"/>
        <v>12275449.010951541</v>
      </c>
      <c r="E14" s="820">
        <f t="shared" si="1"/>
        <v>11830617.782335717</v>
      </c>
      <c r="F14" s="821"/>
      <c r="G14" s="702">
        <f t="shared" si="2"/>
        <v>74.992510253905522</v>
      </c>
      <c r="H14" s="599">
        <f t="shared" si="3"/>
        <v>2.4191132339969523</v>
      </c>
      <c r="I14" s="822">
        <f t="shared" si="4"/>
        <v>2013</v>
      </c>
      <c r="J14" s="681">
        <v>395982.22615972714</v>
      </c>
      <c r="K14" s="706"/>
      <c r="L14" s="746"/>
    </row>
    <row r="15" spans="1:13">
      <c r="A15" s="15">
        <v>41640</v>
      </c>
      <c r="B15" s="272">
        <v>31</v>
      </c>
      <c r="C15" s="710">
        <v>163711.73132949916</v>
      </c>
      <c r="D15" s="724"/>
      <c r="E15" s="11"/>
      <c r="F15" s="684">
        <f>H3*C15*B15</f>
        <v>12960704.816232715</v>
      </c>
      <c r="G15" s="701">
        <f t="shared" ref="G15:G46" si="5">F15/C15</f>
        <v>79.16784405722872</v>
      </c>
      <c r="H15" s="15"/>
      <c r="I15" s="27">
        <f t="shared" si="4"/>
        <v>2014</v>
      </c>
      <c r="J15" s="11"/>
      <c r="K15" s="37">
        <f t="shared" ref="K15:K46" si="6">F15</f>
        <v>12960704.816232715</v>
      </c>
      <c r="L15" s="107">
        <f t="shared" ref="L15:L46" si="7">K15/$L$1</f>
        <v>12491041.65018573</v>
      </c>
    </row>
    <row r="16" spans="1:13">
      <c r="A16" s="15">
        <v>41671</v>
      </c>
      <c r="B16" s="272">
        <v>28</v>
      </c>
      <c r="C16" s="710">
        <v>163734.46265899835</v>
      </c>
      <c r="D16" s="724"/>
      <c r="E16" s="11"/>
      <c r="F16" s="684">
        <f t="shared" ref="F16:F26" si="8">H4*C16*B16</f>
        <v>10900175.401838671</v>
      </c>
      <c r="G16" s="701">
        <f t="shared" si="5"/>
        <v>66.572273330996453</v>
      </c>
      <c r="H16" s="15"/>
      <c r="I16" s="27">
        <f t="shared" si="4"/>
        <v>2014</v>
      </c>
      <c r="J16" s="11"/>
      <c r="K16" s="37">
        <f t="shared" si="6"/>
        <v>10900175.401838671</v>
      </c>
      <c r="L16" s="107">
        <f t="shared" si="7"/>
        <v>10505180.610869961</v>
      </c>
    </row>
    <row r="17" spans="1:13" s="718" customFormat="1">
      <c r="A17" s="15">
        <v>41699</v>
      </c>
      <c r="B17" s="272">
        <v>31</v>
      </c>
      <c r="C17" s="710">
        <v>163757.19398849754</v>
      </c>
      <c r="D17" s="724"/>
      <c r="F17" s="684">
        <f t="shared" si="8"/>
        <v>11375735.087114191</v>
      </c>
      <c r="G17" s="701">
        <f t="shared" si="5"/>
        <v>69.467086056159658</v>
      </c>
      <c r="H17" s="15"/>
      <c r="I17" s="27">
        <f t="shared" si="4"/>
        <v>2014</v>
      </c>
      <c r="K17" s="37">
        <f t="shared" si="6"/>
        <v>11375735.087114191</v>
      </c>
      <c r="L17" s="107">
        <f t="shared" si="7"/>
        <v>10963507.215800107</v>
      </c>
      <c r="M17" s="11"/>
    </row>
    <row r="18" spans="1:13">
      <c r="A18" s="15">
        <v>41730</v>
      </c>
      <c r="B18" s="272">
        <v>30</v>
      </c>
      <c r="C18" s="710">
        <v>163779.92531799673</v>
      </c>
      <c r="D18" s="724"/>
      <c r="E18" s="11"/>
      <c r="F18" s="684">
        <f t="shared" si="8"/>
        <v>9293468.22055698</v>
      </c>
      <c r="G18" s="701">
        <f t="shared" si="5"/>
        <v>56.743634499238475</v>
      </c>
      <c r="H18" s="15"/>
      <c r="I18" s="27">
        <f t="shared" si="4"/>
        <v>2014</v>
      </c>
      <c r="J18" s="11"/>
      <c r="K18" s="37">
        <f t="shared" si="6"/>
        <v>9293468.22055698</v>
      </c>
      <c r="L18" s="107">
        <f t="shared" si="7"/>
        <v>8956696.4346154388</v>
      </c>
    </row>
    <row r="19" spans="1:13">
      <c r="A19" s="15">
        <v>41760</v>
      </c>
      <c r="B19" s="272">
        <v>31</v>
      </c>
      <c r="C19" s="710">
        <v>163802.6566474959</v>
      </c>
      <c r="D19" s="724"/>
      <c r="E19" s="11"/>
      <c r="F19" s="684">
        <f t="shared" si="8"/>
        <v>7916084.5956067089</v>
      </c>
      <c r="G19" s="701">
        <f t="shared" si="5"/>
        <v>48.326960976232279</v>
      </c>
      <c r="H19" s="15"/>
      <c r="I19" s="27">
        <f t="shared" si="4"/>
        <v>2014</v>
      </c>
      <c r="J19" s="11"/>
      <c r="K19" s="37">
        <f t="shared" si="6"/>
        <v>7916084.5956067089</v>
      </c>
      <c r="L19" s="107">
        <f t="shared" si="7"/>
        <v>7629225.7089501815</v>
      </c>
    </row>
    <row r="20" spans="1:13">
      <c r="A20" s="15">
        <v>41791</v>
      </c>
      <c r="B20" s="272">
        <v>30</v>
      </c>
      <c r="C20" s="710">
        <v>163825.38797699509</v>
      </c>
      <c r="D20" s="745"/>
      <c r="E20" s="11"/>
      <c r="F20" s="684">
        <f t="shared" si="8"/>
        <v>6860035.9758907361</v>
      </c>
      <c r="G20" s="701">
        <f t="shared" si="5"/>
        <v>41.874071293846384</v>
      </c>
      <c r="H20" s="15"/>
      <c r="I20" s="27">
        <f t="shared" si="4"/>
        <v>2014</v>
      </c>
      <c r="J20" s="11"/>
      <c r="K20" s="37">
        <f t="shared" si="6"/>
        <v>6860035.9758907361</v>
      </c>
      <c r="L20" s="107">
        <f t="shared" si="7"/>
        <v>6611445.6205577636</v>
      </c>
    </row>
    <row r="21" spans="1:13">
      <c r="A21" s="15">
        <v>41821</v>
      </c>
      <c r="B21" s="272">
        <v>31</v>
      </c>
      <c r="C21" s="710">
        <v>163848.11930649428</v>
      </c>
      <c r="D21" s="724"/>
      <c r="E21" s="11"/>
      <c r="F21" s="684">
        <f t="shared" si="8"/>
        <v>7845053.6285542715</v>
      </c>
      <c r="G21" s="701">
        <f t="shared" si="5"/>
        <v>47.880034642810365</v>
      </c>
      <c r="H21" s="15"/>
      <c r="I21" s="27">
        <f t="shared" si="4"/>
        <v>2014</v>
      </c>
      <c r="J21" s="11"/>
      <c r="K21" s="37">
        <f t="shared" si="6"/>
        <v>7845053.6285542715</v>
      </c>
      <c r="L21" s="107">
        <f t="shared" si="7"/>
        <v>7560768.7245125975</v>
      </c>
    </row>
    <row r="22" spans="1:13">
      <c r="A22" s="15">
        <v>41852</v>
      </c>
      <c r="B22" s="272">
        <v>31</v>
      </c>
      <c r="C22" s="710">
        <v>163870.85063599344</v>
      </c>
      <c r="D22" s="724"/>
      <c r="E22" s="11"/>
      <c r="F22" s="684">
        <f t="shared" si="8"/>
        <v>7805249.5384475552</v>
      </c>
      <c r="G22" s="701">
        <f t="shared" si="5"/>
        <v>47.630493819705414</v>
      </c>
      <c r="H22" s="15"/>
      <c r="I22" s="27">
        <f t="shared" si="4"/>
        <v>2014</v>
      </c>
      <c r="J22" s="11"/>
      <c r="K22" s="37">
        <f t="shared" si="6"/>
        <v>7805249.5384475552</v>
      </c>
      <c r="L22" s="107">
        <f t="shared" si="7"/>
        <v>7522407.0339702722</v>
      </c>
    </row>
    <row r="23" spans="1:13">
      <c r="A23" s="15">
        <v>41883</v>
      </c>
      <c r="B23" s="272">
        <v>30</v>
      </c>
      <c r="C23" s="710">
        <v>163893.58196549263</v>
      </c>
      <c r="D23" s="724"/>
      <c r="E23" s="11"/>
      <c r="F23" s="684">
        <f t="shared" si="8"/>
        <v>8745277.6935700662</v>
      </c>
      <c r="G23" s="701">
        <f t="shared" si="5"/>
        <v>53.359488447884196</v>
      </c>
      <c r="H23" s="15"/>
      <c r="I23" s="27">
        <f t="shared" si="4"/>
        <v>2014</v>
      </c>
      <c r="J23" s="11"/>
      <c r="K23" s="37">
        <f t="shared" si="6"/>
        <v>8745277.6935700662</v>
      </c>
      <c r="L23" s="107">
        <f t="shared" si="7"/>
        <v>8428370.9460004494</v>
      </c>
    </row>
    <row r="24" spans="1:13">
      <c r="A24" s="15">
        <v>41913</v>
      </c>
      <c r="B24" s="272">
        <v>31</v>
      </c>
      <c r="C24" s="710">
        <v>163916.31329499182</v>
      </c>
      <c r="D24" s="724"/>
      <c r="E24" s="11"/>
      <c r="F24" s="684">
        <f t="shared" si="8"/>
        <v>10400920.644467965</v>
      </c>
      <c r="G24" s="701">
        <f t="shared" si="5"/>
        <v>63.452626742220339</v>
      </c>
      <c r="H24" s="15"/>
      <c r="I24" s="27">
        <f t="shared" si="4"/>
        <v>2014</v>
      </c>
      <c r="J24" s="11"/>
      <c r="K24" s="37">
        <f t="shared" si="6"/>
        <v>10400920.644467965</v>
      </c>
      <c r="L24" s="107">
        <f t="shared" si="7"/>
        <v>10024017.583334584</v>
      </c>
    </row>
    <row r="25" spans="1:13">
      <c r="A25" s="15">
        <v>41944</v>
      </c>
      <c r="B25" s="272">
        <v>30</v>
      </c>
      <c r="C25" s="710">
        <v>163939.04462449098</v>
      </c>
      <c r="D25" s="724"/>
      <c r="E25" s="11"/>
      <c r="F25" s="684">
        <f t="shared" si="8"/>
        <v>11787440.233471224</v>
      </c>
      <c r="G25" s="701">
        <f t="shared" si="5"/>
        <v>71.901359804010283</v>
      </c>
      <c r="H25" s="15"/>
      <c r="I25" s="27">
        <f t="shared" si="4"/>
        <v>2014</v>
      </c>
      <c r="J25" s="11"/>
      <c r="K25" s="37">
        <f t="shared" si="6"/>
        <v>11787440.233471224</v>
      </c>
      <c r="L25" s="107">
        <f t="shared" si="7"/>
        <v>11360293.208819605</v>
      </c>
    </row>
    <row r="26" spans="1:13">
      <c r="A26" s="15">
        <v>41974</v>
      </c>
      <c r="B26" s="272">
        <v>31</v>
      </c>
      <c r="C26" s="710">
        <v>163961.77595399017</v>
      </c>
      <c r="D26" s="724"/>
      <c r="E26" s="11"/>
      <c r="F26" s="684">
        <f t="shared" si="8"/>
        <v>12295905.164478168</v>
      </c>
      <c r="G26" s="701">
        <f t="shared" si="5"/>
        <v>74.992510253905522</v>
      </c>
      <c r="H26" s="15"/>
      <c r="I26" s="27">
        <f t="shared" si="4"/>
        <v>2014</v>
      </c>
      <c r="J26" s="11"/>
      <c r="K26" s="37">
        <f t="shared" si="6"/>
        <v>12295905.164478168</v>
      </c>
      <c r="L26" s="107">
        <f t="shared" si="7"/>
        <v>11850332.656590369</v>
      </c>
    </row>
    <row r="27" spans="1:13">
      <c r="A27" s="15">
        <v>42005</v>
      </c>
      <c r="B27" s="272">
        <v>31</v>
      </c>
      <c r="C27" s="710">
        <v>163984.50728348937</v>
      </c>
      <c r="D27" s="724"/>
      <c r="E27" s="11"/>
      <c r="F27" s="684">
        <f t="shared" ref="F27:F38" si="9">H3*C27*B27</f>
        <v>12982299.900420774</v>
      </c>
      <c r="G27" s="701">
        <f t="shared" si="5"/>
        <v>79.16784405722872</v>
      </c>
      <c r="H27" s="15"/>
      <c r="I27" s="27">
        <f t="shared" si="4"/>
        <v>2015</v>
      </c>
      <c r="K27" s="37">
        <f t="shared" si="6"/>
        <v>12982299.900420774</v>
      </c>
      <c r="L27" s="107">
        <f t="shared" si="7"/>
        <v>12511854.1831349</v>
      </c>
      <c r="M27" s="705"/>
    </row>
    <row r="28" spans="1:13">
      <c r="A28" s="15">
        <v>42036</v>
      </c>
      <c r="B28" s="272">
        <v>28</v>
      </c>
      <c r="C28" s="710">
        <v>164007.23861298853</v>
      </c>
      <c r="D28" s="724"/>
      <c r="E28" s="724"/>
      <c r="F28" s="684">
        <f t="shared" si="9"/>
        <v>10918334.717205828</v>
      </c>
      <c r="G28" s="701">
        <f t="shared" si="5"/>
        <v>66.572273330996453</v>
      </c>
      <c r="H28" s="15"/>
      <c r="I28" s="27">
        <f t="shared" si="4"/>
        <v>2015</v>
      </c>
      <c r="K28" s="37">
        <f t="shared" si="6"/>
        <v>10918334.717205828</v>
      </c>
      <c r="L28" s="107">
        <f t="shared" si="7"/>
        <v>10522681.878571538</v>
      </c>
      <c r="M28" s="705"/>
    </row>
    <row r="29" spans="1:13">
      <c r="A29" s="15">
        <v>42064</v>
      </c>
      <c r="B29" s="272">
        <v>31</v>
      </c>
      <c r="C29" s="710">
        <v>164029.96994248772</v>
      </c>
      <c r="D29" s="724"/>
      <c r="E29" s="724"/>
      <c r="F29" s="684">
        <f t="shared" si="9"/>
        <v>11394684.037784075</v>
      </c>
      <c r="G29" s="701">
        <f t="shared" si="5"/>
        <v>69.467086056159658</v>
      </c>
      <c r="H29" s="15"/>
      <c r="I29" s="27">
        <f t="shared" si="4"/>
        <v>2015</v>
      </c>
      <c r="K29" s="37">
        <f t="shared" si="6"/>
        <v>11394684.037784075</v>
      </c>
      <c r="L29" s="107">
        <f t="shared" si="7"/>
        <v>10981769.50441796</v>
      </c>
    </row>
    <row r="30" spans="1:13">
      <c r="A30" s="15">
        <v>42095</v>
      </c>
      <c r="B30" s="272">
        <v>30</v>
      </c>
      <c r="C30" s="710">
        <v>164052.70127198691</v>
      </c>
      <c r="D30" s="724"/>
      <c r="E30" s="724"/>
      <c r="F30" s="684">
        <f t="shared" si="9"/>
        <v>9308946.5195903797</v>
      </c>
      <c r="G30" s="701">
        <f t="shared" si="5"/>
        <v>56.743634499238475</v>
      </c>
      <c r="H30" s="15"/>
      <c r="I30" s="27">
        <f t="shared" si="4"/>
        <v>2015</v>
      </c>
      <c r="K30" s="37">
        <f t="shared" si="6"/>
        <v>9308946.5195903797</v>
      </c>
      <c r="L30" s="107">
        <f t="shared" si="7"/>
        <v>8971613.8392351381</v>
      </c>
    </row>
    <row r="31" spans="1:13">
      <c r="A31" s="15">
        <v>42125</v>
      </c>
      <c r="B31" s="272">
        <v>31</v>
      </c>
      <c r="C31" s="710">
        <v>164075.43260148607</v>
      </c>
      <c r="D31" s="724"/>
      <c r="E31" s="724"/>
      <c r="F31" s="684">
        <f t="shared" si="9"/>
        <v>7929267.0284904465</v>
      </c>
      <c r="G31" s="701">
        <f t="shared" si="5"/>
        <v>48.326960976232279</v>
      </c>
      <c r="H31" s="15"/>
      <c r="I31" s="27">
        <f t="shared" si="4"/>
        <v>2015</v>
      </c>
      <c r="K31" s="37">
        <f t="shared" si="6"/>
        <v>7929267.0284904465</v>
      </c>
      <c r="L31" s="107">
        <f t="shared" si="7"/>
        <v>7641930.4438034371</v>
      </c>
    </row>
    <row r="32" spans="1:13">
      <c r="A32" s="15">
        <v>42156</v>
      </c>
      <c r="B32" s="272">
        <v>30</v>
      </c>
      <c r="C32" s="710">
        <v>164098.16393098526</v>
      </c>
      <c r="D32" s="724"/>
      <c r="E32" s="724"/>
      <c r="F32" s="684">
        <f t="shared" si="9"/>
        <v>6871458.2156353677</v>
      </c>
      <c r="G32" s="701">
        <f t="shared" si="5"/>
        <v>41.874071293846384</v>
      </c>
      <c r="H32" s="15"/>
      <c r="I32" s="27">
        <f t="shared" si="4"/>
        <v>2015</v>
      </c>
      <c r="K32" s="37">
        <f t="shared" si="6"/>
        <v>6871458.2156353677</v>
      </c>
      <c r="L32" s="107">
        <f t="shared" si="7"/>
        <v>6622453.9472198989</v>
      </c>
    </row>
    <row r="33" spans="1:12">
      <c r="A33" s="15">
        <v>42186</v>
      </c>
      <c r="B33" s="272">
        <v>31</v>
      </c>
      <c r="C33" s="710">
        <v>164120.89526048445</v>
      </c>
      <c r="D33" s="724"/>
      <c r="E33" s="724"/>
      <c r="F33" s="684">
        <f t="shared" si="9"/>
        <v>7858114.1506810468</v>
      </c>
      <c r="G33" s="701">
        <f t="shared" si="5"/>
        <v>47.880034642810365</v>
      </c>
      <c r="H33" s="15"/>
      <c r="I33" s="27">
        <f t="shared" si="4"/>
        <v>2015</v>
      </c>
      <c r="K33" s="37">
        <f t="shared" si="6"/>
        <v>7858114.1506810468</v>
      </c>
      <c r="L33" s="107">
        <f t="shared" si="7"/>
        <v>7573355.9663464203</v>
      </c>
    </row>
    <row r="34" spans="1:12">
      <c r="A34" s="15">
        <v>42217</v>
      </c>
      <c r="B34" s="272">
        <v>31</v>
      </c>
      <c r="C34" s="710">
        <v>164143.62658998361</v>
      </c>
      <c r="D34" s="724"/>
      <c r="E34" s="724"/>
      <c r="F34" s="684">
        <f t="shared" si="9"/>
        <v>7818241.9918382484</v>
      </c>
      <c r="G34" s="701">
        <f t="shared" si="5"/>
        <v>47.630493819705421</v>
      </c>
      <c r="H34" s="15"/>
      <c r="I34" s="27">
        <f t="shared" si="4"/>
        <v>2015</v>
      </c>
      <c r="K34" s="37">
        <f t="shared" si="6"/>
        <v>7818241.9918382484</v>
      </c>
      <c r="L34" s="107">
        <f t="shared" si="7"/>
        <v>7534928.6737068696</v>
      </c>
    </row>
    <row r="35" spans="1:12">
      <c r="A35" s="15">
        <v>42248</v>
      </c>
      <c r="B35" s="272">
        <v>30</v>
      </c>
      <c r="C35" s="710">
        <v>164166.35791948281</v>
      </c>
      <c r="D35" s="724"/>
      <c r="E35" s="724"/>
      <c r="F35" s="684">
        <f t="shared" si="9"/>
        <v>8759832.8789358642</v>
      </c>
      <c r="G35" s="701">
        <f t="shared" si="5"/>
        <v>53.359488447884189</v>
      </c>
      <c r="H35" s="15"/>
      <c r="I35" s="27">
        <f t="shared" si="4"/>
        <v>2015</v>
      </c>
      <c r="K35" s="37">
        <f t="shared" si="6"/>
        <v>8759832.8789358642</v>
      </c>
      <c r="L35" s="107">
        <f t="shared" si="7"/>
        <v>8442398.688257385</v>
      </c>
    </row>
    <row r="36" spans="1:12">
      <c r="A36" s="15">
        <v>42278</v>
      </c>
      <c r="B36" s="272">
        <v>31</v>
      </c>
      <c r="C36" s="710">
        <v>164189.089248982</v>
      </c>
      <c r="D36" s="724"/>
      <c r="E36" s="724"/>
      <c r="F36" s="684">
        <f t="shared" si="9"/>
        <v>10418228.995260756</v>
      </c>
      <c r="G36" s="701">
        <f t="shared" si="5"/>
        <v>63.452626742220339</v>
      </c>
      <c r="H36" s="15"/>
      <c r="I36" s="27">
        <f t="shared" si="4"/>
        <v>2015</v>
      </c>
      <c r="K36" s="37">
        <f t="shared" si="6"/>
        <v>10418228.995260756</v>
      </c>
      <c r="L36" s="107">
        <f t="shared" si="7"/>
        <v>10040698.723265955</v>
      </c>
    </row>
    <row r="37" spans="1:12">
      <c r="A37" s="15">
        <v>42309</v>
      </c>
      <c r="B37" s="272">
        <v>30</v>
      </c>
      <c r="C37" s="710">
        <v>164211.82057848116</v>
      </c>
      <c r="D37" s="724"/>
      <c r="E37" s="724"/>
      <c r="F37" s="684">
        <f t="shared" si="9"/>
        <v>11807053.195484953</v>
      </c>
      <c r="G37" s="701">
        <f t="shared" si="5"/>
        <v>71.901359804010283</v>
      </c>
      <c r="H37" s="15"/>
      <c r="I37" s="27">
        <f t="shared" si="4"/>
        <v>2015</v>
      </c>
      <c r="K37" s="37">
        <f t="shared" si="6"/>
        <v>11807053.195484953</v>
      </c>
      <c r="L37" s="107">
        <f t="shared" si="7"/>
        <v>11379195.446689429</v>
      </c>
    </row>
    <row r="38" spans="1:12">
      <c r="A38" s="15">
        <v>42339</v>
      </c>
      <c r="B38" s="272">
        <v>31</v>
      </c>
      <c r="C38" s="710">
        <v>164234.55190798035</v>
      </c>
      <c r="D38" s="724"/>
      <c r="E38" s="724"/>
      <c r="F38" s="684">
        <f t="shared" si="9"/>
        <v>12316361.318004794</v>
      </c>
      <c r="G38" s="701">
        <f t="shared" si="5"/>
        <v>74.992510253905522</v>
      </c>
      <c r="H38" s="15"/>
      <c r="I38" s="27">
        <f t="shared" si="4"/>
        <v>2015</v>
      </c>
      <c r="K38" s="37">
        <f t="shared" si="6"/>
        <v>12316361.318004794</v>
      </c>
      <c r="L38" s="107">
        <f t="shared" si="7"/>
        <v>11870047.53084502</v>
      </c>
    </row>
    <row r="39" spans="1:12">
      <c r="A39" s="15">
        <v>42370</v>
      </c>
      <c r="B39" s="272">
        <v>31</v>
      </c>
      <c r="C39" s="710">
        <v>164257.28323747954</v>
      </c>
      <c r="D39" s="724"/>
      <c r="E39" s="724"/>
      <c r="F39" s="684">
        <f t="shared" ref="F39:F50" si="10">H3*C39*B39</f>
        <v>13003894.984608829</v>
      </c>
      <c r="G39" s="701">
        <f t="shared" si="5"/>
        <v>79.16784405722872</v>
      </c>
      <c r="H39" s="15"/>
      <c r="I39" s="27">
        <f t="shared" si="4"/>
        <v>2016</v>
      </c>
      <c r="K39" s="37">
        <f t="shared" si="6"/>
        <v>13003894.984608829</v>
      </c>
      <c r="L39" s="107">
        <f t="shared" si="7"/>
        <v>12532666.716084067</v>
      </c>
    </row>
    <row r="40" spans="1:12">
      <c r="A40" s="15">
        <v>42401</v>
      </c>
      <c r="B40" s="272">
        <v>29</v>
      </c>
      <c r="C40" s="710">
        <v>164280.0145669787</v>
      </c>
      <c r="D40" s="724"/>
      <c r="E40" s="724"/>
      <c r="F40" s="684">
        <f t="shared" si="10"/>
        <v>11327083.105164878</v>
      </c>
      <c r="G40" s="701">
        <f t="shared" si="5"/>
        <v>68.949854521389184</v>
      </c>
      <c r="H40" s="15"/>
      <c r="I40" s="27">
        <f t="shared" ref="I40:I86" si="11">YEAR(A40)</f>
        <v>2016</v>
      </c>
      <c r="K40" s="37">
        <f t="shared" si="6"/>
        <v>11327083.105164878</v>
      </c>
      <c r="L40" s="107">
        <f t="shared" si="7"/>
        <v>10916618.258640014</v>
      </c>
    </row>
    <row r="41" spans="1:12">
      <c r="A41" s="15">
        <v>42430</v>
      </c>
      <c r="B41" s="272">
        <v>31</v>
      </c>
      <c r="C41" s="710">
        <v>164302.74589647789</v>
      </c>
      <c r="D41" s="724"/>
      <c r="E41" s="724"/>
      <c r="F41" s="684">
        <f t="shared" si="10"/>
        <v>11413632.988453964</v>
      </c>
      <c r="G41" s="701">
        <f t="shared" si="5"/>
        <v>69.467086056159658</v>
      </c>
      <c r="H41" s="15"/>
      <c r="I41" s="27">
        <f t="shared" si="11"/>
        <v>2016</v>
      </c>
      <c r="K41" s="37">
        <f t="shared" si="6"/>
        <v>11413632.988453964</v>
      </c>
      <c r="L41" s="107">
        <f t="shared" si="7"/>
        <v>11000031.793035816</v>
      </c>
    </row>
    <row r="42" spans="1:12">
      <c r="A42" s="15">
        <v>42461</v>
      </c>
      <c r="B42" s="272">
        <v>30</v>
      </c>
      <c r="C42" s="710">
        <v>164325.47722597708</v>
      </c>
      <c r="D42" s="724"/>
      <c r="E42" s="724"/>
      <c r="F42" s="684">
        <f t="shared" si="10"/>
        <v>9324424.8186237793</v>
      </c>
      <c r="G42" s="701">
        <f t="shared" si="5"/>
        <v>56.743634499238475</v>
      </c>
      <c r="H42" s="15"/>
      <c r="I42" s="27">
        <f t="shared" si="11"/>
        <v>2016</v>
      </c>
      <c r="K42" s="37">
        <f t="shared" si="6"/>
        <v>9324424.8186237793</v>
      </c>
      <c r="L42" s="107">
        <f t="shared" si="7"/>
        <v>8986531.2438548375</v>
      </c>
    </row>
    <row r="43" spans="1:12">
      <c r="A43" s="15">
        <v>42491</v>
      </c>
      <c r="B43" s="272">
        <v>31</v>
      </c>
      <c r="C43" s="710">
        <v>164348.20855547625</v>
      </c>
      <c r="D43" s="724"/>
      <c r="E43" s="724"/>
      <c r="F43" s="684">
        <f t="shared" si="10"/>
        <v>7942449.4613741841</v>
      </c>
      <c r="G43" s="701">
        <f t="shared" si="5"/>
        <v>48.326960976232279</v>
      </c>
      <c r="H43" s="15"/>
      <c r="I43" s="27">
        <f t="shared" si="11"/>
        <v>2016</v>
      </c>
      <c r="K43" s="37">
        <f t="shared" si="6"/>
        <v>7942449.4613741841</v>
      </c>
      <c r="L43" s="107">
        <f t="shared" si="7"/>
        <v>7654635.1786566917</v>
      </c>
    </row>
    <row r="44" spans="1:12">
      <c r="A44" s="15">
        <v>42522</v>
      </c>
      <c r="B44" s="272">
        <v>30</v>
      </c>
      <c r="C44" s="710">
        <v>164370.93988497544</v>
      </c>
      <c r="D44" s="724"/>
      <c r="E44" s="724"/>
      <c r="F44" s="684">
        <f t="shared" si="10"/>
        <v>6882880.4553799992</v>
      </c>
      <c r="G44" s="701">
        <f t="shared" si="5"/>
        <v>41.874071293846384</v>
      </c>
      <c r="H44" s="15"/>
      <c r="I44" s="27">
        <f t="shared" si="11"/>
        <v>2016</v>
      </c>
      <c r="K44" s="37">
        <f t="shared" si="6"/>
        <v>6882880.4553799992</v>
      </c>
      <c r="L44" s="107">
        <f t="shared" si="7"/>
        <v>6633462.2738820342</v>
      </c>
    </row>
    <row r="45" spans="1:12">
      <c r="A45" s="15">
        <v>42552</v>
      </c>
      <c r="B45" s="272">
        <v>31</v>
      </c>
      <c r="C45" s="710">
        <v>164393.67121447463</v>
      </c>
      <c r="D45" s="724"/>
      <c r="E45" s="724"/>
      <c r="F45" s="684">
        <f t="shared" si="10"/>
        <v>7871174.672807822</v>
      </c>
      <c r="G45" s="701">
        <f t="shared" si="5"/>
        <v>47.880034642810365</v>
      </c>
      <c r="H45" s="15"/>
      <c r="I45" s="27">
        <f t="shared" si="11"/>
        <v>2016</v>
      </c>
      <c r="K45" s="37">
        <f t="shared" si="6"/>
        <v>7871174.672807822</v>
      </c>
      <c r="L45" s="107">
        <f t="shared" si="7"/>
        <v>7585943.2081802441</v>
      </c>
    </row>
    <row r="46" spans="1:12">
      <c r="A46" s="15">
        <v>42583</v>
      </c>
      <c r="B46" s="272">
        <v>31</v>
      </c>
      <c r="C46" s="710">
        <v>164416.40254397379</v>
      </c>
      <c r="D46" s="724"/>
      <c r="E46" s="724"/>
      <c r="F46" s="684">
        <f t="shared" si="10"/>
        <v>7831234.4452289417</v>
      </c>
      <c r="G46" s="701">
        <f t="shared" si="5"/>
        <v>47.630493819705421</v>
      </c>
      <c r="H46" s="15"/>
      <c r="I46" s="27">
        <f t="shared" si="11"/>
        <v>2016</v>
      </c>
      <c r="K46" s="37">
        <f t="shared" si="6"/>
        <v>7831234.4452289417</v>
      </c>
      <c r="L46" s="107">
        <f t="shared" si="7"/>
        <v>7547450.313443467</v>
      </c>
    </row>
    <row r="47" spans="1:12">
      <c r="A47" s="15">
        <v>42614</v>
      </c>
      <c r="B47" s="272">
        <v>30</v>
      </c>
      <c r="C47" s="710">
        <v>164439.13387347298</v>
      </c>
      <c r="D47" s="724"/>
      <c r="E47" s="724"/>
      <c r="F47" s="684">
        <f t="shared" si="10"/>
        <v>8774388.064301664</v>
      </c>
      <c r="G47" s="701">
        <f t="shared" ref="G47:G78" si="12">F47/C47</f>
        <v>53.359488447884196</v>
      </c>
      <c r="H47" s="15"/>
      <c r="I47" s="27">
        <f t="shared" si="11"/>
        <v>2016</v>
      </c>
      <c r="K47" s="37">
        <f t="shared" ref="K47:K79" si="13">F47</f>
        <v>8774388.064301664</v>
      </c>
      <c r="L47" s="107">
        <f t="shared" ref="L47:L78" si="14">K47/$L$1</f>
        <v>8456426.4305143245</v>
      </c>
    </row>
    <row r="48" spans="1:12">
      <c r="A48" s="15">
        <v>42644</v>
      </c>
      <c r="B48" s="272">
        <v>31</v>
      </c>
      <c r="C48" s="710">
        <v>164461.86520297217</v>
      </c>
      <c r="D48" s="724"/>
      <c r="E48" s="724"/>
      <c r="F48" s="684">
        <f t="shared" si="10"/>
        <v>10435537.346053548</v>
      </c>
      <c r="G48" s="701">
        <f t="shared" si="12"/>
        <v>63.452626742220339</v>
      </c>
      <c r="H48" s="15"/>
      <c r="I48" s="27">
        <f t="shared" si="11"/>
        <v>2016</v>
      </c>
      <c r="K48" s="37">
        <f t="shared" si="13"/>
        <v>10435537.346053548</v>
      </c>
      <c r="L48" s="107">
        <f t="shared" si="14"/>
        <v>10057379.863197329</v>
      </c>
    </row>
    <row r="49" spans="1:12">
      <c r="A49" s="15">
        <v>42675</v>
      </c>
      <c r="B49" s="272">
        <v>30</v>
      </c>
      <c r="C49" s="710">
        <v>164484.59653247133</v>
      </c>
      <c r="D49" s="724"/>
      <c r="E49" s="724"/>
      <c r="F49" s="684">
        <f t="shared" si="10"/>
        <v>11826666.157498684</v>
      </c>
      <c r="G49" s="701">
        <f t="shared" si="12"/>
        <v>71.901359804010283</v>
      </c>
      <c r="H49" s="15"/>
      <c r="I49" s="27">
        <f t="shared" si="11"/>
        <v>2016</v>
      </c>
      <c r="K49" s="37">
        <f t="shared" si="13"/>
        <v>11826666.157498684</v>
      </c>
      <c r="L49" s="107">
        <f t="shared" si="14"/>
        <v>11398097.684559256</v>
      </c>
    </row>
    <row r="50" spans="1:12">
      <c r="A50" s="15">
        <v>42705</v>
      </c>
      <c r="B50" s="272">
        <v>31</v>
      </c>
      <c r="C50" s="710">
        <v>164507.32786197052</v>
      </c>
      <c r="D50" s="724"/>
      <c r="E50" s="724"/>
      <c r="F50" s="684">
        <f t="shared" si="10"/>
        <v>12336817.471531423</v>
      </c>
      <c r="G50" s="701">
        <f t="shared" si="12"/>
        <v>74.992510253905522</v>
      </c>
      <c r="H50" s="15"/>
      <c r="I50" s="27">
        <f t="shared" si="11"/>
        <v>2016</v>
      </c>
      <c r="K50" s="37">
        <f t="shared" si="13"/>
        <v>12336817.471531423</v>
      </c>
      <c r="L50" s="107">
        <f t="shared" si="14"/>
        <v>11889762.405099675</v>
      </c>
    </row>
    <row r="51" spans="1:12">
      <c r="A51" s="15">
        <v>42736</v>
      </c>
      <c r="B51" s="272">
        <v>31</v>
      </c>
      <c r="C51" s="710">
        <v>164530.05919146971</v>
      </c>
      <c r="D51" s="724"/>
      <c r="E51" s="724"/>
      <c r="F51" s="684">
        <f t="shared" ref="F51:F62" si="15">H3*C51*B51</f>
        <v>13025490.068796884</v>
      </c>
      <c r="G51" s="701">
        <f t="shared" si="12"/>
        <v>79.16784405722872</v>
      </c>
      <c r="H51" s="15"/>
      <c r="I51" s="27">
        <f t="shared" si="11"/>
        <v>2017</v>
      </c>
      <c r="K51" s="37">
        <f t="shared" si="13"/>
        <v>13025490.068796884</v>
      </c>
      <c r="L51" s="107">
        <f t="shared" si="14"/>
        <v>12553479.249033233</v>
      </c>
    </row>
    <row r="52" spans="1:12">
      <c r="A52" s="15">
        <v>42767</v>
      </c>
      <c r="B52" s="272">
        <v>28</v>
      </c>
      <c r="C52" s="710">
        <v>164552.79052096888</v>
      </c>
      <c r="D52" s="724"/>
      <c r="E52" s="724"/>
      <c r="F52" s="684">
        <f t="shared" si="15"/>
        <v>10954653.347940143</v>
      </c>
      <c r="G52" s="701">
        <f t="shared" si="12"/>
        <v>66.572273330996453</v>
      </c>
      <c r="H52" s="15"/>
      <c r="I52" s="27">
        <f t="shared" si="11"/>
        <v>2017</v>
      </c>
      <c r="K52" s="37">
        <f t="shared" si="13"/>
        <v>10954653.347940143</v>
      </c>
      <c r="L52" s="107">
        <f t="shared" si="14"/>
        <v>10557684.413974693</v>
      </c>
    </row>
    <row r="53" spans="1:12">
      <c r="A53" s="15">
        <v>42795</v>
      </c>
      <c r="B53" s="272">
        <v>31</v>
      </c>
      <c r="C53" s="710">
        <v>164575.52185046807</v>
      </c>
      <c r="D53" s="724"/>
      <c r="E53" s="724"/>
      <c r="F53" s="684">
        <f t="shared" si="15"/>
        <v>11432581.93912385</v>
      </c>
      <c r="G53" s="701">
        <f t="shared" si="12"/>
        <v>69.467086056159658</v>
      </c>
      <c r="H53" s="15"/>
      <c r="I53" s="27">
        <f t="shared" si="11"/>
        <v>2017</v>
      </c>
      <c r="K53" s="37">
        <f t="shared" si="13"/>
        <v>11432581.93912385</v>
      </c>
      <c r="L53" s="107">
        <f t="shared" si="14"/>
        <v>11018294.081653671</v>
      </c>
    </row>
    <row r="54" spans="1:12">
      <c r="A54" s="15">
        <v>42826</v>
      </c>
      <c r="B54" s="272">
        <v>30</v>
      </c>
      <c r="C54" s="710">
        <v>164598.25317996726</v>
      </c>
      <c r="D54" s="724"/>
      <c r="E54" s="724"/>
      <c r="F54" s="684">
        <f t="shared" si="15"/>
        <v>9339903.117657179</v>
      </c>
      <c r="G54" s="701">
        <f t="shared" si="12"/>
        <v>56.743634499238475</v>
      </c>
      <c r="H54" s="15"/>
      <c r="I54" s="27">
        <f t="shared" si="11"/>
        <v>2017</v>
      </c>
      <c r="K54" s="37">
        <f t="shared" si="13"/>
        <v>9339903.117657179</v>
      </c>
      <c r="L54" s="107">
        <f t="shared" si="14"/>
        <v>9001448.648474535</v>
      </c>
    </row>
    <row r="55" spans="1:12">
      <c r="A55" s="15">
        <v>42856</v>
      </c>
      <c r="B55" s="272">
        <v>31</v>
      </c>
      <c r="C55" s="710">
        <v>164620.98450946642</v>
      </c>
      <c r="D55" s="724"/>
      <c r="E55" s="724"/>
      <c r="F55" s="684">
        <f t="shared" si="15"/>
        <v>7955631.8942579217</v>
      </c>
      <c r="G55" s="701">
        <f t="shared" si="12"/>
        <v>48.326960976232279</v>
      </c>
      <c r="H55" s="15"/>
      <c r="I55" s="27">
        <f t="shared" si="11"/>
        <v>2017</v>
      </c>
      <c r="K55" s="37">
        <f t="shared" si="13"/>
        <v>7955631.8942579217</v>
      </c>
      <c r="L55" s="107">
        <f t="shared" si="14"/>
        <v>7667339.9135099472</v>
      </c>
    </row>
    <row r="56" spans="1:12">
      <c r="A56" s="15">
        <v>42887</v>
      </c>
      <c r="B56" s="272">
        <v>30</v>
      </c>
      <c r="C56" s="710">
        <v>164643.71583896561</v>
      </c>
      <c r="D56" s="724"/>
      <c r="E56" s="724"/>
      <c r="F56" s="684">
        <f t="shared" si="15"/>
        <v>6894302.6951246308</v>
      </c>
      <c r="G56" s="701">
        <f t="shared" si="12"/>
        <v>41.874071293846384</v>
      </c>
      <c r="H56" s="15"/>
      <c r="I56" s="27">
        <f t="shared" si="11"/>
        <v>2017</v>
      </c>
      <c r="K56" s="37">
        <f t="shared" si="13"/>
        <v>6894302.6951246308</v>
      </c>
      <c r="L56" s="107">
        <f t="shared" si="14"/>
        <v>6644470.6005441695</v>
      </c>
    </row>
    <row r="57" spans="1:12">
      <c r="A57" s="15">
        <v>42917</v>
      </c>
      <c r="B57" s="272">
        <v>31</v>
      </c>
      <c r="C57" s="710">
        <v>164666.4471684648</v>
      </c>
      <c r="D57" s="724"/>
      <c r="E57" s="724"/>
      <c r="F57" s="684">
        <f t="shared" si="15"/>
        <v>7884235.1949345982</v>
      </c>
      <c r="G57" s="701">
        <f t="shared" si="12"/>
        <v>47.880034642810372</v>
      </c>
      <c r="H57" s="15"/>
      <c r="I57" s="27">
        <f t="shared" si="11"/>
        <v>2017</v>
      </c>
      <c r="K57" s="37">
        <f t="shared" si="13"/>
        <v>7884235.1949345982</v>
      </c>
      <c r="L57" s="107">
        <f t="shared" si="14"/>
        <v>7598530.4500140687</v>
      </c>
    </row>
    <row r="58" spans="1:12">
      <c r="A58" s="15">
        <v>42948</v>
      </c>
      <c r="B58" s="272">
        <v>31</v>
      </c>
      <c r="C58" s="710">
        <v>164689.17849796396</v>
      </c>
      <c r="D58" s="724"/>
      <c r="E58" s="724"/>
      <c r="F58" s="684">
        <f t="shared" si="15"/>
        <v>7844226.898619635</v>
      </c>
      <c r="G58" s="701">
        <f t="shared" si="12"/>
        <v>47.630493819705421</v>
      </c>
      <c r="H58" s="15"/>
      <c r="I58" s="27">
        <f t="shared" si="11"/>
        <v>2017</v>
      </c>
      <c r="K58" s="37">
        <f t="shared" si="13"/>
        <v>7844226.898619635</v>
      </c>
      <c r="L58" s="107">
        <f t="shared" si="14"/>
        <v>7559971.9531800644</v>
      </c>
    </row>
    <row r="59" spans="1:12">
      <c r="A59" s="15">
        <v>42979</v>
      </c>
      <c r="B59" s="272">
        <v>30</v>
      </c>
      <c r="C59" s="710">
        <v>164711.90982746315</v>
      </c>
      <c r="D59" s="724"/>
      <c r="E59" s="724"/>
      <c r="F59" s="684">
        <f t="shared" si="15"/>
        <v>8788943.2496674638</v>
      </c>
      <c r="G59" s="701">
        <f t="shared" si="12"/>
        <v>53.359488447884196</v>
      </c>
      <c r="H59" s="15"/>
      <c r="I59" s="27">
        <f t="shared" si="11"/>
        <v>2017</v>
      </c>
      <c r="K59" s="37">
        <f t="shared" si="13"/>
        <v>8788943.2496674638</v>
      </c>
      <c r="L59" s="107">
        <f t="shared" si="14"/>
        <v>8470454.1727712639</v>
      </c>
    </row>
    <row r="60" spans="1:12">
      <c r="A60" s="15">
        <v>43009</v>
      </c>
      <c r="B60" s="272">
        <v>31</v>
      </c>
      <c r="C60" s="710">
        <v>164734.64115696235</v>
      </c>
      <c r="D60" s="724"/>
      <c r="E60" s="724"/>
      <c r="F60" s="684">
        <f t="shared" si="15"/>
        <v>10452845.69684634</v>
      </c>
      <c r="G60" s="701">
        <f t="shared" si="12"/>
        <v>63.452626742220339</v>
      </c>
      <c r="H60" s="15"/>
      <c r="I60" s="27">
        <f t="shared" si="11"/>
        <v>2017</v>
      </c>
      <c r="K60" s="37">
        <f t="shared" si="13"/>
        <v>10452845.69684634</v>
      </c>
      <c r="L60" s="107">
        <f t="shared" si="14"/>
        <v>10074061.0031287</v>
      </c>
    </row>
    <row r="61" spans="1:12">
      <c r="A61" s="15">
        <v>43040</v>
      </c>
      <c r="B61" s="272">
        <v>30</v>
      </c>
      <c r="C61" s="710">
        <v>164757.37248646151</v>
      </c>
      <c r="D61" s="724"/>
      <c r="E61" s="724"/>
      <c r="F61" s="684">
        <f t="shared" si="15"/>
        <v>11846279.119512413</v>
      </c>
      <c r="G61" s="701">
        <f t="shared" si="12"/>
        <v>71.901359804010283</v>
      </c>
      <c r="H61" s="15"/>
      <c r="I61" s="27">
        <f t="shared" si="11"/>
        <v>2017</v>
      </c>
      <c r="K61" s="37">
        <f t="shared" si="13"/>
        <v>11846279.119512413</v>
      </c>
      <c r="L61" s="107">
        <f t="shared" si="14"/>
        <v>11416999.922429079</v>
      </c>
    </row>
    <row r="62" spans="1:12">
      <c r="A62" s="15">
        <v>43070</v>
      </c>
      <c r="B62" s="272">
        <v>31</v>
      </c>
      <c r="C62" s="710">
        <v>164780.1038159607</v>
      </c>
      <c r="D62" s="724"/>
      <c r="E62" s="724"/>
      <c r="F62" s="684">
        <f t="shared" si="15"/>
        <v>12357273.625058049</v>
      </c>
      <c r="G62" s="701">
        <f t="shared" si="12"/>
        <v>74.992510253905522</v>
      </c>
      <c r="H62" s="15"/>
      <c r="I62" s="27">
        <f t="shared" si="11"/>
        <v>2017</v>
      </c>
      <c r="K62" s="37">
        <f t="shared" si="13"/>
        <v>12357273.625058049</v>
      </c>
      <c r="L62" s="107">
        <f t="shared" si="14"/>
        <v>11909477.279354326</v>
      </c>
    </row>
    <row r="63" spans="1:12">
      <c r="A63" s="15">
        <v>43101</v>
      </c>
      <c r="B63" s="272">
        <v>31</v>
      </c>
      <c r="C63" s="710">
        <v>164802.83514545989</v>
      </c>
      <c r="D63" s="724"/>
      <c r="E63" s="724"/>
      <c r="F63" s="684">
        <f t="shared" ref="F63:F74" si="16">H3*C63*B63</f>
        <v>13047085.152984941</v>
      </c>
      <c r="G63" s="701">
        <f t="shared" si="12"/>
        <v>79.16784405722872</v>
      </c>
      <c r="H63" s="15"/>
      <c r="I63" s="27">
        <f t="shared" si="11"/>
        <v>2018</v>
      </c>
      <c r="K63" s="37">
        <f t="shared" si="13"/>
        <v>13047085.152984941</v>
      </c>
      <c r="L63" s="107">
        <f t="shared" si="14"/>
        <v>12574291.781982401</v>
      </c>
    </row>
    <row r="64" spans="1:12">
      <c r="A64" s="15">
        <v>43132</v>
      </c>
      <c r="B64" s="272">
        <v>28</v>
      </c>
      <c r="C64" s="710">
        <v>164825.56647495905</v>
      </c>
      <c r="D64" s="724"/>
      <c r="E64" s="724"/>
      <c r="F64" s="684">
        <f t="shared" si="16"/>
        <v>10972812.6633073</v>
      </c>
      <c r="G64" s="701">
        <f t="shared" si="12"/>
        <v>66.572273330996453</v>
      </c>
      <c r="H64" s="15"/>
      <c r="I64" s="27">
        <f t="shared" si="11"/>
        <v>2018</v>
      </c>
      <c r="K64" s="37">
        <f t="shared" si="13"/>
        <v>10972812.6633073</v>
      </c>
      <c r="L64" s="107">
        <f t="shared" si="14"/>
        <v>10575185.68167627</v>
      </c>
    </row>
    <row r="65" spans="1:12">
      <c r="A65" s="15">
        <v>43160</v>
      </c>
      <c r="B65" s="272">
        <v>31</v>
      </c>
      <c r="C65" s="710">
        <v>164848.29780445824</v>
      </c>
      <c r="D65" s="724"/>
      <c r="E65" s="724"/>
      <c r="F65" s="684">
        <f t="shared" si="16"/>
        <v>11451530.889793735</v>
      </c>
      <c r="G65" s="701">
        <f t="shared" si="12"/>
        <v>69.467086056159658</v>
      </c>
      <c r="H65" s="15"/>
      <c r="I65" s="27">
        <f t="shared" si="11"/>
        <v>2018</v>
      </c>
      <c r="K65" s="37">
        <f t="shared" si="13"/>
        <v>11451530.889793735</v>
      </c>
      <c r="L65" s="107">
        <f t="shared" si="14"/>
        <v>11036556.370271524</v>
      </c>
    </row>
    <row r="66" spans="1:12">
      <c r="A66" s="15">
        <v>43191</v>
      </c>
      <c r="B66" s="272">
        <v>30</v>
      </c>
      <c r="C66" s="710">
        <v>164871.02913395743</v>
      </c>
      <c r="D66" s="724"/>
      <c r="E66" s="724"/>
      <c r="F66" s="684">
        <f t="shared" si="16"/>
        <v>9355381.4166905787</v>
      </c>
      <c r="G66" s="701">
        <f t="shared" si="12"/>
        <v>56.743634499238475</v>
      </c>
      <c r="H66" s="15"/>
      <c r="I66" s="27">
        <f t="shared" si="11"/>
        <v>2018</v>
      </c>
      <c r="K66" s="37">
        <f t="shared" si="13"/>
        <v>9355381.4166905787</v>
      </c>
      <c r="L66" s="107">
        <f t="shared" si="14"/>
        <v>9016366.0530942343</v>
      </c>
    </row>
    <row r="67" spans="1:12">
      <c r="A67" s="15">
        <v>43221</v>
      </c>
      <c r="B67" s="272">
        <v>31</v>
      </c>
      <c r="C67" s="710">
        <v>164893.76046345659</v>
      </c>
      <c r="D67" s="724"/>
      <c r="E67" s="724"/>
      <c r="F67" s="684">
        <f t="shared" si="16"/>
        <v>7968814.3271416593</v>
      </c>
      <c r="G67" s="701">
        <f t="shared" si="12"/>
        <v>48.326960976232279</v>
      </c>
      <c r="H67" s="15"/>
      <c r="I67" s="27">
        <f t="shared" si="11"/>
        <v>2018</v>
      </c>
      <c r="K67" s="37">
        <f t="shared" si="13"/>
        <v>7968814.3271416593</v>
      </c>
      <c r="L67" s="107">
        <f t="shared" si="14"/>
        <v>7680044.6483632019</v>
      </c>
    </row>
    <row r="68" spans="1:12">
      <c r="A68" s="15">
        <v>43252</v>
      </c>
      <c r="B68" s="272">
        <v>30</v>
      </c>
      <c r="C68" s="710">
        <v>164916.49179295579</v>
      </c>
      <c r="D68" s="724"/>
      <c r="E68" s="724"/>
      <c r="F68" s="684">
        <f t="shared" si="16"/>
        <v>6905724.9348692624</v>
      </c>
      <c r="G68" s="701">
        <f t="shared" si="12"/>
        <v>41.874071293846384</v>
      </c>
      <c r="H68" s="15"/>
      <c r="I68" s="27">
        <f t="shared" si="11"/>
        <v>2018</v>
      </c>
      <c r="K68" s="37">
        <f t="shared" si="13"/>
        <v>6905724.9348692624</v>
      </c>
      <c r="L68" s="107">
        <f t="shared" si="14"/>
        <v>6655478.9272063049</v>
      </c>
    </row>
    <row r="69" spans="1:12">
      <c r="A69" s="15">
        <v>43282</v>
      </c>
      <c r="B69" s="272">
        <v>31</v>
      </c>
      <c r="C69" s="710">
        <v>164939.22312245498</v>
      </c>
      <c r="D69" s="724"/>
      <c r="E69" s="724"/>
      <c r="F69" s="684">
        <f t="shared" si="16"/>
        <v>7897295.7170613725</v>
      </c>
      <c r="G69" s="701">
        <f t="shared" si="12"/>
        <v>47.880034642810365</v>
      </c>
      <c r="H69" s="15"/>
      <c r="I69" s="27">
        <f t="shared" si="11"/>
        <v>2018</v>
      </c>
      <c r="K69" s="37">
        <f t="shared" si="13"/>
        <v>7897295.7170613725</v>
      </c>
      <c r="L69" s="107">
        <f t="shared" si="14"/>
        <v>7611117.6918478915</v>
      </c>
    </row>
    <row r="70" spans="1:12">
      <c r="A70" s="15">
        <v>43313</v>
      </c>
      <c r="B70" s="272">
        <v>31</v>
      </c>
      <c r="C70" s="710">
        <v>164961.95445195414</v>
      </c>
      <c r="D70" s="724"/>
      <c r="E70" s="724"/>
      <c r="F70" s="684">
        <f t="shared" si="16"/>
        <v>7857219.3520103274</v>
      </c>
      <c r="G70" s="701">
        <f t="shared" si="12"/>
        <v>47.630493819705414</v>
      </c>
      <c r="H70" s="15"/>
      <c r="I70" s="27">
        <f t="shared" si="11"/>
        <v>2018</v>
      </c>
      <c r="K70" s="37">
        <f t="shared" si="13"/>
        <v>7857219.3520103274</v>
      </c>
      <c r="L70" s="107">
        <f t="shared" si="14"/>
        <v>7572493.59291666</v>
      </c>
    </row>
    <row r="71" spans="1:12">
      <c r="A71" s="15">
        <v>43344</v>
      </c>
      <c r="B71" s="272">
        <v>30</v>
      </c>
      <c r="C71" s="710">
        <v>164984.68578145333</v>
      </c>
      <c r="D71" s="724"/>
      <c r="E71" s="724"/>
      <c r="F71" s="684">
        <f t="shared" si="16"/>
        <v>8803498.4350332618</v>
      </c>
      <c r="G71" s="701">
        <f t="shared" si="12"/>
        <v>53.359488447884189</v>
      </c>
      <c r="H71" s="15"/>
      <c r="I71" s="27">
        <f t="shared" si="11"/>
        <v>2018</v>
      </c>
      <c r="K71" s="37">
        <f t="shared" si="13"/>
        <v>8803498.4350332618</v>
      </c>
      <c r="L71" s="107">
        <f>K71/$L$1</f>
        <v>8484481.9150282014</v>
      </c>
    </row>
    <row r="72" spans="1:12">
      <c r="A72" s="15">
        <v>43374</v>
      </c>
      <c r="B72" s="272">
        <v>31</v>
      </c>
      <c r="C72" s="710">
        <v>165007.41711095252</v>
      </c>
      <c r="D72" s="724"/>
      <c r="E72" s="724"/>
      <c r="F72" s="684">
        <f t="shared" si="16"/>
        <v>10470154.047639132</v>
      </c>
      <c r="G72" s="701">
        <f t="shared" si="12"/>
        <v>63.452626742220339</v>
      </c>
      <c r="H72" s="15"/>
      <c r="I72" s="27">
        <f t="shared" si="11"/>
        <v>2018</v>
      </c>
      <c r="K72" s="37">
        <f t="shared" si="13"/>
        <v>10470154.047639132</v>
      </c>
      <c r="L72" s="107">
        <f t="shared" si="14"/>
        <v>10090742.143060071</v>
      </c>
    </row>
    <row r="73" spans="1:12">
      <c r="A73" s="15">
        <v>43405</v>
      </c>
      <c r="B73" s="272">
        <v>30</v>
      </c>
      <c r="C73" s="710">
        <v>165030.14844045168</v>
      </c>
      <c r="D73" s="724"/>
      <c r="E73" s="724"/>
      <c r="F73" s="684">
        <f t="shared" si="16"/>
        <v>11865892.081526143</v>
      </c>
      <c r="G73" s="701">
        <f t="shared" si="12"/>
        <v>71.901359804010283</v>
      </c>
      <c r="H73" s="15"/>
      <c r="I73" s="27">
        <f t="shared" si="11"/>
        <v>2018</v>
      </c>
      <c r="K73" s="37">
        <f t="shared" si="13"/>
        <v>11865892.081526143</v>
      </c>
      <c r="L73" s="107">
        <f t="shared" si="14"/>
        <v>11435902.160298904</v>
      </c>
    </row>
    <row r="74" spans="1:12">
      <c r="A74" s="15">
        <v>43435</v>
      </c>
      <c r="B74" s="272">
        <v>31</v>
      </c>
      <c r="C74" s="710">
        <v>165052.87976995087</v>
      </c>
      <c r="D74" s="724"/>
      <c r="E74" s="724"/>
      <c r="F74" s="684">
        <f t="shared" si="16"/>
        <v>12377729.778584676</v>
      </c>
      <c r="G74" s="701">
        <f t="shared" si="12"/>
        <v>74.992510253905522</v>
      </c>
      <c r="H74" s="15"/>
      <c r="I74" s="27">
        <f t="shared" si="11"/>
        <v>2018</v>
      </c>
      <c r="K74" s="37">
        <f t="shared" si="13"/>
        <v>12377729.778584676</v>
      </c>
      <c r="L74" s="107">
        <f t="shared" si="14"/>
        <v>11929192.153608978</v>
      </c>
    </row>
    <row r="75" spans="1:12">
      <c r="A75" s="15">
        <v>43466</v>
      </c>
      <c r="B75" s="272">
        <f>A76-A75</f>
        <v>31</v>
      </c>
      <c r="C75" s="710">
        <v>165075.61109945006</v>
      </c>
      <c r="F75" s="684">
        <f t="shared" ref="F75:F86" si="17">H3*C75*B75</f>
        <v>13068680.237172997</v>
      </c>
      <c r="G75" s="701">
        <f t="shared" si="12"/>
        <v>79.16784405722872</v>
      </c>
      <c r="H75" s="15"/>
      <c r="I75" s="27">
        <f t="shared" si="11"/>
        <v>2019</v>
      </c>
      <c r="K75" s="37">
        <f t="shared" si="13"/>
        <v>13068680.237172997</v>
      </c>
      <c r="L75" s="107">
        <f t="shared" si="14"/>
        <v>12595104.314931568</v>
      </c>
    </row>
    <row r="76" spans="1:12">
      <c r="A76" s="15">
        <v>43497</v>
      </c>
      <c r="B76" s="272">
        <f t="shared" ref="B76:B86" si="18">A77-A76</f>
        <v>28</v>
      </c>
      <c r="C76" s="710">
        <v>165098.34242894925</v>
      </c>
      <c r="F76" s="684">
        <f t="shared" si="17"/>
        <v>10990971.97867446</v>
      </c>
      <c r="G76" s="701">
        <f t="shared" si="12"/>
        <v>66.572273330996467</v>
      </c>
      <c r="H76" s="15"/>
      <c r="I76" s="27">
        <f t="shared" si="11"/>
        <v>2019</v>
      </c>
      <c r="K76" s="37">
        <f t="shared" si="13"/>
        <v>10990971.97867446</v>
      </c>
      <c r="L76" s="107">
        <f t="shared" si="14"/>
        <v>10592686.949377852</v>
      </c>
    </row>
    <row r="77" spans="1:12">
      <c r="A77" s="15">
        <v>43525</v>
      </c>
      <c r="B77" s="272">
        <f t="shared" si="18"/>
        <v>31</v>
      </c>
      <c r="C77" s="710">
        <v>165121.07375844842</v>
      </c>
      <c r="F77" s="684">
        <f t="shared" si="17"/>
        <v>11470479.840463623</v>
      </c>
      <c r="G77" s="701">
        <f t="shared" si="12"/>
        <v>69.467086056159658</v>
      </c>
      <c r="H77" s="15"/>
      <c r="I77" s="27">
        <f t="shared" si="11"/>
        <v>2019</v>
      </c>
      <c r="K77" s="37">
        <f t="shared" si="13"/>
        <v>11470479.840463623</v>
      </c>
      <c r="L77" s="107">
        <f t="shared" si="14"/>
        <v>11054818.658889381</v>
      </c>
    </row>
    <row r="78" spans="1:12">
      <c r="A78" s="15">
        <v>43556</v>
      </c>
      <c r="B78" s="272">
        <f t="shared" si="18"/>
        <v>30</v>
      </c>
      <c r="C78" s="710">
        <v>165143.80508794761</v>
      </c>
      <c r="F78" s="684">
        <f t="shared" si="17"/>
        <v>9370859.7157239784</v>
      </c>
      <c r="G78" s="701">
        <f t="shared" si="12"/>
        <v>56.743634499238475</v>
      </c>
      <c r="H78" s="15"/>
      <c r="I78" s="27">
        <f t="shared" si="11"/>
        <v>2019</v>
      </c>
      <c r="K78" s="37">
        <f>F78</f>
        <v>9370859.7157239784</v>
      </c>
      <c r="L78" s="107">
        <f t="shared" si="14"/>
        <v>9031283.4577139337</v>
      </c>
    </row>
    <row r="79" spans="1:12">
      <c r="A79" s="15">
        <v>43586</v>
      </c>
      <c r="B79" s="272">
        <f t="shared" si="18"/>
        <v>31</v>
      </c>
      <c r="C79" s="710">
        <v>165166.5364174468</v>
      </c>
      <c r="F79" s="684">
        <f t="shared" si="17"/>
        <v>7981996.7600253979</v>
      </c>
      <c r="G79" s="701">
        <f t="shared" ref="G79:G86" si="19">F79/C79</f>
        <v>48.326960976232272</v>
      </c>
      <c r="H79" s="15"/>
      <c r="I79" s="27">
        <f t="shared" si="11"/>
        <v>2019</v>
      </c>
      <c r="K79" s="37">
        <f t="shared" si="13"/>
        <v>7981996.7600253979</v>
      </c>
      <c r="L79" s="107">
        <f t="shared" ref="L79:L86" si="20">K79/$L$1</f>
        <v>7692749.3832164584</v>
      </c>
    </row>
    <row r="80" spans="1:12">
      <c r="A80" s="15">
        <v>43617</v>
      </c>
      <c r="B80" s="272">
        <f t="shared" si="18"/>
        <v>30</v>
      </c>
      <c r="C80" s="710">
        <v>165189.26774694596</v>
      </c>
      <c r="F80" s="684">
        <f t="shared" si="17"/>
        <v>6917147.174613894</v>
      </c>
      <c r="G80" s="701">
        <f t="shared" si="19"/>
        <v>41.874071293846384</v>
      </c>
      <c r="H80" s="15"/>
      <c r="I80" s="27">
        <f t="shared" si="11"/>
        <v>2019</v>
      </c>
      <c r="K80" s="37">
        <f t="shared" ref="K80:K86" si="21">F80</f>
        <v>6917147.174613894</v>
      </c>
      <c r="L80" s="107">
        <f t="shared" si="20"/>
        <v>6666487.2538684402</v>
      </c>
    </row>
    <row r="81" spans="1:12">
      <c r="A81" s="15">
        <v>43647</v>
      </c>
      <c r="B81" s="272">
        <f t="shared" si="18"/>
        <v>31</v>
      </c>
      <c r="C81" s="710">
        <v>165211.99907644515</v>
      </c>
      <c r="F81" s="684">
        <f t="shared" si="17"/>
        <v>7910356.2391881477</v>
      </c>
      <c r="G81" s="701">
        <f t="shared" si="19"/>
        <v>47.880034642810365</v>
      </c>
      <c r="H81" s="15"/>
      <c r="I81" s="27">
        <f t="shared" si="11"/>
        <v>2019</v>
      </c>
      <c r="K81" s="37">
        <f t="shared" si="21"/>
        <v>7910356.2391881477</v>
      </c>
      <c r="L81" s="107">
        <f t="shared" si="20"/>
        <v>7623704.9336817143</v>
      </c>
    </row>
    <row r="82" spans="1:12">
      <c r="A82" s="15">
        <v>43678</v>
      </c>
      <c r="B82" s="272">
        <f t="shared" si="18"/>
        <v>31</v>
      </c>
      <c r="C82" s="710">
        <v>165234.73040594434</v>
      </c>
      <c r="F82" s="684">
        <f t="shared" si="17"/>
        <v>7870211.8054010225</v>
      </c>
      <c r="G82" s="701">
        <f t="shared" si="19"/>
        <v>47.630493819705414</v>
      </c>
      <c r="H82" s="15"/>
      <c r="I82" s="27">
        <f t="shared" si="11"/>
        <v>2019</v>
      </c>
      <c r="K82" s="37">
        <f t="shared" si="21"/>
        <v>7870211.8054010225</v>
      </c>
      <c r="L82" s="107">
        <f t="shared" si="20"/>
        <v>7585015.2326532593</v>
      </c>
    </row>
    <row r="83" spans="1:12">
      <c r="A83" s="15">
        <v>43709</v>
      </c>
      <c r="B83" s="272">
        <f t="shared" si="18"/>
        <v>30</v>
      </c>
      <c r="C83" s="710">
        <v>165257.4617354435</v>
      </c>
      <c r="F83" s="684">
        <f t="shared" si="17"/>
        <v>8818053.6203990616</v>
      </c>
      <c r="G83" s="701">
        <f t="shared" si="19"/>
        <v>53.359488447884189</v>
      </c>
      <c r="H83" s="15"/>
      <c r="I83" s="27">
        <f t="shared" si="11"/>
        <v>2019</v>
      </c>
      <c r="K83" s="37">
        <f t="shared" si="21"/>
        <v>8818053.6203990616</v>
      </c>
      <c r="L83" s="107">
        <f t="shared" si="20"/>
        <v>8498509.657285139</v>
      </c>
    </row>
    <row r="84" spans="1:12">
      <c r="A84" s="15">
        <v>43739</v>
      </c>
      <c r="B84" s="272">
        <f t="shared" si="18"/>
        <v>31</v>
      </c>
      <c r="C84" s="710">
        <v>165280.19306494269</v>
      </c>
      <c r="F84" s="684">
        <f t="shared" si="17"/>
        <v>10487462.398431921</v>
      </c>
      <c r="G84" s="701">
        <f t="shared" si="19"/>
        <v>63.452626742220325</v>
      </c>
      <c r="H84" s="15"/>
      <c r="I84" s="27">
        <f t="shared" si="11"/>
        <v>2019</v>
      </c>
      <c r="K84" s="37">
        <f t="shared" si="21"/>
        <v>10487462.398431921</v>
      </c>
      <c r="L84" s="107">
        <f t="shared" si="20"/>
        <v>10107423.282991443</v>
      </c>
    </row>
    <row r="85" spans="1:12">
      <c r="A85" s="15">
        <v>43770</v>
      </c>
      <c r="B85" s="272">
        <f t="shared" si="18"/>
        <v>30</v>
      </c>
      <c r="C85" s="710">
        <v>165302.92439444188</v>
      </c>
      <c r="F85" s="684">
        <f t="shared" si="17"/>
        <v>11885505.043539874</v>
      </c>
      <c r="G85" s="701">
        <f t="shared" si="19"/>
        <v>71.901359804010283</v>
      </c>
      <c r="H85" s="15"/>
      <c r="I85" s="27">
        <f t="shared" si="11"/>
        <v>2019</v>
      </c>
      <c r="K85" s="37">
        <f t="shared" si="21"/>
        <v>11885505.043539874</v>
      </c>
      <c r="L85" s="107">
        <f t="shared" si="20"/>
        <v>11454804.39816873</v>
      </c>
    </row>
    <row r="86" spans="1:12">
      <c r="A86" s="15">
        <v>43800</v>
      </c>
      <c r="B86" s="272">
        <f t="shared" si="18"/>
        <v>31</v>
      </c>
      <c r="C86" s="710">
        <v>165325.65572394105</v>
      </c>
      <c r="F86" s="684">
        <f t="shared" si="17"/>
        <v>12398185.932111302</v>
      </c>
      <c r="G86" s="701">
        <f t="shared" si="19"/>
        <v>74.992510253905522</v>
      </c>
      <c r="H86" s="15"/>
      <c r="I86" s="27">
        <f t="shared" si="11"/>
        <v>2019</v>
      </c>
      <c r="K86" s="37">
        <f t="shared" si="21"/>
        <v>12398185.932111302</v>
      </c>
      <c r="L86" s="107">
        <f t="shared" si="20"/>
        <v>11948907.027863629</v>
      </c>
    </row>
    <row r="87" spans="1:12">
      <c r="A87" s="15">
        <v>43831</v>
      </c>
      <c r="B87" s="272"/>
      <c r="C87" s="272"/>
      <c r="H87" s="15"/>
      <c r="I87" s="15"/>
    </row>
    <row r="88" spans="1:12">
      <c r="A88" s="714"/>
      <c r="B88" s="272"/>
      <c r="C88" s="272"/>
      <c r="I88" s="716">
        <v>2014</v>
      </c>
      <c r="K88" s="107">
        <f t="shared" ref="K88:L88" si="22">SUM(K15:K26)</f>
        <v>118186051.00022925</v>
      </c>
      <c r="L88" s="107">
        <f t="shared" si="22"/>
        <v>113903287.39420706</v>
      </c>
    </row>
    <row r="89" spans="1:12">
      <c r="A89" s="714"/>
      <c r="B89" s="272"/>
      <c r="C89" s="272"/>
      <c r="I89" s="716">
        <v>2015</v>
      </c>
      <c r="K89" s="107">
        <f t="shared" ref="K89:L89" si="23">SUM(K27:K38)</f>
        <v>118382822.94933254</v>
      </c>
      <c r="L89" s="107">
        <f t="shared" si="23"/>
        <v>114092928.82549395</v>
      </c>
    </row>
    <row r="90" spans="1:12">
      <c r="B90" s="724"/>
      <c r="C90" s="724"/>
      <c r="D90" s="724"/>
      <c r="E90" s="724"/>
      <c r="F90" s="724"/>
      <c r="G90" s="724"/>
      <c r="H90" s="724"/>
      <c r="I90" s="716">
        <v>2016</v>
      </c>
      <c r="K90" s="107">
        <f t="shared" ref="K90:L90" si="24">SUM(K39:K50)</f>
        <v>118970183.97102773</v>
      </c>
      <c r="L90" s="107">
        <f t="shared" si="24"/>
        <v>114659005.36914775</v>
      </c>
    </row>
    <row r="91" spans="1:12">
      <c r="B91" s="724"/>
      <c r="C91" s="724"/>
      <c r="D91" s="724"/>
      <c r="E91" s="724"/>
      <c r="F91" s="724"/>
      <c r="G91" s="724"/>
      <c r="H91" s="724"/>
      <c r="I91" s="716">
        <v>2017</v>
      </c>
      <c r="K91" s="107">
        <f t="shared" ref="K91:L91" si="25">SUM(K51:K62)</f>
        <v>118776366.84753911</v>
      </c>
      <c r="L91" s="107">
        <f t="shared" si="25"/>
        <v>114472211.68806776</v>
      </c>
    </row>
    <row r="92" spans="1:12">
      <c r="B92" s="724"/>
      <c r="C92" s="724"/>
      <c r="D92" s="724"/>
      <c r="E92" s="724"/>
      <c r="F92" s="724"/>
      <c r="G92" s="724"/>
      <c r="H92" s="724"/>
      <c r="I92" s="716">
        <v>2018</v>
      </c>
      <c r="K92" s="107">
        <f t="shared" ref="K92:L92" si="26">SUM(K63:K74)</f>
        <v>118973138.79664239</v>
      </c>
      <c r="L92" s="107">
        <f t="shared" si="26"/>
        <v>114661853.11935465</v>
      </c>
    </row>
    <row r="93" spans="1:12">
      <c r="B93" s="724"/>
      <c r="C93" s="724"/>
      <c r="D93" s="724"/>
      <c r="E93" s="724"/>
      <c r="F93" s="724"/>
      <c r="G93" s="724"/>
      <c r="H93" s="724"/>
      <c r="I93" s="716">
        <v>2019</v>
      </c>
      <c r="K93" s="107">
        <f t="shared" ref="K93:L93" si="27">SUM(K75:K86)</f>
        <v>119169910.74574567</v>
      </c>
      <c r="L93" s="107">
        <f t="shared" si="27"/>
        <v>114851494.55064154</v>
      </c>
    </row>
    <row r="94" spans="1:12">
      <c r="B94" s="724"/>
      <c r="C94" s="724"/>
      <c r="D94" s="724"/>
      <c r="E94" s="724"/>
      <c r="F94" s="724"/>
      <c r="G94" s="724"/>
      <c r="H94" s="724"/>
      <c r="I94" s="724"/>
    </row>
    <row r="95" spans="1:12">
      <c r="B95" s="724"/>
      <c r="C95" s="724"/>
      <c r="D95" s="724"/>
      <c r="E95" s="724"/>
      <c r="F95" s="724"/>
      <c r="G95" s="724"/>
      <c r="H95" s="724"/>
      <c r="I95" s="724"/>
    </row>
  </sheetData>
  <phoneticPr fontId="21" type="noConversion"/>
  <pageMargins left="0.74803149606299213" right="0.74803149606299213" top="0.98425196850393704" bottom="0.98425196850393704" header="0.51181102362204722" footer="0.51181102362204722"/>
  <pageSetup scale="3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1">
    <pageSetUpPr fitToPage="1"/>
  </sheetPr>
  <dimension ref="A1:S168"/>
  <sheetViews>
    <sheetView zoomScale="85" zoomScaleNormal="85" workbookViewId="0">
      <pane xSplit="6" ySplit="2" topLeftCell="G57" activePane="bottomRight" state="frozenSplit"/>
      <selection activeCell="N146" sqref="N146"/>
      <selection pane="topRight" activeCell="N146" sqref="N146"/>
      <selection pane="bottomLeft" activeCell="N146" sqref="N146"/>
      <selection pane="bottomRight" activeCell="D6" sqref="D6"/>
    </sheetView>
  </sheetViews>
  <sheetFormatPr defaultRowHeight="12.75"/>
  <cols>
    <col min="1" max="1" width="9.28515625" style="11" bestFit="1" customWidth="1"/>
    <col min="2" max="2" width="8.28515625" style="716" customWidth="1"/>
    <col min="3" max="3" width="15.140625" style="716" customWidth="1"/>
    <col min="4" max="4" width="14.28515625" style="716" customWidth="1"/>
    <col min="5" max="5" width="13.85546875" style="716" customWidth="1"/>
    <col min="6" max="6" width="12.5703125" style="716" bestFit="1" customWidth="1"/>
    <col min="7" max="7" width="17.5703125" style="6" customWidth="1"/>
    <col min="8" max="8" width="14.85546875" style="147" customWidth="1"/>
    <col min="9" max="9" width="5.85546875" style="712" bestFit="1" customWidth="1"/>
    <col min="10" max="10" width="19.5703125" style="28" customWidth="1"/>
    <col min="11" max="11" width="17.85546875" style="12" customWidth="1"/>
    <col min="12" max="12" width="17.28515625" style="12" customWidth="1"/>
    <col min="13" max="13" width="9.5703125" style="12" customWidth="1"/>
    <col min="14" max="14" width="21.7109375" style="12" customWidth="1"/>
    <col min="15" max="15" width="17.85546875" style="12" customWidth="1"/>
    <col min="16" max="16" width="15.140625" style="12" customWidth="1"/>
    <col min="17" max="17" width="17.42578125" style="12" customWidth="1"/>
    <col min="18" max="18" width="9.140625" style="12"/>
    <col min="19" max="19" width="9.140625" style="11" customWidth="1"/>
    <col min="20" max="20" width="9.140625" style="12" customWidth="1"/>
    <col min="21" max="21" width="12.42578125" style="12" customWidth="1"/>
    <col min="22" max="22" width="9.140625" style="12" customWidth="1"/>
    <col min="23" max="23" width="11.28515625" style="12" customWidth="1"/>
    <col min="24" max="24" width="13.7109375" style="12" customWidth="1"/>
    <col min="25" max="27" width="9.140625" style="12" customWidth="1"/>
    <col min="28" max="16384" width="9.140625" style="12"/>
  </cols>
  <sheetData>
    <row r="1" spans="1:19" s="11" customFormat="1">
      <c r="B1" s="716"/>
      <c r="C1" s="716"/>
      <c r="D1" s="716"/>
      <c r="E1" s="711">
        <f>A27-A15</f>
        <v>365</v>
      </c>
      <c r="F1" s="716"/>
      <c r="G1" s="6"/>
      <c r="H1" s="31">
        <v>1.0376000000000001</v>
      </c>
      <c r="I1" s="127"/>
      <c r="J1" s="18"/>
    </row>
    <row r="2" spans="1:19" s="718" customFormat="1" ht="38.25">
      <c r="A2" s="133" t="s">
        <v>0</v>
      </c>
      <c r="B2" s="100" t="s">
        <v>52</v>
      </c>
      <c r="C2" s="100" t="s">
        <v>130</v>
      </c>
      <c r="D2" s="100" t="s">
        <v>131</v>
      </c>
      <c r="E2" s="100" t="s">
        <v>134</v>
      </c>
      <c r="F2" s="133" t="s">
        <v>0</v>
      </c>
      <c r="G2" s="100" t="s">
        <v>135</v>
      </c>
      <c r="H2" s="14" t="s">
        <v>64</v>
      </c>
      <c r="I2" s="813" t="s">
        <v>186</v>
      </c>
      <c r="J2" s="143"/>
      <c r="K2" s="143"/>
    </row>
    <row r="3" spans="1:19" s="11" customFormat="1" ht="15">
      <c r="A3" s="714">
        <v>41275</v>
      </c>
      <c r="B3" s="272">
        <v>31</v>
      </c>
      <c r="C3" s="809">
        <f t="shared" ref="C3:C14" si="0">G3*B3</f>
        <v>3655128.1316758357</v>
      </c>
      <c r="D3" s="6">
        <f t="shared" ref="D3:D14" si="1">C3/$H$1</f>
        <v>3522675.5316844983</v>
      </c>
      <c r="E3" s="6"/>
      <c r="F3" s="15">
        <v>41275</v>
      </c>
      <c r="G3" s="811">
        <v>117907.35908631729</v>
      </c>
      <c r="H3" s="16"/>
      <c r="I3" s="127">
        <f t="shared" ref="I3:I39" si="2">YEAR(A3)</f>
        <v>2013</v>
      </c>
    </row>
    <row r="4" spans="1:19" s="11" customFormat="1" ht="15">
      <c r="A4" s="714">
        <v>41306</v>
      </c>
      <c r="B4" s="272">
        <v>28</v>
      </c>
      <c r="C4" s="809">
        <f t="shared" si="0"/>
        <v>3265862.3615200091</v>
      </c>
      <c r="D4" s="6">
        <f t="shared" si="1"/>
        <v>3147515.7686199006</v>
      </c>
      <c r="E4" s="6"/>
      <c r="F4" s="15">
        <v>41306</v>
      </c>
      <c r="G4" s="811">
        <v>116637.94148285747</v>
      </c>
      <c r="H4" s="16"/>
      <c r="I4" s="127">
        <f t="shared" si="2"/>
        <v>2013</v>
      </c>
    </row>
    <row r="5" spans="1:19" s="11" customFormat="1" ht="15">
      <c r="A5" s="714">
        <v>41334</v>
      </c>
      <c r="B5" s="272">
        <v>31</v>
      </c>
      <c r="C5" s="809">
        <f t="shared" si="0"/>
        <v>3676312.2001776299</v>
      </c>
      <c r="D5" s="6">
        <f t="shared" si="1"/>
        <v>3543091.9431164511</v>
      </c>
      <c r="E5" s="36"/>
      <c r="F5" s="15">
        <v>41334</v>
      </c>
      <c r="G5" s="811">
        <v>118590.71613476226</v>
      </c>
      <c r="H5" s="107"/>
      <c r="I5" s="127">
        <f t="shared" si="2"/>
        <v>2013</v>
      </c>
    </row>
    <row r="6" spans="1:19" s="11" customFormat="1" ht="15">
      <c r="A6" s="714">
        <v>41365</v>
      </c>
      <c r="B6" s="272">
        <v>30</v>
      </c>
      <c r="C6" s="809">
        <f t="shared" si="0"/>
        <v>3474487.4504659749</v>
      </c>
      <c r="D6" s="6">
        <f t="shared" si="1"/>
        <v>3348580.8119371384</v>
      </c>
      <c r="E6" s="36"/>
      <c r="F6" s="15">
        <v>41365</v>
      </c>
      <c r="G6" s="811">
        <v>115816.24834886583</v>
      </c>
      <c r="H6" s="107"/>
      <c r="I6" s="127">
        <f t="shared" si="2"/>
        <v>2013</v>
      </c>
    </row>
    <row r="7" spans="1:19" s="11" customFormat="1" ht="15">
      <c r="A7" s="714">
        <v>41395</v>
      </c>
      <c r="B7" s="272">
        <v>31</v>
      </c>
      <c r="C7" s="809">
        <f t="shared" si="0"/>
        <v>3720894.0727515016</v>
      </c>
      <c r="D7" s="6">
        <f t="shared" si="1"/>
        <v>3586058.2813719171</v>
      </c>
      <c r="E7" s="36"/>
      <c r="F7" s="15">
        <v>41395</v>
      </c>
      <c r="G7" s="811">
        <v>120028.84105650005</v>
      </c>
      <c r="H7" s="107"/>
      <c r="I7" s="127">
        <f t="shared" si="2"/>
        <v>2013</v>
      </c>
    </row>
    <row r="8" spans="1:19" s="11" customFormat="1" ht="15">
      <c r="A8" s="714">
        <v>41426</v>
      </c>
      <c r="B8" s="272">
        <v>30</v>
      </c>
      <c r="C8" s="809">
        <f t="shared" si="0"/>
        <v>3335839.6746916608</v>
      </c>
      <c r="D8" s="6">
        <f t="shared" si="1"/>
        <v>3214957.2809287398</v>
      </c>
      <c r="E8" s="36"/>
      <c r="F8" s="15">
        <v>41426</v>
      </c>
      <c r="G8" s="811">
        <v>111194.65582305536</v>
      </c>
      <c r="H8" s="107"/>
      <c r="I8" s="127">
        <f t="shared" si="2"/>
        <v>2013</v>
      </c>
    </row>
    <row r="9" spans="1:19" s="11" customFormat="1" ht="15">
      <c r="A9" s="714">
        <v>41456</v>
      </c>
      <c r="B9" s="272">
        <v>31</v>
      </c>
      <c r="C9" s="809">
        <f t="shared" si="0"/>
        <v>3810946.6058732038</v>
      </c>
      <c r="D9" s="6">
        <f t="shared" si="1"/>
        <v>3672847.5384282996</v>
      </c>
      <c r="E9" s="36"/>
      <c r="F9" s="15">
        <v>41456</v>
      </c>
      <c r="G9" s="811">
        <v>122933.76147978076</v>
      </c>
      <c r="H9" s="107"/>
      <c r="I9" s="127">
        <f t="shared" si="2"/>
        <v>2013</v>
      </c>
    </row>
    <row r="10" spans="1:19" s="11" customFormat="1" ht="15">
      <c r="A10" s="714">
        <v>41487</v>
      </c>
      <c r="B10" s="272">
        <v>31</v>
      </c>
      <c r="C10" s="809">
        <f t="shared" si="0"/>
        <v>3526778.6645739456</v>
      </c>
      <c r="D10" s="6">
        <f t="shared" si="1"/>
        <v>3398977.1246857606</v>
      </c>
      <c r="E10" s="36"/>
      <c r="F10" s="15">
        <v>41487</v>
      </c>
      <c r="G10" s="811">
        <v>113767.05369593373</v>
      </c>
      <c r="H10" s="107"/>
      <c r="I10" s="127">
        <f t="shared" si="2"/>
        <v>2013</v>
      </c>
    </row>
    <row r="11" spans="1:19" s="11" customFormat="1" ht="15">
      <c r="A11" s="714">
        <v>41518</v>
      </c>
      <c r="B11" s="272">
        <v>30</v>
      </c>
      <c r="C11" s="809">
        <f t="shared" si="0"/>
        <v>3451614.6422729818</v>
      </c>
      <c r="D11" s="6">
        <f t="shared" si="1"/>
        <v>3326536.8564697201</v>
      </c>
      <c r="E11" s="36"/>
      <c r="F11" s="15">
        <v>41518</v>
      </c>
      <c r="G11" s="811">
        <v>115053.8214090994</v>
      </c>
      <c r="H11" s="601"/>
      <c r="I11" s="127">
        <f t="shared" si="2"/>
        <v>2013</v>
      </c>
    </row>
    <row r="12" spans="1:19" s="11" customFormat="1" ht="15">
      <c r="A12" s="714">
        <v>41548</v>
      </c>
      <c r="B12" s="272">
        <v>31</v>
      </c>
      <c r="C12" s="809">
        <f t="shared" si="0"/>
        <v>3517146.404922416</v>
      </c>
      <c r="D12" s="6">
        <f t="shared" si="1"/>
        <v>3389693.9137648572</v>
      </c>
      <c r="E12" s="36"/>
      <c r="F12" s="15">
        <v>41548</v>
      </c>
      <c r="G12" s="811">
        <v>113456.33564265858</v>
      </c>
      <c r="H12" s="601"/>
      <c r="I12" s="127">
        <f t="shared" si="2"/>
        <v>2013</v>
      </c>
    </row>
    <row r="13" spans="1:19" s="11" customFormat="1" ht="15">
      <c r="A13" s="714">
        <v>41579</v>
      </c>
      <c r="B13" s="272">
        <v>30</v>
      </c>
      <c r="C13" s="809">
        <f t="shared" si="0"/>
        <v>3508718.4651669445</v>
      </c>
      <c r="D13" s="6">
        <f t="shared" si="1"/>
        <v>3381571.3812325988</v>
      </c>
      <c r="E13" s="36"/>
      <c r="F13" s="15">
        <v>41579</v>
      </c>
      <c r="G13" s="811">
        <v>116957.28217223148</v>
      </c>
      <c r="H13" s="601"/>
      <c r="I13" s="127">
        <f t="shared" si="2"/>
        <v>2013</v>
      </c>
    </row>
    <row r="14" spans="1:19" s="11" customFormat="1" ht="15">
      <c r="A14" s="810">
        <v>41609</v>
      </c>
      <c r="B14" s="795">
        <v>31</v>
      </c>
      <c r="C14" s="814">
        <f t="shared" si="0"/>
        <v>3735201.8798874295</v>
      </c>
      <c r="D14" s="812">
        <f t="shared" si="1"/>
        <v>3599847.6097604367</v>
      </c>
      <c r="E14" s="815">
        <f>C14</f>
        <v>3735201.8798874295</v>
      </c>
      <c r="F14" s="125">
        <v>41609</v>
      </c>
      <c r="G14" s="816">
        <v>120490.38322217515</v>
      </c>
      <c r="H14" s="747">
        <f>E14/$H$1</f>
        <v>3599847.6097604367</v>
      </c>
      <c r="I14" s="817">
        <f t="shared" si="2"/>
        <v>2013</v>
      </c>
      <c r="J14" s="350"/>
    </row>
    <row r="15" spans="1:19" s="11" customFormat="1">
      <c r="A15" s="714">
        <v>41640</v>
      </c>
      <c r="B15" s="272">
        <f>A16-A15</f>
        <v>31</v>
      </c>
      <c r="C15" s="724"/>
      <c r="D15" s="724"/>
      <c r="E15" s="36">
        <f t="shared" ref="E15:E46" si="3">$C$89/$E$1*$B15</f>
        <v>3624785.8826667555</v>
      </c>
      <c r="F15" s="15">
        <v>41640</v>
      </c>
      <c r="H15" s="601">
        <f>E15/$H$1</f>
        <v>3493432.8090466028</v>
      </c>
      <c r="I15" s="127">
        <f t="shared" si="2"/>
        <v>2014</v>
      </c>
    </row>
    <row r="16" spans="1:19" s="11" customFormat="1">
      <c r="A16" s="714">
        <v>41671</v>
      </c>
      <c r="B16" s="272">
        <f>A17-A16</f>
        <v>28</v>
      </c>
      <c r="C16" s="724"/>
      <c r="D16" s="724"/>
      <c r="E16" s="36">
        <f t="shared" si="3"/>
        <v>3274000.1520861015</v>
      </c>
      <c r="F16" s="15">
        <v>41671</v>
      </c>
      <c r="H16" s="601">
        <f t="shared" ref="H16:H79" si="4">E16/$H$1</f>
        <v>3155358.6662356411</v>
      </c>
      <c r="I16" s="127">
        <f t="shared" si="2"/>
        <v>2014</v>
      </c>
      <c r="S16" s="689"/>
    </row>
    <row r="17" spans="1:19" s="11" customFormat="1">
      <c r="A17" s="714">
        <v>41699</v>
      </c>
      <c r="B17" s="272">
        <f t="shared" ref="B17:B80" si="5">A18-A17</f>
        <v>31</v>
      </c>
      <c r="C17" s="724"/>
      <c r="D17" s="724"/>
      <c r="E17" s="36">
        <f t="shared" si="3"/>
        <v>3624785.8826667555</v>
      </c>
      <c r="F17" s="15">
        <v>41699</v>
      </c>
      <c r="H17" s="601">
        <f t="shared" si="4"/>
        <v>3493432.8090466028</v>
      </c>
      <c r="I17" s="127">
        <f t="shared" si="2"/>
        <v>2014</v>
      </c>
      <c r="S17" s="689"/>
    </row>
    <row r="18" spans="1:19" s="11" customFormat="1">
      <c r="A18" s="714">
        <v>41730</v>
      </c>
      <c r="B18" s="272">
        <f t="shared" si="5"/>
        <v>30</v>
      </c>
      <c r="C18" s="724"/>
      <c r="D18" s="724"/>
      <c r="E18" s="36">
        <f t="shared" si="3"/>
        <v>3507857.3058065376</v>
      </c>
      <c r="F18" s="15">
        <v>41730</v>
      </c>
      <c r="H18" s="601">
        <f t="shared" si="4"/>
        <v>3380741.4281096156</v>
      </c>
      <c r="I18" s="127">
        <f t="shared" si="2"/>
        <v>2014</v>
      </c>
      <c r="S18" s="689"/>
    </row>
    <row r="19" spans="1:19" s="11" customFormat="1">
      <c r="A19" s="714">
        <v>41760</v>
      </c>
      <c r="B19" s="272">
        <f t="shared" si="5"/>
        <v>31</v>
      </c>
      <c r="C19" s="724"/>
      <c r="D19" s="724"/>
      <c r="E19" s="36">
        <f t="shared" si="3"/>
        <v>3624785.8826667555</v>
      </c>
      <c r="F19" s="15">
        <v>41760</v>
      </c>
      <c r="H19" s="601">
        <f t="shared" si="4"/>
        <v>3493432.8090466028</v>
      </c>
      <c r="I19" s="127">
        <f t="shared" si="2"/>
        <v>2014</v>
      </c>
      <c r="S19" s="689"/>
    </row>
    <row r="20" spans="1:19" s="11" customFormat="1">
      <c r="A20" s="714">
        <v>41791</v>
      </c>
      <c r="B20" s="272">
        <f t="shared" si="5"/>
        <v>30</v>
      </c>
      <c r="C20" s="724"/>
      <c r="D20" s="724"/>
      <c r="E20" s="36">
        <f t="shared" si="3"/>
        <v>3507857.3058065376</v>
      </c>
      <c r="F20" s="15">
        <v>41791</v>
      </c>
      <c r="H20" s="601">
        <f t="shared" si="4"/>
        <v>3380741.4281096156</v>
      </c>
      <c r="I20" s="127">
        <f t="shared" si="2"/>
        <v>2014</v>
      </c>
      <c r="J20" s="18"/>
    </row>
    <row r="21" spans="1:19" s="11" customFormat="1">
      <c r="A21" s="714">
        <v>41821</v>
      </c>
      <c r="B21" s="272">
        <f t="shared" si="5"/>
        <v>31</v>
      </c>
      <c r="C21" s="724"/>
      <c r="D21" s="724"/>
      <c r="E21" s="36">
        <f t="shared" si="3"/>
        <v>3624785.8826667555</v>
      </c>
      <c r="F21" s="15">
        <v>41821</v>
      </c>
      <c r="H21" s="601">
        <f t="shared" si="4"/>
        <v>3493432.8090466028</v>
      </c>
      <c r="I21" s="127">
        <f t="shared" si="2"/>
        <v>2014</v>
      </c>
      <c r="J21" s="18"/>
    </row>
    <row r="22" spans="1:19" s="11" customFormat="1">
      <c r="A22" s="714">
        <v>41852</v>
      </c>
      <c r="B22" s="272">
        <f t="shared" si="5"/>
        <v>31</v>
      </c>
      <c r="C22" s="724"/>
      <c r="D22" s="724"/>
      <c r="E22" s="36">
        <f t="shared" si="3"/>
        <v>3624785.8826667555</v>
      </c>
      <c r="F22" s="15">
        <v>41852</v>
      </c>
      <c r="H22" s="601">
        <f t="shared" si="4"/>
        <v>3493432.8090466028</v>
      </c>
      <c r="I22" s="127">
        <f t="shared" si="2"/>
        <v>2014</v>
      </c>
      <c r="J22" s="18"/>
    </row>
    <row r="23" spans="1:19" s="718" customFormat="1">
      <c r="A23" s="714">
        <v>41883</v>
      </c>
      <c r="B23" s="272">
        <f t="shared" si="5"/>
        <v>30</v>
      </c>
      <c r="C23" s="724"/>
      <c r="D23" s="724"/>
      <c r="E23" s="36">
        <f t="shared" si="3"/>
        <v>3507857.3058065376</v>
      </c>
      <c r="F23" s="15">
        <v>41883</v>
      </c>
      <c r="H23" s="601">
        <f t="shared" si="4"/>
        <v>3380741.4281096156</v>
      </c>
      <c r="I23" s="127">
        <f t="shared" si="2"/>
        <v>2014</v>
      </c>
      <c r="J23" s="18"/>
    </row>
    <row r="24" spans="1:19" s="11" customFormat="1">
      <c r="A24" s="714">
        <v>41913</v>
      </c>
      <c r="B24" s="272">
        <f t="shared" si="5"/>
        <v>31</v>
      </c>
      <c r="C24" s="724"/>
      <c r="D24" s="724"/>
      <c r="E24" s="36">
        <f t="shared" si="3"/>
        <v>3624785.8826667555</v>
      </c>
      <c r="F24" s="15">
        <v>41913</v>
      </c>
      <c r="H24" s="601">
        <f t="shared" si="4"/>
        <v>3493432.8090466028</v>
      </c>
      <c r="I24" s="127">
        <f t="shared" si="2"/>
        <v>2014</v>
      </c>
      <c r="J24" s="18"/>
    </row>
    <row r="25" spans="1:19" s="11" customFormat="1">
      <c r="A25" s="714">
        <v>41944</v>
      </c>
      <c r="B25" s="272">
        <f t="shared" si="5"/>
        <v>30</v>
      </c>
      <c r="C25" s="724"/>
      <c r="D25" s="724"/>
      <c r="E25" s="36">
        <f t="shared" si="3"/>
        <v>3507857.3058065376</v>
      </c>
      <c r="F25" s="15">
        <v>41944</v>
      </c>
      <c r="H25" s="601">
        <f t="shared" si="4"/>
        <v>3380741.4281096156</v>
      </c>
      <c r="I25" s="127">
        <f t="shared" si="2"/>
        <v>2014</v>
      </c>
      <c r="J25" s="18"/>
    </row>
    <row r="26" spans="1:19" s="11" customFormat="1">
      <c r="A26" s="714">
        <v>41974</v>
      </c>
      <c r="B26" s="272">
        <f t="shared" si="5"/>
        <v>31</v>
      </c>
      <c r="C26" s="724"/>
      <c r="D26" s="724"/>
      <c r="E26" s="36">
        <f t="shared" si="3"/>
        <v>3624785.8826667555</v>
      </c>
      <c r="F26" s="15">
        <v>41974</v>
      </c>
      <c r="H26" s="601">
        <f t="shared" si="4"/>
        <v>3493432.8090466028</v>
      </c>
      <c r="I26" s="127">
        <f t="shared" si="2"/>
        <v>2014</v>
      </c>
      <c r="J26" s="18"/>
    </row>
    <row r="27" spans="1:19" s="11" customFormat="1">
      <c r="A27" s="714">
        <v>42005</v>
      </c>
      <c r="B27" s="272">
        <f t="shared" si="5"/>
        <v>31</v>
      </c>
      <c r="C27" s="724"/>
      <c r="D27" s="724"/>
      <c r="E27" s="36">
        <f t="shared" si="3"/>
        <v>3624785.8826667555</v>
      </c>
      <c r="F27" s="15">
        <v>42005</v>
      </c>
      <c r="H27" s="601">
        <f t="shared" si="4"/>
        <v>3493432.8090466028</v>
      </c>
      <c r="I27" s="127">
        <f t="shared" si="2"/>
        <v>2015</v>
      </c>
      <c r="J27" s="751"/>
    </row>
    <row r="28" spans="1:19" s="11" customFormat="1">
      <c r="A28" s="714">
        <v>42036</v>
      </c>
      <c r="B28" s="272">
        <f t="shared" si="5"/>
        <v>28</v>
      </c>
      <c r="C28" s="724"/>
      <c r="D28" s="724"/>
      <c r="E28" s="36">
        <f t="shared" si="3"/>
        <v>3274000.1520861015</v>
      </c>
      <c r="F28" s="15">
        <v>42036</v>
      </c>
      <c r="H28" s="601">
        <f t="shared" si="4"/>
        <v>3155358.6662356411</v>
      </c>
      <c r="I28" s="127">
        <f t="shared" si="2"/>
        <v>2015</v>
      </c>
      <c r="J28" s="18"/>
    </row>
    <row r="29" spans="1:19" s="11" customFormat="1">
      <c r="A29" s="714">
        <v>42064</v>
      </c>
      <c r="B29" s="272">
        <f t="shared" si="5"/>
        <v>31</v>
      </c>
      <c r="C29" s="724"/>
      <c r="D29" s="724"/>
      <c r="E29" s="36">
        <f t="shared" si="3"/>
        <v>3624785.8826667555</v>
      </c>
      <c r="F29" s="15">
        <v>42064</v>
      </c>
      <c r="H29" s="601">
        <f t="shared" si="4"/>
        <v>3493432.8090466028</v>
      </c>
      <c r="I29" s="127">
        <f t="shared" si="2"/>
        <v>2015</v>
      </c>
      <c r="J29" s="18"/>
    </row>
    <row r="30" spans="1:19" s="11" customFormat="1">
      <c r="A30" s="714">
        <v>42095</v>
      </c>
      <c r="B30" s="272">
        <f t="shared" si="5"/>
        <v>30</v>
      </c>
      <c r="C30" s="724"/>
      <c r="D30" s="724"/>
      <c r="E30" s="36">
        <f t="shared" si="3"/>
        <v>3507857.3058065376</v>
      </c>
      <c r="F30" s="15">
        <v>42095</v>
      </c>
      <c r="H30" s="601">
        <f t="shared" si="4"/>
        <v>3380741.4281096156</v>
      </c>
      <c r="I30" s="127">
        <f t="shared" si="2"/>
        <v>2015</v>
      </c>
      <c r="J30" s="18"/>
    </row>
    <row r="31" spans="1:19" s="11" customFormat="1">
      <c r="A31" s="714">
        <v>42125</v>
      </c>
      <c r="B31" s="272">
        <f t="shared" si="5"/>
        <v>31</v>
      </c>
      <c r="C31" s="724"/>
      <c r="D31" s="724"/>
      <c r="E31" s="36">
        <f t="shared" si="3"/>
        <v>3624785.8826667555</v>
      </c>
      <c r="F31" s="15">
        <v>42125</v>
      </c>
      <c r="H31" s="601">
        <f t="shared" si="4"/>
        <v>3493432.8090466028</v>
      </c>
      <c r="I31" s="127">
        <f t="shared" si="2"/>
        <v>2015</v>
      </c>
      <c r="J31" s="18"/>
    </row>
    <row r="32" spans="1:19" s="11" customFormat="1">
      <c r="A32" s="714">
        <v>42156</v>
      </c>
      <c r="B32" s="272">
        <f t="shared" si="5"/>
        <v>30</v>
      </c>
      <c r="C32" s="724"/>
      <c r="D32" s="724"/>
      <c r="E32" s="36">
        <f t="shared" si="3"/>
        <v>3507857.3058065376</v>
      </c>
      <c r="F32" s="15">
        <v>42156</v>
      </c>
      <c r="H32" s="601">
        <f t="shared" si="4"/>
        <v>3380741.4281096156</v>
      </c>
      <c r="I32" s="127">
        <f t="shared" si="2"/>
        <v>2015</v>
      </c>
      <c r="J32" s="18"/>
    </row>
    <row r="33" spans="1:10" s="11" customFormat="1">
      <c r="A33" s="714">
        <v>42186</v>
      </c>
      <c r="B33" s="272">
        <f t="shared" si="5"/>
        <v>31</v>
      </c>
      <c r="C33" s="724"/>
      <c r="D33" s="724"/>
      <c r="E33" s="36">
        <f t="shared" si="3"/>
        <v>3624785.8826667555</v>
      </c>
      <c r="F33" s="15">
        <v>42186</v>
      </c>
      <c r="H33" s="601">
        <f t="shared" si="4"/>
        <v>3493432.8090466028</v>
      </c>
      <c r="I33" s="127">
        <f t="shared" si="2"/>
        <v>2015</v>
      </c>
      <c r="J33" s="18"/>
    </row>
    <row r="34" spans="1:10" s="11" customFormat="1">
      <c r="A34" s="714">
        <v>42217</v>
      </c>
      <c r="B34" s="272">
        <f t="shared" si="5"/>
        <v>31</v>
      </c>
      <c r="C34" s="724"/>
      <c r="D34" s="724"/>
      <c r="E34" s="36">
        <f t="shared" si="3"/>
        <v>3624785.8826667555</v>
      </c>
      <c r="F34" s="15">
        <v>42217</v>
      </c>
      <c r="H34" s="601">
        <f t="shared" si="4"/>
        <v>3493432.8090466028</v>
      </c>
      <c r="I34" s="127">
        <f t="shared" si="2"/>
        <v>2015</v>
      </c>
      <c r="J34" s="18"/>
    </row>
    <row r="35" spans="1:10" s="11" customFormat="1">
      <c r="A35" s="714">
        <v>42248</v>
      </c>
      <c r="B35" s="272">
        <f t="shared" si="5"/>
        <v>30</v>
      </c>
      <c r="C35" s="724"/>
      <c r="D35" s="724"/>
      <c r="E35" s="36">
        <f t="shared" si="3"/>
        <v>3507857.3058065376</v>
      </c>
      <c r="F35" s="15">
        <v>42248</v>
      </c>
      <c r="H35" s="601">
        <f t="shared" si="4"/>
        <v>3380741.4281096156</v>
      </c>
      <c r="I35" s="127">
        <f t="shared" si="2"/>
        <v>2015</v>
      </c>
      <c r="J35" s="18"/>
    </row>
    <row r="36" spans="1:10" s="11" customFormat="1">
      <c r="A36" s="714">
        <v>42278</v>
      </c>
      <c r="B36" s="272">
        <f t="shared" si="5"/>
        <v>31</v>
      </c>
      <c r="C36" s="724"/>
      <c r="D36" s="724"/>
      <c r="E36" s="36">
        <f t="shared" si="3"/>
        <v>3624785.8826667555</v>
      </c>
      <c r="F36" s="15">
        <v>42278</v>
      </c>
      <c r="H36" s="601">
        <f t="shared" si="4"/>
        <v>3493432.8090466028</v>
      </c>
      <c r="I36" s="127">
        <f t="shared" si="2"/>
        <v>2015</v>
      </c>
      <c r="J36" s="18"/>
    </row>
    <row r="37" spans="1:10" s="11" customFormat="1">
      <c r="A37" s="714">
        <v>42309</v>
      </c>
      <c r="B37" s="272">
        <f t="shared" si="5"/>
        <v>30</v>
      </c>
      <c r="C37" s="724"/>
      <c r="D37" s="724"/>
      <c r="E37" s="36">
        <f t="shared" si="3"/>
        <v>3507857.3058065376</v>
      </c>
      <c r="F37" s="15">
        <v>42309</v>
      </c>
      <c r="H37" s="601">
        <f t="shared" si="4"/>
        <v>3380741.4281096156</v>
      </c>
      <c r="I37" s="127">
        <f t="shared" si="2"/>
        <v>2015</v>
      </c>
      <c r="J37" s="18"/>
    </row>
    <row r="38" spans="1:10" s="11" customFormat="1">
      <c r="A38" s="714">
        <v>42339</v>
      </c>
      <c r="B38" s="272">
        <f t="shared" si="5"/>
        <v>31</v>
      </c>
      <c r="C38" s="724"/>
      <c r="D38" s="724"/>
      <c r="E38" s="36">
        <f t="shared" si="3"/>
        <v>3624785.8826667555</v>
      </c>
      <c r="F38" s="15">
        <v>42339</v>
      </c>
      <c r="H38" s="601">
        <f t="shared" si="4"/>
        <v>3493432.8090466028</v>
      </c>
      <c r="I38" s="127">
        <f t="shared" si="2"/>
        <v>2015</v>
      </c>
      <c r="J38" s="18"/>
    </row>
    <row r="39" spans="1:10" s="11" customFormat="1">
      <c r="A39" s="714">
        <v>42370</v>
      </c>
      <c r="B39" s="272">
        <f t="shared" si="5"/>
        <v>31</v>
      </c>
      <c r="C39" s="724"/>
      <c r="D39" s="724"/>
      <c r="E39" s="36">
        <f t="shared" si="3"/>
        <v>3624785.8826667555</v>
      </c>
      <c r="F39" s="15">
        <v>42370</v>
      </c>
      <c r="G39" s="139"/>
      <c r="H39" s="601">
        <f t="shared" si="4"/>
        <v>3493432.8090466028</v>
      </c>
      <c r="I39" s="127">
        <f t="shared" si="2"/>
        <v>2016</v>
      </c>
      <c r="J39" s="18"/>
    </row>
    <row r="40" spans="1:10" s="11" customFormat="1">
      <c r="A40" s="714">
        <v>42401</v>
      </c>
      <c r="B40" s="272">
        <f t="shared" si="5"/>
        <v>29</v>
      </c>
      <c r="C40" s="724"/>
      <c r="D40" s="724"/>
      <c r="E40" s="36">
        <f t="shared" si="3"/>
        <v>3390928.7289463198</v>
      </c>
      <c r="F40" s="15">
        <v>42401</v>
      </c>
      <c r="H40" s="601">
        <f t="shared" si="4"/>
        <v>3268050.0471726288</v>
      </c>
      <c r="I40" s="127">
        <f t="shared" ref="I40:I88" si="6">YEAR(A40)</f>
        <v>2016</v>
      </c>
      <c r="J40" s="18"/>
    </row>
    <row r="41" spans="1:10" s="11" customFormat="1">
      <c r="A41" s="714">
        <v>42430</v>
      </c>
      <c r="B41" s="272">
        <f t="shared" si="5"/>
        <v>31</v>
      </c>
      <c r="C41" s="724"/>
      <c r="D41" s="724"/>
      <c r="E41" s="36">
        <f t="shared" si="3"/>
        <v>3624785.8826667555</v>
      </c>
      <c r="F41" s="15">
        <v>42430</v>
      </c>
      <c r="H41" s="601">
        <f t="shared" si="4"/>
        <v>3493432.8090466028</v>
      </c>
      <c r="I41" s="127">
        <f t="shared" si="6"/>
        <v>2016</v>
      </c>
      <c r="J41" s="18"/>
    </row>
    <row r="42" spans="1:10" s="11" customFormat="1">
      <c r="A42" s="714">
        <v>42461</v>
      </c>
      <c r="B42" s="272">
        <f t="shared" si="5"/>
        <v>30</v>
      </c>
      <c r="C42" s="724"/>
      <c r="D42" s="724"/>
      <c r="E42" s="36">
        <f t="shared" si="3"/>
        <v>3507857.3058065376</v>
      </c>
      <c r="F42" s="15">
        <v>42461</v>
      </c>
      <c r="H42" s="601">
        <f t="shared" si="4"/>
        <v>3380741.4281096156</v>
      </c>
      <c r="I42" s="127">
        <f t="shared" si="6"/>
        <v>2016</v>
      </c>
      <c r="J42" s="18"/>
    </row>
    <row r="43" spans="1:10" s="11" customFormat="1">
      <c r="A43" s="714">
        <v>42491</v>
      </c>
      <c r="B43" s="272">
        <f t="shared" si="5"/>
        <v>31</v>
      </c>
      <c r="C43" s="724"/>
      <c r="D43" s="724"/>
      <c r="E43" s="36">
        <f t="shared" si="3"/>
        <v>3624785.8826667555</v>
      </c>
      <c r="F43" s="15">
        <v>42491</v>
      </c>
      <c r="H43" s="601">
        <f t="shared" si="4"/>
        <v>3493432.8090466028</v>
      </c>
      <c r="I43" s="127">
        <f t="shared" si="6"/>
        <v>2016</v>
      </c>
      <c r="J43" s="18"/>
    </row>
    <row r="44" spans="1:10" s="11" customFormat="1">
      <c r="A44" s="714">
        <v>42522</v>
      </c>
      <c r="B44" s="272">
        <f t="shared" si="5"/>
        <v>30</v>
      </c>
      <c r="C44" s="724"/>
      <c r="D44" s="724"/>
      <c r="E44" s="36">
        <f t="shared" si="3"/>
        <v>3507857.3058065376</v>
      </c>
      <c r="F44" s="15">
        <v>42522</v>
      </c>
      <c r="H44" s="601">
        <f t="shared" si="4"/>
        <v>3380741.4281096156</v>
      </c>
      <c r="I44" s="127">
        <f t="shared" si="6"/>
        <v>2016</v>
      </c>
      <c r="J44" s="18"/>
    </row>
    <row r="45" spans="1:10" s="11" customFormat="1">
      <c r="A45" s="714">
        <v>42552</v>
      </c>
      <c r="B45" s="272">
        <f t="shared" si="5"/>
        <v>31</v>
      </c>
      <c r="C45" s="724"/>
      <c r="D45" s="724"/>
      <c r="E45" s="36">
        <f t="shared" si="3"/>
        <v>3624785.8826667555</v>
      </c>
      <c r="F45" s="15">
        <v>42552</v>
      </c>
      <c r="H45" s="601">
        <f t="shared" si="4"/>
        <v>3493432.8090466028</v>
      </c>
      <c r="I45" s="127">
        <f t="shared" si="6"/>
        <v>2016</v>
      </c>
      <c r="J45" s="18"/>
    </row>
    <row r="46" spans="1:10" s="11" customFormat="1">
      <c r="A46" s="714">
        <v>42583</v>
      </c>
      <c r="B46" s="272">
        <f t="shared" si="5"/>
        <v>31</v>
      </c>
      <c r="C46" s="724"/>
      <c r="D46" s="724"/>
      <c r="E46" s="36">
        <f t="shared" si="3"/>
        <v>3624785.8826667555</v>
      </c>
      <c r="F46" s="15">
        <v>42583</v>
      </c>
      <c r="H46" s="601">
        <f t="shared" si="4"/>
        <v>3493432.8090466028</v>
      </c>
      <c r="I46" s="127">
        <f t="shared" si="6"/>
        <v>2016</v>
      </c>
      <c r="J46" s="18"/>
    </row>
    <row r="47" spans="1:10" s="11" customFormat="1">
      <c r="A47" s="714">
        <v>42614</v>
      </c>
      <c r="B47" s="272">
        <f t="shared" si="5"/>
        <v>30</v>
      </c>
      <c r="C47" s="724"/>
      <c r="D47" s="724"/>
      <c r="E47" s="36">
        <f t="shared" ref="E47:E78" si="7">$C$89/$E$1*$B47</f>
        <v>3507857.3058065376</v>
      </c>
      <c r="F47" s="15">
        <v>42614</v>
      </c>
      <c r="H47" s="601">
        <f t="shared" si="4"/>
        <v>3380741.4281096156</v>
      </c>
      <c r="I47" s="127">
        <f t="shared" si="6"/>
        <v>2016</v>
      </c>
      <c r="J47" s="18"/>
    </row>
    <row r="48" spans="1:10" s="11" customFormat="1">
      <c r="A48" s="714">
        <v>42644</v>
      </c>
      <c r="B48" s="272">
        <f t="shared" si="5"/>
        <v>31</v>
      </c>
      <c r="C48" s="724"/>
      <c r="D48" s="724"/>
      <c r="E48" s="36">
        <f t="shared" si="7"/>
        <v>3624785.8826667555</v>
      </c>
      <c r="F48" s="15">
        <v>42644</v>
      </c>
      <c r="H48" s="601">
        <f t="shared" si="4"/>
        <v>3493432.8090466028</v>
      </c>
      <c r="I48" s="127">
        <f t="shared" si="6"/>
        <v>2016</v>
      </c>
      <c r="J48" s="18"/>
    </row>
    <row r="49" spans="1:10" s="11" customFormat="1">
      <c r="A49" s="714">
        <v>42675</v>
      </c>
      <c r="B49" s="272">
        <f t="shared" si="5"/>
        <v>30</v>
      </c>
      <c r="C49" s="724"/>
      <c r="D49" s="724"/>
      <c r="E49" s="36">
        <f t="shared" si="7"/>
        <v>3507857.3058065376</v>
      </c>
      <c r="F49" s="15">
        <v>42675</v>
      </c>
      <c r="H49" s="601">
        <f t="shared" si="4"/>
        <v>3380741.4281096156</v>
      </c>
      <c r="I49" s="127">
        <f t="shared" si="6"/>
        <v>2016</v>
      </c>
      <c r="J49" s="18"/>
    </row>
    <row r="50" spans="1:10" s="11" customFormat="1">
      <c r="A50" s="714">
        <v>42705</v>
      </c>
      <c r="B50" s="272">
        <f t="shared" si="5"/>
        <v>31</v>
      </c>
      <c r="C50" s="724"/>
      <c r="D50" s="724"/>
      <c r="E50" s="36">
        <f t="shared" si="7"/>
        <v>3624785.8826667555</v>
      </c>
      <c r="F50" s="15">
        <v>42705</v>
      </c>
      <c r="H50" s="601">
        <f t="shared" si="4"/>
        <v>3493432.8090466028</v>
      </c>
      <c r="I50" s="127">
        <f t="shared" si="6"/>
        <v>2016</v>
      </c>
      <c r="J50" s="18"/>
    </row>
    <row r="51" spans="1:10" s="11" customFormat="1">
      <c r="A51" s="714">
        <v>42736</v>
      </c>
      <c r="B51" s="272">
        <f t="shared" si="5"/>
        <v>31</v>
      </c>
      <c r="C51" s="724"/>
      <c r="D51" s="724"/>
      <c r="E51" s="36">
        <f t="shared" si="7"/>
        <v>3624785.8826667555</v>
      </c>
      <c r="F51" s="15">
        <v>42736</v>
      </c>
      <c r="H51" s="601">
        <f t="shared" si="4"/>
        <v>3493432.8090466028</v>
      </c>
      <c r="I51" s="127">
        <f t="shared" si="6"/>
        <v>2017</v>
      </c>
      <c r="J51" s="18"/>
    </row>
    <row r="52" spans="1:10" s="11" customFormat="1">
      <c r="A52" s="714">
        <v>42767</v>
      </c>
      <c r="B52" s="272">
        <f t="shared" si="5"/>
        <v>28</v>
      </c>
      <c r="C52" s="724"/>
      <c r="D52" s="724"/>
      <c r="E52" s="36">
        <f t="shared" si="7"/>
        <v>3274000.1520861015</v>
      </c>
      <c r="F52" s="15">
        <v>42767</v>
      </c>
      <c r="H52" s="601">
        <f t="shared" si="4"/>
        <v>3155358.6662356411</v>
      </c>
      <c r="I52" s="127">
        <f t="shared" si="6"/>
        <v>2017</v>
      </c>
      <c r="J52" s="18"/>
    </row>
    <row r="53" spans="1:10" s="11" customFormat="1">
      <c r="A53" s="714">
        <v>42795</v>
      </c>
      <c r="B53" s="272">
        <f t="shared" si="5"/>
        <v>31</v>
      </c>
      <c r="C53" s="724"/>
      <c r="D53" s="724"/>
      <c r="E53" s="36">
        <f t="shared" si="7"/>
        <v>3624785.8826667555</v>
      </c>
      <c r="F53" s="15">
        <v>42795</v>
      </c>
      <c r="H53" s="601">
        <f t="shared" si="4"/>
        <v>3493432.8090466028</v>
      </c>
      <c r="I53" s="127">
        <f t="shared" si="6"/>
        <v>2017</v>
      </c>
      <c r="J53" s="18"/>
    </row>
    <row r="54" spans="1:10" s="11" customFormat="1">
      <c r="A54" s="714">
        <v>42826</v>
      </c>
      <c r="B54" s="272">
        <f t="shared" si="5"/>
        <v>30</v>
      </c>
      <c r="C54" s="724"/>
      <c r="D54" s="724"/>
      <c r="E54" s="36">
        <f t="shared" si="7"/>
        <v>3507857.3058065376</v>
      </c>
      <c r="F54" s="15">
        <v>42826</v>
      </c>
      <c r="H54" s="601">
        <f t="shared" si="4"/>
        <v>3380741.4281096156</v>
      </c>
      <c r="I54" s="127">
        <f t="shared" si="6"/>
        <v>2017</v>
      </c>
      <c r="J54" s="18"/>
    </row>
    <row r="55" spans="1:10" s="11" customFormat="1">
      <c r="A55" s="714">
        <v>42856</v>
      </c>
      <c r="B55" s="272">
        <f t="shared" si="5"/>
        <v>31</v>
      </c>
      <c r="C55" s="724"/>
      <c r="D55" s="724"/>
      <c r="E55" s="36">
        <f t="shared" si="7"/>
        <v>3624785.8826667555</v>
      </c>
      <c r="F55" s="15">
        <v>42856</v>
      </c>
      <c r="H55" s="601">
        <f t="shared" si="4"/>
        <v>3493432.8090466028</v>
      </c>
      <c r="I55" s="127">
        <f t="shared" si="6"/>
        <v>2017</v>
      </c>
      <c r="J55" s="18"/>
    </row>
    <row r="56" spans="1:10" s="11" customFormat="1">
      <c r="A56" s="714">
        <v>42887</v>
      </c>
      <c r="B56" s="272">
        <f t="shared" si="5"/>
        <v>30</v>
      </c>
      <c r="C56" s="724"/>
      <c r="D56" s="724"/>
      <c r="E56" s="36">
        <f t="shared" si="7"/>
        <v>3507857.3058065376</v>
      </c>
      <c r="F56" s="15">
        <v>42887</v>
      </c>
      <c r="G56" s="6"/>
      <c r="H56" s="601">
        <f t="shared" si="4"/>
        <v>3380741.4281096156</v>
      </c>
      <c r="I56" s="127">
        <f t="shared" si="6"/>
        <v>2017</v>
      </c>
      <c r="J56" s="18"/>
    </row>
    <row r="57" spans="1:10" s="11" customFormat="1">
      <c r="A57" s="714">
        <v>42917</v>
      </c>
      <c r="B57" s="272">
        <f t="shared" si="5"/>
        <v>31</v>
      </c>
      <c r="C57" s="724"/>
      <c r="D57" s="724"/>
      <c r="E57" s="36">
        <f t="shared" si="7"/>
        <v>3624785.8826667555</v>
      </c>
      <c r="F57" s="15">
        <v>42917</v>
      </c>
      <c r="G57" s="6"/>
      <c r="H57" s="601">
        <f t="shared" si="4"/>
        <v>3493432.8090466028</v>
      </c>
      <c r="I57" s="127">
        <f t="shared" si="6"/>
        <v>2017</v>
      </c>
      <c r="J57" s="18"/>
    </row>
    <row r="58" spans="1:10" s="11" customFormat="1">
      <c r="A58" s="714">
        <v>42948</v>
      </c>
      <c r="B58" s="272">
        <f t="shared" si="5"/>
        <v>31</v>
      </c>
      <c r="C58" s="724"/>
      <c r="D58" s="724"/>
      <c r="E58" s="36">
        <f t="shared" si="7"/>
        <v>3624785.8826667555</v>
      </c>
      <c r="F58" s="15">
        <v>42948</v>
      </c>
      <c r="G58" s="6"/>
      <c r="H58" s="601">
        <f t="shared" si="4"/>
        <v>3493432.8090466028</v>
      </c>
      <c r="I58" s="127">
        <f t="shared" si="6"/>
        <v>2017</v>
      </c>
      <c r="J58" s="18"/>
    </row>
    <row r="59" spans="1:10" s="11" customFormat="1">
      <c r="A59" s="714">
        <v>42979</v>
      </c>
      <c r="B59" s="272">
        <f t="shared" si="5"/>
        <v>30</v>
      </c>
      <c r="C59" s="724"/>
      <c r="D59" s="724"/>
      <c r="E59" s="36">
        <f t="shared" si="7"/>
        <v>3507857.3058065376</v>
      </c>
      <c r="F59" s="15">
        <v>42979</v>
      </c>
      <c r="G59" s="6"/>
      <c r="H59" s="601">
        <f t="shared" si="4"/>
        <v>3380741.4281096156</v>
      </c>
      <c r="I59" s="127">
        <f t="shared" si="6"/>
        <v>2017</v>
      </c>
      <c r="J59" s="18"/>
    </row>
    <row r="60" spans="1:10" s="11" customFormat="1">
      <c r="A60" s="714">
        <v>43009</v>
      </c>
      <c r="B60" s="272">
        <f t="shared" si="5"/>
        <v>31</v>
      </c>
      <c r="C60" s="724"/>
      <c r="D60" s="724"/>
      <c r="E60" s="36">
        <f t="shared" si="7"/>
        <v>3624785.8826667555</v>
      </c>
      <c r="F60" s="15">
        <v>43009</v>
      </c>
      <c r="G60" s="6"/>
      <c r="H60" s="601">
        <f t="shared" si="4"/>
        <v>3493432.8090466028</v>
      </c>
      <c r="I60" s="127">
        <f t="shared" si="6"/>
        <v>2017</v>
      </c>
      <c r="J60" s="18"/>
    </row>
    <row r="61" spans="1:10" s="11" customFormat="1">
      <c r="A61" s="714">
        <v>43040</v>
      </c>
      <c r="B61" s="272">
        <f t="shared" si="5"/>
        <v>30</v>
      </c>
      <c r="C61" s="724"/>
      <c r="D61" s="724"/>
      <c r="E61" s="36">
        <f t="shared" si="7"/>
        <v>3507857.3058065376</v>
      </c>
      <c r="F61" s="15">
        <v>43040</v>
      </c>
      <c r="G61" s="6"/>
      <c r="H61" s="601">
        <f t="shared" si="4"/>
        <v>3380741.4281096156</v>
      </c>
      <c r="I61" s="127">
        <f t="shared" si="6"/>
        <v>2017</v>
      </c>
      <c r="J61" s="18"/>
    </row>
    <row r="62" spans="1:10" s="11" customFormat="1">
      <c r="A62" s="714">
        <v>43070</v>
      </c>
      <c r="B62" s="272">
        <f t="shared" si="5"/>
        <v>31</v>
      </c>
      <c r="C62" s="724"/>
      <c r="D62" s="724"/>
      <c r="E62" s="36">
        <f t="shared" si="7"/>
        <v>3624785.8826667555</v>
      </c>
      <c r="F62" s="15">
        <v>43070</v>
      </c>
      <c r="G62" s="6"/>
      <c r="H62" s="601">
        <f t="shared" si="4"/>
        <v>3493432.8090466028</v>
      </c>
      <c r="I62" s="127">
        <f t="shared" si="6"/>
        <v>2017</v>
      </c>
      <c r="J62" s="18"/>
    </row>
    <row r="63" spans="1:10" s="11" customFormat="1">
      <c r="A63" s="714">
        <v>43101</v>
      </c>
      <c r="B63" s="272">
        <f t="shared" si="5"/>
        <v>31</v>
      </c>
      <c r="C63" s="724"/>
      <c r="D63" s="724"/>
      <c r="E63" s="36">
        <f t="shared" si="7"/>
        <v>3624785.8826667555</v>
      </c>
      <c r="F63" s="15">
        <v>43101</v>
      </c>
      <c r="G63" s="6"/>
      <c r="H63" s="601">
        <f t="shared" si="4"/>
        <v>3493432.8090466028</v>
      </c>
      <c r="I63" s="127">
        <f t="shared" si="6"/>
        <v>2018</v>
      </c>
      <c r="J63" s="18"/>
    </row>
    <row r="64" spans="1:10" s="11" customFormat="1">
      <c r="A64" s="714">
        <v>43132</v>
      </c>
      <c r="B64" s="272">
        <f t="shared" si="5"/>
        <v>28</v>
      </c>
      <c r="C64" s="724"/>
      <c r="D64" s="724"/>
      <c r="E64" s="36">
        <f t="shared" si="7"/>
        <v>3274000.1520861015</v>
      </c>
      <c r="F64" s="15">
        <v>43132</v>
      </c>
      <c r="G64" s="6"/>
      <c r="H64" s="601">
        <f t="shared" si="4"/>
        <v>3155358.6662356411</v>
      </c>
      <c r="I64" s="127">
        <f t="shared" si="6"/>
        <v>2018</v>
      </c>
      <c r="J64" s="18"/>
    </row>
    <row r="65" spans="1:10" s="11" customFormat="1" ht="14.25" customHeight="1">
      <c r="A65" s="714">
        <v>43160</v>
      </c>
      <c r="B65" s="272">
        <f t="shared" si="5"/>
        <v>31</v>
      </c>
      <c r="C65" s="724"/>
      <c r="D65" s="724"/>
      <c r="E65" s="36">
        <f t="shared" si="7"/>
        <v>3624785.8826667555</v>
      </c>
      <c r="F65" s="15">
        <v>43160</v>
      </c>
      <c r="G65" s="6"/>
      <c r="H65" s="601">
        <f t="shared" si="4"/>
        <v>3493432.8090466028</v>
      </c>
      <c r="I65" s="127">
        <f t="shared" si="6"/>
        <v>2018</v>
      </c>
      <c r="J65" s="18"/>
    </row>
    <row r="66" spans="1:10" s="11" customFormat="1">
      <c r="A66" s="714">
        <v>43191</v>
      </c>
      <c r="B66" s="272">
        <f t="shared" si="5"/>
        <v>30</v>
      </c>
      <c r="C66" s="724"/>
      <c r="D66" s="724"/>
      <c r="E66" s="36">
        <f t="shared" si="7"/>
        <v>3507857.3058065376</v>
      </c>
      <c r="F66" s="15">
        <v>43191</v>
      </c>
      <c r="G66" s="6"/>
      <c r="H66" s="601">
        <f t="shared" si="4"/>
        <v>3380741.4281096156</v>
      </c>
      <c r="I66" s="127">
        <f t="shared" si="6"/>
        <v>2018</v>
      </c>
      <c r="J66" s="18"/>
    </row>
    <row r="67" spans="1:10" s="11" customFormat="1">
      <c r="A67" s="714">
        <v>43221</v>
      </c>
      <c r="B67" s="272">
        <f t="shared" si="5"/>
        <v>31</v>
      </c>
      <c r="C67" s="724"/>
      <c r="D67" s="724"/>
      <c r="E67" s="36">
        <f t="shared" si="7"/>
        <v>3624785.8826667555</v>
      </c>
      <c r="F67" s="15">
        <v>43221</v>
      </c>
      <c r="G67" s="6"/>
      <c r="H67" s="601">
        <f t="shared" si="4"/>
        <v>3493432.8090466028</v>
      </c>
      <c r="I67" s="127">
        <f t="shared" si="6"/>
        <v>2018</v>
      </c>
      <c r="J67" s="18"/>
    </row>
    <row r="68" spans="1:10" s="11" customFormat="1">
      <c r="A68" s="714">
        <v>43252</v>
      </c>
      <c r="B68" s="272">
        <f t="shared" si="5"/>
        <v>30</v>
      </c>
      <c r="C68" s="724"/>
      <c r="D68" s="724"/>
      <c r="E68" s="36">
        <f t="shared" si="7"/>
        <v>3507857.3058065376</v>
      </c>
      <c r="F68" s="15">
        <v>43252</v>
      </c>
      <c r="G68" s="6"/>
      <c r="H68" s="601">
        <f t="shared" si="4"/>
        <v>3380741.4281096156</v>
      </c>
      <c r="I68" s="127">
        <f t="shared" si="6"/>
        <v>2018</v>
      </c>
      <c r="J68" s="18"/>
    </row>
    <row r="69" spans="1:10" s="11" customFormat="1">
      <c r="A69" s="714">
        <v>43282</v>
      </c>
      <c r="B69" s="272">
        <f t="shared" si="5"/>
        <v>31</v>
      </c>
      <c r="C69" s="724"/>
      <c r="D69" s="724"/>
      <c r="E69" s="36">
        <f t="shared" si="7"/>
        <v>3624785.8826667555</v>
      </c>
      <c r="F69" s="15">
        <v>43282</v>
      </c>
      <c r="G69" s="6"/>
      <c r="H69" s="601">
        <f t="shared" si="4"/>
        <v>3493432.8090466028</v>
      </c>
      <c r="I69" s="127">
        <f t="shared" si="6"/>
        <v>2018</v>
      </c>
      <c r="J69" s="18"/>
    </row>
    <row r="70" spans="1:10" s="11" customFormat="1">
      <c r="A70" s="714">
        <v>43313</v>
      </c>
      <c r="B70" s="272">
        <f t="shared" si="5"/>
        <v>31</v>
      </c>
      <c r="C70" s="724"/>
      <c r="D70" s="724"/>
      <c r="E70" s="36">
        <f t="shared" si="7"/>
        <v>3624785.8826667555</v>
      </c>
      <c r="F70" s="15">
        <v>43313</v>
      </c>
      <c r="G70" s="6"/>
      <c r="H70" s="601">
        <f t="shared" si="4"/>
        <v>3493432.8090466028</v>
      </c>
      <c r="I70" s="127">
        <f t="shared" si="6"/>
        <v>2018</v>
      </c>
      <c r="J70" s="18"/>
    </row>
    <row r="71" spans="1:10" s="11" customFormat="1">
      <c r="A71" s="714">
        <v>43344</v>
      </c>
      <c r="B71" s="272">
        <f t="shared" si="5"/>
        <v>30</v>
      </c>
      <c r="C71" s="724"/>
      <c r="D71" s="724"/>
      <c r="E71" s="36">
        <f t="shared" si="7"/>
        <v>3507857.3058065376</v>
      </c>
      <c r="F71" s="15">
        <v>43344</v>
      </c>
      <c r="G71" s="6"/>
      <c r="H71" s="601">
        <f t="shared" si="4"/>
        <v>3380741.4281096156</v>
      </c>
      <c r="I71" s="127">
        <f t="shared" si="6"/>
        <v>2018</v>
      </c>
      <c r="J71" s="18"/>
    </row>
    <row r="72" spans="1:10" s="11" customFormat="1">
      <c r="A72" s="714">
        <v>43374</v>
      </c>
      <c r="B72" s="272">
        <f t="shared" si="5"/>
        <v>31</v>
      </c>
      <c r="C72" s="724"/>
      <c r="D72" s="724"/>
      <c r="E72" s="36">
        <f t="shared" si="7"/>
        <v>3624785.8826667555</v>
      </c>
      <c r="F72" s="15">
        <v>43374</v>
      </c>
      <c r="G72" s="6"/>
      <c r="H72" s="601">
        <f t="shared" si="4"/>
        <v>3493432.8090466028</v>
      </c>
      <c r="I72" s="127">
        <f t="shared" si="6"/>
        <v>2018</v>
      </c>
      <c r="J72" s="18"/>
    </row>
    <row r="73" spans="1:10" s="11" customFormat="1">
      <c r="A73" s="714">
        <v>43405</v>
      </c>
      <c r="B73" s="272">
        <f t="shared" si="5"/>
        <v>30</v>
      </c>
      <c r="C73" s="724"/>
      <c r="D73" s="724"/>
      <c r="E73" s="36">
        <f t="shared" si="7"/>
        <v>3507857.3058065376</v>
      </c>
      <c r="F73" s="15">
        <v>43405</v>
      </c>
      <c r="G73" s="6"/>
      <c r="H73" s="601">
        <f t="shared" si="4"/>
        <v>3380741.4281096156</v>
      </c>
      <c r="I73" s="127">
        <f t="shared" si="6"/>
        <v>2018</v>
      </c>
      <c r="J73" s="18"/>
    </row>
    <row r="74" spans="1:10" s="11" customFormat="1">
      <c r="A74" s="714">
        <v>43435</v>
      </c>
      <c r="B74" s="272">
        <f t="shared" si="5"/>
        <v>31</v>
      </c>
      <c r="C74" s="724"/>
      <c r="D74" s="724"/>
      <c r="E74" s="36">
        <f t="shared" si="7"/>
        <v>3624785.8826667555</v>
      </c>
      <c r="F74" s="15">
        <v>43435</v>
      </c>
      <c r="G74" s="6"/>
      <c r="H74" s="601">
        <f t="shared" si="4"/>
        <v>3493432.8090466028</v>
      </c>
      <c r="I74" s="127">
        <f t="shared" si="6"/>
        <v>2018</v>
      </c>
      <c r="J74" s="18"/>
    </row>
    <row r="75" spans="1:10" s="11" customFormat="1">
      <c r="A75" s="714">
        <v>43466</v>
      </c>
      <c r="B75" s="272">
        <f t="shared" si="5"/>
        <v>31</v>
      </c>
      <c r="C75" s="724"/>
      <c r="D75" s="724"/>
      <c r="E75" s="36">
        <f t="shared" si="7"/>
        <v>3624785.8826667555</v>
      </c>
      <c r="F75" s="15">
        <v>43466</v>
      </c>
      <c r="G75" s="6"/>
      <c r="H75" s="601">
        <f t="shared" si="4"/>
        <v>3493432.8090466028</v>
      </c>
      <c r="I75" s="127">
        <f t="shared" si="6"/>
        <v>2019</v>
      </c>
      <c r="J75" s="18"/>
    </row>
    <row r="76" spans="1:10" s="11" customFormat="1">
      <c r="A76" s="714">
        <v>43497</v>
      </c>
      <c r="B76" s="272">
        <f t="shared" si="5"/>
        <v>28</v>
      </c>
      <c r="C76" s="724"/>
      <c r="D76" s="724"/>
      <c r="E76" s="36">
        <f t="shared" si="7"/>
        <v>3274000.1520861015</v>
      </c>
      <c r="F76" s="15">
        <v>43497</v>
      </c>
      <c r="G76" s="6"/>
      <c r="H76" s="601">
        <f t="shared" si="4"/>
        <v>3155358.6662356411</v>
      </c>
      <c r="I76" s="127">
        <f t="shared" si="6"/>
        <v>2019</v>
      </c>
      <c r="J76" s="18"/>
    </row>
    <row r="77" spans="1:10" s="11" customFormat="1">
      <c r="A77" s="714">
        <v>43525</v>
      </c>
      <c r="B77" s="272">
        <f t="shared" si="5"/>
        <v>31</v>
      </c>
      <c r="C77" s="724"/>
      <c r="D77" s="724"/>
      <c r="E77" s="36">
        <f t="shared" si="7"/>
        <v>3624785.8826667555</v>
      </c>
      <c r="F77" s="15">
        <v>43525</v>
      </c>
      <c r="G77" s="6"/>
      <c r="H77" s="601">
        <f t="shared" si="4"/>
        <v>3493432.8090466028</v>
      </c>
      <c r="I77" s="127">
        <f t="shared" si="6"/>
        <v>2019</v>
      </c>
      <c r="J77" s="18"/>
    </row>
    <row r="78" spans="1:10" s="11" customFormat="1">
      <c r="A78" s="714">
        <v>43556</v>
      </c>
      <c r="B78" s="272">
        <f t="shared" si="5"/>
        <v>30</v>
      </c>
      <c r="C78" s="724"/>
      <c r="D78" s="724"/>
      <c r="E78" s="36">
        <f t="shared" si="7"/>
        <v>3507857.3058065376</v>
      </c>
      <c r="F78" s="15">
        <v>43556</v>
      </c>
      <c r="G78" s="6"/>
      <c r="H78" s="601">
        <f t="shared" si="4"/>
        <v>3380741.4281096156</v>
      </c>
      <c r="I78" s="127">
        <f t="shared" si="6"/>
        <v>2019</v>
      </c>
      <c r="J78" s="18"/>
    </row>
    <row r="79" spans="1:10" s="11" customFormat="1">
      <c r="A79" s="714">
        <v>43586</v>
      </c>
      <c r="B79" s="272">
        <f t="shared" si="5"/>
        <v>31</v>
      </c>
      <c r="C79" s="724"/>
      <c r="D79" s="724"/>
      <c r="E79" s="36">
        <f t="shared" ref="E79:E86" si="8">$C$89/$E$1*$B79</f>
        <v>3624785.8826667555</v>
      </c>
      <c r="F79" s="15">
        <v>43586</v>
      </c>
      <c r="G79" s="6"/>
      <c r="H79" s="601">
        <f t="shared" si="4"/>
        <v>3493432.8090466028</v>
      </c>
      <c r="I79" s="127">
        <f t="shared" si="6"/>
        <v>2019</v>
      </c>
      <c r="J79" s="18"/>
    </row>
    <row r="80" spans="1:10" s="11" customFormat="1">
      <c r="A80" s="714">
        <v>43617</v>
      </c>
      <c r="B80" s="272">
        <f t="shared" si="5"/>
        <v>30</v>
      </c>
      <c r="C80" s="724"/>
      <c r="D80" s="724"/>
      <c r="E80" s="36">
        <f t="shared" si="8"/>
        <v>3507857.3058065376</v>
      </c>
      <c r="F80" s="15">
        <v>43617</v>
      </c>
      <c r="G80" s="6"/>
      <c r="H80" s="601">
        <f t="shared" ref="H80:H86" si="9">E80/$H$1</f>
        <v>3380741.4281096156</v>
      </c>
      <c r="I80" s="127">
        <f t="shared" si="6"/>
        <v>2019</v>
      </c>
      <c r="J80" s="18"/>
    </row>
    <row r="81" spans="1:10" s="11" customFormat="1">
      <c r="A81" s="714">
        <v>43647</v>
      </c>
      <c r="B81" s="272">
        <f t="shared" ref="B81:B86" si="10">A82-A81</f>
        <v>31</v>
      </c>
      <c r="C81" s="724"/>
      <c r="D81" s="724"/>
      <c r="E81" s="36">
        <f t="shared" si="8"/>
        <v>3624785.8826667555</v>
      </c>
      <c r="F81" s="15">
        <v>43647</v>
      </c>
      <c r="G81" s="6"/>
      <c r="H81" s="601">
        <f t="shared" si="9"/>
        <v>3493432.8090466028</v>
      </c>
      <c r="I81" s="127">
        <f t="shared" si="6"/>
        <v>2019</v>
      </c>
      <c r="J81" s="18"/>
    </row>
    <row r="82" spans="1:10" s="11" customFormat="1">
      <c r="A82" s="714">
        <v>43678</v>
      </c>
      <c r="B82" s="272">
        <f t="shared" si="10"/>
        <v>31</v>
      </c>
      <c r="C82" s="724"/>
      <c r="D82" s="724"/>
      <c r="E82" s="36">
        <f t="shared" si="8"/>
        <v>3624785.8826667555</v>
      </c>
      <c r="F82" s="15">
        <v>43678</v>
      </c>
      <c r="G82" s="6"/>
      <c r="H82" s="601">
        <f t="shared" si="9"/>
        <v>3493432.8090466028</v>
      </c>
      <c r="I82" s="127">
        <f t="shared" si="6"/>
        <v>2019</v>
      </c>
      <c r="J82" s="18"/>
    </row>
    <row r="83" spans="1:10" s="11" customFormat="1">
      <c r="A83" s="714">
        <v>43709</v>
      </c>
      <c r="B83" s="272">
        <f t="shared" si="10"/>
        <v>30</v>
      </c>
      <c r="C83" s="724"/>
      <c r="D83" s="724"/>
      <c r="E83" s="36">
        <f t="shared" si="8"/>
        <v>3507857.3058065376</v>
      </c>
      <c r="F83" s="15">
        <v>43709</v>
      </c>
      <c r="G83" s="6"/>
      <c r="H83" s="601">
        <f t="shared" si="9"/>
        <v>3380741.4281096156</v>
      </c>
      <c r="I83" s="127">
        <f t="shared" si="6"/>
        <v>2019</v>
      </c>
      <c r="J83" s="18"/>
    </row>
    <row r="84" spans="1:10" s="11" customFormat="1">
      <c r="A84" s="714">
        <v>43739</v>
      </c>
      <c r="B84" s="272">
        <f t="shared" si="10"/>
        <v>31</v>
      </c>
      <c r="C84" s="724"/>
      <c r="D84" s="724"/>
      <c r="E84" s="36">
        <f t="shared" si="8"/>
        <v>3624785.8826667555</v>
      </c>
      <c r="F84" s="15">
        <v>43739</v>
      </c>
      <c r="G84" s="6"/>
      <c r="H84" s="601">
        <f t="shared" si="9"/>
        <v>3493432.8090466028</v>
      </c>
      <c r="I84" s="127">
        <f t="shared" si="6"/>
        <v>2019</v>
      </c>
      <c r="J84" s="18"/>
    </row>
    <row r="85" spans="1:10" s="11" customFormat="1">
      <c r="A85" s="714">
        <v>43770</v>
      </c>
      <c r="B85" s="272">
        <f t="shared" si="10"/>
        <v>30</v>
      </c>
      <c r="C85" s="724"/>
      <c r="D85" s="724"/>
      <c r="E85" s="36">
        <f t="shared" si="8"/>
        <v>3507857.3058065376</v>
      </c>
      <c r="F85" s="15">
        <v>43770</v>
      </c>
      <c r="G85" s="6"/>
      <c r="H85" s="601">
        <f t="shared" si="9"/>
        <v>3380741.4281096156</v>
      </c>
      <c r="I85" s="127">
        <f t="shared" si="6"/>
        <v>2019</v>
      </c>
      <c r="J85" s="18"/>
    </row>
    <row r="86" spans="1:10" s="11" customFormat="1">
      <c r="A86" s="714">
        <v>43800</v>
      </c>
      <c r="B86" s="272">
        <f t="shared" si="10"/>
        <v>31</v>
      </c>
      <c r="C86" s="724"/>
      <c r="D86" s="724"/>
      <c r="E86" s="36">
        <f t="shared" si="8"/>
        <v>3624785.8826667555</v>
      </c>
      <c r="F86" s="15">
        <v>43800</v>
      </c>
      <c r="G86" s="6"/>
      <c r="H86" s="601">
        <f t="shared" si="9"/>
        <v>3493432.8090466028</v>
      </c>
      <c r="I86" s="127">
        <f t="shared" si="6"/>
        <v>2019</v>
      </c>
      <c r="J86" s="18"/>
    </row>
    <row r="87" spans="1:10" s="11" customFormat="1">
      <c r="A87" s="714">
        <v>43831</v>
      </c>
      <c r="B87" s="716"/>
      <c r="C87" s="272"/>
      <c r="D87" s="716"/>
      <c r="E87" s="716"/>
      <c r="F87" s="15">
        <v>43831</v>
      </c>
      <c r="G87" s="6"/>
      <c r="H87" s="600"/>
      <c r="I87" s="127">
        <f t="shared" si="6"/>
        <v>2020</v>
      </c>
      <c r="J87" s="18"/>
    </row>
    <row r="88" spans="1:10" s="11" customFormat="1">
      <c r="B88" s="716"/>
      <c r="C88" s="716"/>
      <c r="D88" s="716"/>
      <c r="E88" s="716"/>
      <c r="F88" s="716"/>
      <c r="G88" s="6"/>
      <c r="I88" s="127">
        <f t="shared" si="6"/>
        <v>1900</v>
      </c>
      <c r="J88" s="18"/>
    </row>
    <row r="89" spans="1:10" s="11" customFormat="1">
      <c r="A89" s="682">
        <v>2013</v>
      </c>
      <c r="B89" s="10"/>
      <c r="C89" s="314">
        <f>SUMIF($I$3:$I$87,A89,$C$3:$C$87)</f>
        <v>42678930.553979538</v>
      </c>
      <c r="D89" s="314">
        <f>SUMIF($I$3:$I$88,A89,$D$3:$D$88)</f>
        <v>41132354.042000316</v>
      </c>
      <c r="E89" s="314"/>
      <c r="F89" s="689"/>
      <c r="G89" s="6"/>
      <c r="H89" s="600"/>
      <c r="I89" s="127"/>
      <c r="J89" s="18"/>
    </row>
    <row r="90" spans="1:10" s="11" customFormat="1">
      <c r="A90" s="726">
        <v>2014</v>
      </c>
      <c r="E90" s="314">
        <f t="shared" ref="E90:E95" si="11">SUMIF($I$3:$I$88,A90,$E$3:$E$88)</f>
        <v>42678930.553979546</v>
      </c>
      <c r="F90" s="149"/>
      <c r="G90" s="6"/>
      <c r="H90" s="314">
        <f t="shared" ref="H90:H95" si="12">SUMIF($I$3:$I$88,A90,$H$3:$H$88)</f>
        <v>41132354.042000331</v>
      </c>
      <c r="I90" s="127"/>
      <c r="J90" s="18"/>
    </row>
    <row r="91" spans="1:10" s="11" customFormat="1">
      <c r="A91" s="726">
        <v>2015</v>
      </c>
      <c r="E91" s="314">
        <f t="shared" si="11"/>
        <v>42678930.553979546</v>
      </c>
      <c r="F91" s="149"/>
      <c r="G91" s="6"/>
      <c r="H91" s="314">
        <f t="shared" si="12"/>
        <v>41132354.042000331</v>
      </c>
      <c r="I91" s="127"/>
      <c r="J91" s="18"/>
    </row>
    <row r="92" spans="1:10" s="11" customFormat="1">
      <c r="A92" s="726">
        <v>2016</v>
      </c>
      <c r="E92" s="314">
        <f t="shared" si="11"/>
        <v>42795859.130839765</v>
      </c>
      <c r="F92" s="149"/>
      <c r="G92" s="711"/>
      <c r="H92" s="314">
        <f t="shared" si="12"/>
        <v>41245045.422937319</v>
      </c>
      <c r="I92" s="127"/>
      <c r="J92" s="18"/>
    </row>
    <row r="93" spans="1:10" s="11" customFormat="1">
      <c r="A93" s="726">
        <v>2017</v>
      </c>
      <c r="E93" s="314">
        <f t="shared" si="11"/>
        <v>42678930.553979546</v>
      </c>
      <c r="F93" s="149"/>
      <c r="G93" s="711"/>
      <c r="H93" s="314">
        <f t="shared" si="12"/>
        <v>41132354.042000331</v>
      </c>
      <c r="I93" s="127"/>
      <c r="J93" s="18"/>
    </row>
    <row r="94" spans="1:10" s="11" customFormat="1">
      <c r="A94" s="726">
        <v>2018</v>
      </c>
      <c r="E94" s="314">
        <f t="shared" si="11"/>
        <v>42678930.553979546</v>
      </c>
      <c r="F94" s="149"/>
      <c r="G94" s="6"/>
      <c r="H94" s="314">
        <f t="shared" si="12"/>
        <v>41132354.042000331</v>
      </c>
      <c r="I94" s="127"/>
      <c r="J94" s="18"/>
    </row>
    <row r="95" spans="1:10" s="11" customFormat="1">
      <c r="A95" s="726">
        <v>2019</v>
      </c>
      <c r="E95" s="314">
        <f t="shared" si="11"/>
        <v>42678930.553979546</v>
      </c>
      <c r="F95" s="149"/>
      <c r="G95" s="6"/>
      <c r="H95" s="314">
        <f t="shared" si="12"/>
        <v>41132354.042000331</v>
      </c>
      <c r="I95" s="127"/>
      <c r="J95" s="18"/>
    </row>
    <row r="96" spans="1:10">
      <c r="B96" s="724"/>
      <c r="C96" s="724"/>
      <c r="D96" s="724"/>
      <c r="E96" s="724"/>
      <c r="F96" s="724"/>
      <c r="G96" s="149"/>
    </row>
    <row r="97" spans="1:10" s="11" customFormat="1" ht="14.25">
      <c r="A97" s="807"/>
      <c r="B97" s="808"/>
      <c r="C97" s="808"/>
      <c r="D97" s="808"/>
      <c r="E97" s="808"/>
      <c r="F97" s="724"/>
      <c r="G97" s="6"/>
      <c r="H97" s="600"/>
      <c r="I97" s="127"/>
      <c r="J97" s="18"/>
    </row>
    <row r="98" spans="1:10" s="11" customFormat="1">
      <c r="A98" s="713"/>
      <c r="B98" s="15"/>
      <c r="C98" s="15"/>
      <c r="D98" s="15"/>
      <c r="E98" s="15"/>
      <c r="F98" s="724"/>
      <c r="G98" s="600"/>
      <c r="H98" s="600"/>
      <c r="I98" s="127"/>
      <c r="J98" s="18"/>
    </row>
    <row r="99" spans="1:10" s="11" customFormat="1">
      <c r="A99" s="726"/>
      <c r="B99" s="6"/>
      <c r="C99" s="6"/>
      <c r="D99" s="6"/>
      <c r="E99" s="6"/>
      <c r="F99" s="689"/>
      <c r="G99" s="6"/>
      <c r="H99" s="600"/>
      <c r="I99" s="127"/>
      <c r="J99" s="18"/>
    </row>
    <row r="100" spans="1:10" s="11" customFormat="1">
      <c r="A100" s="726"/>
      <c r="B100" s="6"/>
      <c r="C100" s="6"/>
      <c r="D100" s="6"/>
      <c r="E100" s="6"/>
      <c r="F100" s="689"/>
      <c r="G100" s="6"/>
      <c r="H100" s="600"/>
      <c r="I100" s="127"/>
      <c r="J100" s="18"/>
    </row>
    <row r="101" spans="1:10" s="11" customFormat="1">
      <c r="A101" s="726"/>
      <c r="B101" s="6"/>
      <c r="C101" s="6"/>
      <c r="D101" s="6"/>
      <c r="E101" s="6"/>
      <c r="F101" s="689"/>
      <c r="G101" s="6"/>
      <c r="H101" s="600"/>
      <c r="I101" s="127"/>
      <c r="J101" s="18"/>
    </row>
    <row r="102" spans="1:10" s="11" customFormat="1">
      <c r="A102" s="726"/>
      <c r="B102" s="6"/>
      <c r="C102" s="6"/>
      <c r="D102" s="6"/>
      <c r="E102" s="6"/>
      <c r="F102" s="689"/>
      <c r="G102" s="6"/>
      <c r="H102" s="600"/>
      <c r="I102" s="127"/>
      <c r="J102" s="18"/>
    </row>
    <row r="103" spans="1:10" s="11" customFormat="1">
      <c r="A103" s="726"/>
      <c r="B103" s="6"/>
      <c r="C103" s="6"/>
      <c r="D103" s="6"/>
      <c r="E103" s="6"/>
      <c r="F103" s="689"/>
      <c r="G103" s="6"/>
      <c r="H103" s="600"/>
      <c r="I103" s="127"/>
      <c r="J103" s="18"/>
    </row>
    <row r="104" spans="1:10" s="11" customFormat="1">
      <c r="A104" s="726"/>
      <c r="B104" s="6"/>
      <c r="C104" s="6"/>
      <c r="D104" s="6"/>
      <c r="E104" s="6"/>
      <c r="F104" s="689"/>
      <c r="G104" s="6"/>
      <c r="H104" s="600"/>
      <c r="I104" s="127"/>
      <c r="J104" s="18"/>
    </row>
    <row r="105" spans="1:10" s="11" customFormat="1">
      <c r="A105" s="726"/>
      <c r="B105" s="6"/>
      <c r="C105" s="6"/>
      <c r="D105" s="6"/>
      <c r="F105" s="689"/>
      <c r="G105" s="6"/>
      <c r="H105" s="600"/>
      <c r="I105" s="127"/>
      <c r="J105" s="18"/>
    </row>
    <row r="106" spans="1:10" s="11" customFormat="1">
      <c r="A106" s="726"/>
      <c r="B106" s="6"/>
      <c r="C106" s="6"/>
      <c r="D106" s="6"/>
      <c r="E106" s="314"/>
      <c r="F106" s="689"/>
      <c r="G106" s="6"/>
      <c r="H106" s="600"/>
      <c r="I106" s="127"/>
      <c r="J106" s="18"/>
    </row>
    <row r="107" spans="1:10" s="11" customFormat="1">
      <c r="A107" s="726"/>
      <c r="D107" s="10"/>
      <c r="E107" s="314"/>
      <c r="F107" s="689"/>
      <c r="G107" s="6"/>
      <c r="H107" s="600"/>
      <c r="I107" s="127"/>
      <c r="J107" s="18"/>
    </row>
    <row r="108" spans="1:10" s="11" customFormat="1">
      <c r="A108" s="726"/>
      <c r="D108" s="10"/>
      <c r="E108" s="314"/>
      <c r="F108" s="689"/>
      <c r="G108" s="6"/>
      <c r="H108" s="600"/>
      <c r="I108" s="127"/>
      <c r="J108" s="18"/>
    </row>
    <row r="109" spans="1:10" s="11" customFormat="1">
      <c r="A109" s="726"/>
      <c r="E109" s="314"/>
      <c r="F109" s="724"/>
      <c r="G109" s="6"/>
      <c r="H109" s="600"/>
      <c r="I109" s="127"/>
      <c r="J109" s="18"/>
    </row>
    <row r="110" spans="1:10" s="11" customFormat="1">
      <c r="A110" s="726"/>
      <c r="E110" s="314"/>
      <c r="F110" s="724"/>
      <c r="G110" s="6"/>
      <c r="H110" s="600"/>
      <c r="I110" s="127"/>
      <c r="J110" s="18"/>
    </row>
    <row r="111" spans="1:10" s="11" customFormat="1">
      <c r="B111" s="724"/>
      <c r="C111" s="724"/>
      <c r="D111" s="724"/>
      <c r="E111" s="724"/>
      <c r="F111" s="724"/>
      <c r="G111" s="6"/>
      <c r="H111" s="600"/>
      <c r="I111" s="127"/>
      <c r="J111" s="18"/>
    </row>
    <row r="112" spans="1:10" s="11" customFormat="1">
      <c r="B112" s="724"/>
      <c r="C112" s="724"/>
      <c r="D112" s="724"/>
      <c r="E112" s="724"/>
      <c r="F112" s="724"/>
      <c r="G112" s="6"/>
      <c r="H112" s="600"/>
      <c r="I112" s="127"/>
      <c r="J112" s="18"/>
    </row>
    <row r="113" spans="1:6">
      <c r="A113" s="12"/>
      <c r="B113" s="724"/>
      <c r="C113" s="724"/>
      <c r="D113" s="724"/>
      <c r="E113" s="724"/>
      <c r="F113" s="724"/>
    </row>
    <row r="114" spans="1:6">
      <c r="A114" s="12"/>
      <c r="B114" s="724"/>
      <c r="C114" s="724"/>
      <c r="D114" s="724"/>
      <c r="E114" s="724"/>
      <c r="F114" s="724"/>
    </row>
    <row r="115" spans="1:6">
      <c r="A115" s="12"/>
      <c r="B115" s="724"/>
      <c r="C115" s="724"/>
      <c r="D115" s="724"/>
      <c r="E115" s="724"/>
      <c r="F115" s="724"/>
    </row>
    <row r="116" spans="1:6">
      <c r="A116" s="12"/>
      <c r="B116" s="724"/>
      <c r="C116" s="724"/>
      <c r="D116" s="724"/>
      <c r="E116" s="724"/>
      <c r="F116" s="724"/>
    </row>
    <row r="117" spans="1:6">
      <c r="A117" s="12"/>
      <c r="B117" s="724"/>
      <c r="C117" s="724"/>
      <c r="D117" s="724"/>
      <c r="E117" s="724"/>
      <c r="F117" s="724"/>
    </row>
    <row r="118" spans="1:6">
      <c r="A118" s="12"/>
      <c r="B118" s="724"/>
      <c r="C118" s="724"/>
      <c r="D118" s="724"/>
      <c r="E118" s="724"/>
      <c r="F118" s="724"/>
    </row>
    <row r="119" spans="1:6">
      <c r="A119" s="12"/>
      <c r="B119" s="724"/>
      <c r="C119" s="724"/>
      <c r="D119" s="724"/>
      <c r="E119" s="724"/>
      <c r="F119" s="724"/>
    </row>
    <row r="120" spans="1:6">
      <c r="A120" s="12"/>
      <c r="B120" s="724"/>
      <c r="C120" s="724"/>
      <c r="D120" s="724"/>
      <c r="E120" s="724"/>
      <c r="F120" s="724"/>
    </row>
    <row r="121" spans="1:6">
      <c r="A121" s="12"/>
      <c r="B121" s="724"/>
      <c r="C121" s="724"/>
      <c r="D121" s="724"/>
      <c r="E121" s="724"/>
      <c r="F121" s="724"/>
    </row>
    <row r="122" spans="1:6">
      <c r="A122" s="12"/>
      <c r="B122" s="724"/>
      <c r="C122" s="724"/>
      <c r="D122" s="724"/>
      <c r="E122" s="724"/>
      <c r="F122" s="724"/>
    </row>
    <row r="123" spans="1:6">
      <c r="A123" s="12"/>
      <c r="B123" s="724"/>
      <c r="C123" s="724"/>
      <c r="D123" s="724"/>
      <c r="E123" s="724"/>
      <c r="F123" s="724"/>
    </row>
    <row r="124" spans="1:6">
      <c r="A124" s="12"/>
      <c r="B124" s="724"/>
      <c r="C124" s="724"/>
      <c r="D124" s="724"/>
      <c r="E124" s="724"/>
      <c r="F124" s="724"/>
    </row>
    <row r="125" spans="1:6">
      <c r="A125" s="12"/>
      <c r="B125" s="724"/>
      <c r="C125" s="724"/>
      <c r="D125" s="724"/>
      <c r="E125" s="724"/>
      <c r="F125" s="724"/>
    </row>
    <row r="126" spans="1:6">
      <c r="A126" s="12"/>
      <c r="B126" s="724"/>
      <c r="C126" s="724"/>
      <c r="D126" s="724"/>
      <c r="E126" s="724"/>
      <c r="F126" s="724"/>
    </row>
    <row r="127" spans="1:6">
      <c r="A127" s="12"/>
      <c r="B127" s="724"/>
      <c r="C127" s="724"/>
      <c r="D127" s="724"/>
      <c r="E127" s="724"/>
      <c r="F127" s="724"/>
    </row>
    <row r="128" spans="1:6">
      <c r="A128" s="12"/>
      <c r="B128" s="724"/>
      <c r="C128" s="724"/>
      <c r="D128" s="724"/>
      <c r="E128" s="724"/>
      <c r="F128" s="724"/>
    </row>
    <row r="129" spans="1:8">
      <c r="A129" s="12"/>
      <c r="B129" s="724"/>
      <c r="C129" s="724"/>
      <c r="D129" s="724"/>
      <c r="E129" s="724"/>
      <c r="F129" s="724"/>
    </row>
    <row r="130" spans="1:8">
      <c r="A130" s="12"/>
      <c r="B130" s="724"/>
      <c r="C130" s="724"/>
      <c r="D130" s="724"/>
      <c r="E130" s="724"/>
      <c r="F130" s="724"/>
    </row>
    <row r="131" spans="1:8">
      <c r="A131" s="12"/>
      <c r="B131" s="724"/>
      <c r="C131" s="724"/>
      <c r="D131" s="724"/>
      <c r="E131" s="724"/>
      <c r="F131" s="724"/>
    </row>
    <row r="132" spans="1:8">
      <c r="A132" s="12"/>
      <c r="B132" s="724"/>
      <c r="C132" s="724"/>
      <c r="D132" s="724"/>
      <c r="E132" s="724"/>
      <c r="F132" s="724"/>
    </row>
    <row r="133" spans="1:8">
      <c r="A133" s="12"/>
      <c r="B133" s="724"/>
      <c r="C133" s="724"/>
      <c r="D133" s="724"/>
      <c r="E133" s="724"/>
      <c r="F133" s="724"/>
    </row>
    <row r="134" spans="1:8">
      <c r="A134" s="12"/>
      <c r="B134" s="724"/>
      <c r="C134" s="724"/>
      <c r="D134" s="724"/>
      <c r="E134" s="724"/>
      <c r="F134" s="724"/>
    </row>
    <row r="135" spans="1:8">
      <c r="A135" s="12"/>
      <c r="B135" s="724"/>
      <c r="C135" s="724"/>
      <c r="D135" s="724"/>
      <c r="E135" s="724"/>
      <c r="F135" s="724"/>
    </row>
    <row r="136" spans="1:8">
      <c r="A136" s="12"/>
      <c r="B136" s="724"/>
      <c r="C136" s="724"/>
      <c r="D136" s="724"/>
      <c r="E136" s="724"/>
      <c r="F136" s="724"/>
    </row>
    <row r="137" spans="1:8">
      <c r="A137" s="12"/>
      <c r="B137" s="724"/>
      <c r="C137" s="724"/>
      <c r="D137" s="724"/>
      <c r="E137" s="724"/>
      <c r="F137" s="724"/>
    </row>
    <row r="138" spans="1:8">
      <c r="A138" s="12"/>
      <c r="B138" s="724"/>
      <c r="C138" s="724"/>
      <c r="D138" s="724"/>
      <c r="E138" s="724"/>
      <c r="F138" s="724"/>
    </row>
    <row r="139" spans="1:8">
      <c r="A139" s="12"/>
      <c r="B139" s="724"/>
      <c r="C139" s="724"/>
      <c r="D139" s="724"/>
      <c r="E139" s="724"/>
      <c r="F139" s="724"/>
    </row>
    <row r="140" spans="1:8">
      <c r="A140" s="12"/>
      <c r="B140" s="724"/>
      <c r="C140" s="724"/>
      <c r="D140" s="724"/>
      <c r="E140" s="724"/>
      <c r="F140" s="724"/>
    </row>
    <row r="141" spans="1:8">
      <c r="A141" s="12"/>
      <c r="B141" s="724"/>
      <c r="C141" s="724"/>
      <c r="D141" s="724"/>
      <c r="E141" s="724"/>
      <c r="F141" s="724"/>
    </row>
    <row r="142" spans="1:8">
      <c r="A142" s="12"/>
      <c r="B142" s="724"/>
      <c r="C142" s="724"/>
      <c r="D142" s="724"/>
      <c r="E142" s="724"/>
      <c r="F142" s="724"/>
    </row>
    <row r="143" spans="1:8">
      <c r="A143" s="12"/>
      <c r="B143" s="724"/>
      <c r="C143" s="724"/>
      <c r="D143" s="724"/>
      <c r="E143" s="724"/>
      <c r="F143" s="724"/>
      <c r="H143" s="796"/>
    </row>
    <row r="144" spans="1:8">
      <c r="A144" s="12"/>
      <c r="B144" s="724"/>
      <c r="C144" s="724"/>
      <c r="D144" s="724"/>
      <c r="E144" s="724"/>
      <c r="F144" s="724"/>
      <c r="H144" s="6"/>
    </row>
    <row r="145" spans="1:8">
      <c r="A145" s="12"/>
      <c r="B145" s="724"/>
      <c r="C145" s="724"/>
      <c r="D145" s="724"/>
      <c r="E145" s="724"/>
      <c r="F145" s="724"/>
      <c r="H145" s="6"/>
    </row>
    <row r="146" spans="1:8">
      <c r="A146" s="12"/>
      <c r="B146" s="724"/>
      <c r="C146" s="724"/>
      <c r="D146" s="724"/>
      <c r="E146" s="724"/>
      <c r="F146" s="724"/>
      <c r="H146" s="6"/>
    </row>
    <row r="147" spans="1:8">
      <c r="A147" s="12"/>
      <c r="B147" s="724"/>
      <c r="C147" s="724"/>
      <c r="D147" s="724"/>
      <c r="E147" s="724"/>
      <c r="F147" s="724"/>
      <c r="H147" s="6"/>
    </row>
    <row r="148" spans="1:8">
      <c r="A148" s="12"/>
      <c r="B148" s="724"/>
      <c r="C148" s="724"/>
      <c r="D148" s="724"/>
      <c r="E148" s="724"/>
      <c r="F148" s="724"/>
      <c r="H148" s="6"/>
    </row>
    <row r="149" spans="1:8">
      <c r="A149" s="12"/>
      <c r="B149" s="724"/>
      <c r="C149" s="724"/>
      <c r="D149" s="724"/>
      <c r="E149" s="724"/>
      <c r="F149" s="724"/>
      <c r="H149" s="6"/>
    </row>
    <row r="150" spans="1:8">
      <c r="A150" s="12"/>
      <c r="B150" s="724"/>
      <c r="C150" s="724"/>
      <c r="D150" s="724"/>
      <c r="E150" s="724"/>
      <c r="F150" s="724"/>
      <c r="H150" s="6"/>
    </row>
    <row r="151" spans="1:8">
      <c r="A151" s="12"/>
      <c r="B151" s="724"/>
      <c r="C151" s="724"/>
      <c r="D151" s="724"/>
      <c r="E151" s="724"/>
      <c r="F151" s="724"/>
      <c r="H151" s="6"/>
    </row>
    <row r="152" spans="1:8">
      <c r="A152" s="12"/>
      <c r="B152" s="724"/>
      <c r="C152" s="724"/>
      <c r="D152" s="724"/>
      <c r="E152" s="724"/>
      <c r="F152" s="724"/>
      <c r="H152" s="6"/>
    </row>
    <row r="153" spans="1:8">
      <c r="A153" s="12"/>
      <c r="B153" s="724"/>
      <c r="C153" s="724"/>
      <c r="D153" s="724"/>
      <c r="E153" s="724"/>
      <c r="F153" s="724"/>
      <c r="H153" s="6"/>
    </row>
    <row r="154" spans="1:8">
      <c r="A154" s="12"/>
      <c r="B154" s="724"/>
      <c r="C154" s="724"/>
      <c r="D154" s="724"/>
      <c r="E154" s="724"/>
      <c r="F154" s="724"/>
      <c r="H154" s="6"/>
    </row>
    <row r="155" spans="1:8">
      <c r="A155" s="12"/>
      <c r="B155" s="724"/>
      <c r="C155" s="724"/>
      <c r="D155" s="724"/>
      <c r="E155" s="724"/>
      <c r="F155" s="724"/>
      <c r="H155" s="6"/>
    </row>
    <row r="156" spans="1:8">
      <c r="A156" s="12"/>
      <c r="B156" s="724"/>
      <c r="C156" s="724"/>
      <c r="D156" s="724"/>
      <c r="E156" s="724"/>
      <c r="F156" s="724"/>
      <c r="H156" s="6"/>
    </row>
    <row r="157" spans="1:8">
      <c r="A157" s="12"/>
      <c r="B157" s="724"/>
      <c r="C157" s="724"/>
      <c r="D157" s="724"/>
      <c r="E157" s="724"/>
      <c r="F157" s="724"/>
      <c r="H157" s="6"/>
    </row>
    <row r="158" spans="1:8">
      <c r="A158" s="12"/>
      <c r="B158" s="724"/>
      <c r="C158" s="724"/>
      <c r="D158" s="724"/>
      <c r="E158" s="724"/>
      <c r="F158" s="724"/>
      <c r="H158" s="6"/>
    </row>
    <row r="159" spans="1:8">
      <c r="A159" s="12"/>
      <c r="B159" s="724"/>
      <c r="C159" s="724"/>
      <c r="D159" s="724"/>
      <c r="E159" s="724"/>
      <c r="F159" s="724"/>
      <c r="H159" s="6"/>
    </row>
    <row r="160" spans="1:8">
      <c r="A160" s="12"/>
      <c r="B160" s="724"/>
      <c r="C160" s="724"/>
      <c r="D160" s="724"/>
      <c r="E160" s="724"/>
      <c r="F160" s="724"/>
      <c r="H160" s="6"/>
    </row>
    <row r="161" spans="1:8">
      <c r="A161" s="12"/>
      <c r="B161" s="724"/>
      <c r="C161" s="724"/>
      <c r="D161" s="724"/>
      <c r="E161" s="724"/>
      <c r="F161" s="724"/>
      <c r="H161" s="6"/>
    </row>
    <row r="162" spans="1:8">
      <c r="A162" s="12"/>
      <c r="B162" s="724"/>
      <c r="C162" s="724"/>
      <c r="D162" s="724"/>
      <c r="E162" s="724"/>
      <c r="F162" s="724"/>
      <c r="H162" s="6"/>
    </row>
    <row r="163" spans="1:8">
      <c r="A163" s="12"/>
      <c r="B163" s="724"/>
      <c r="C163" s="724"/>
      <c r="D163" s="724"/>
      <c r="E163" s="724"/>
      <c r="F163" s="724"/>
      <c r="H163" s="6"/>
    </row>
    <row r="164" spans="1:8">
      <c r="A164" s="12"/>
      <c r="B164" s="724"/>
      <c r="C164" s="724"/>
      <c r="D164" s="724"/>
      <c r="E164" s="724"/>
      <c r="F164" s="724"/>
      <c r="H164" s="6"/>
    </row>
    <row r="165" spans="1:8">
      <c r="A165" s="12"/>
      <c r="B165" s="724"/>
      <c r="C165" s="724"/>
      <c r="D165" s="724"/>
      <c r="E165" s="724"/>
      <c r="F165" s="724"/>
      <c r="H165" s="6"/>
    </row>
    <row r="166" spans="1:8">
      <c r="A166" s="12"/>
      <c r="B166" s="724"/>
      <c r="C166" s="724"/>
      <c r="D166" s="724"/>
      <c r="E166" s="724"/>
      <c r="F166" s="724"/>
      <c r="H166" s="6"/>
    </row>
    <row r="167" spans="1:8">
      <c r="B167" s="724"/>
      <c r="C167" s="724"/>
      <c r="D167" s="724"/>
      <c r="E167" s="724"/>
    </row>
    <row r="168" spans="1:8">
      <c r="B168" s="724"/>
      <c r="C168" s="724"/>
      <c r="D168" s="724"/>
      <c r="E168" s="724"/>
    </row>
  </sheetData>
  <phoneticPr fontId="21" type="noConversion"/>
  <conditionalFormatting sqref="H38:H44">
    <cfRule type="cellIs" dxfId="7" priority="21" stopIfTrue="1" operator="equal">
      <formula>$J82+ROUNDDOWN((#REF!-$J82),-3)</formula>
    </cfRule>
    <cfRule type="cellIs" dxfId="6" priority="22" stopIfTrue="1" operator="equal">
      <formula>$J82+ROUNDDOWN((#REF!-$J82),-3)</formula>
    </cfRule>
  </conditionalFormatting>
  <conditionalFormatting sqref="H11:H86">
    <cfRule type="cellIs" dxfId="5" priority="25" stopIfTrue="1" operator="equal">
      <formula>$J49+ROUNDDOWN((#REF!-$J49),-3)</formula>
    </cfRule>
    <cfRule type="cellIs" dxfId="4" priority="26" stopIfTrue="1" operator="equal">
      <formula>$J49+ROUNDDOWN((#REF!-$J49),-3)</formula>
    </cfRule>
  </conditionalFormatting>
  <conditionalFormatting sqref="H63:H86">
    <cfRule type="cellIs" dxfId="3" priority="29" stopIfTrue="1" operator="equal">
      <formula>$J89+ROUNDDOWN((#REF!-$J89),-3)</formula>
    </cfRule>
    <cfRule type="cellIs" dxfId="2" priority="30" stopIfTrue="1" operator="equal">
      <formula>$J89+ROUNDDOWN((#REF!-$J89),-3)</formula>
    </cfRule>
  </conditionalFormatting>
  <conditionalFormatting sqref="H45:H62">
    <cfRule type="cellIs" dxfId="1" priority="31" stopIfTrue="1" operator="equal">
      <formula>#REF!+ROUNDDOWN((#REF!-#REF!),-3)</formula>
    </cfRule>
    <cfRule type="cellIs" dxfId="0" priority="32" stopIfTrue="1" operator="equal">
      <formula>#REF!+ROUNDDOWN((#REF!-#REF!),-3)</formula>
    </cfRule>
  </conditionalFormatting>
  <pageMargins left="0.74803149606299213" right="0.74803149606299213" top="0.98425196850393704" bottom="0.98425196850393704" header="0.51181102362204722" footer="0.51181102362204722"/>
  <pageSetup paperSize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3</vt:i4>
      </vt:variant>
    </vt:vector>
  </HeadingPairs>
  <TitlesOfParts>
    <vt:vector size="18" baseType="lpstr">
      <vt:lpstr>SUMMARY</vt:lpstr>
      <vt:lpstr>Resid</vt:lpstr>
      <vt:lpstr>CSMUR</vt:lpstr>
      <vt:lpstr>GS&lt;50</vt:lpstr>
      <vt:lpstr>GS 50-1000</vt:lpstr>
      <vt:lpstr>GS 1-5</vt:lpstr>
      <vt:lpstr>LU</vt:lpstr>
      <vt:lpstr>Street Light</vt:lpstr>
      <vt:lpstr>Scttred Load</vt:lpstr>
      <vt:lpstr>TO Pop</vt:lpstr>
      <vt:lpstr>TO Unempl</vt:lpstr>
      <vt:lpstr>TO Uneml Rate</vt:lpstr>
      <vt:lpstr>GDP</vt:lpstr>
      <vt:lpstr>Mar'11 vs 2011EDR</vt:lpstr>
      <vt:lpstr>DW stats</vt:lpstr>
      <vt:lpstr>'GS 1-5'!Print_Area</vt:lpstr>
      <vt:lpstr>Resid!Print_Area</vt:lpstr>
      <vt:lpstr>'Scttred Load'!Print_Area</vt:lpstr>
    </vt:vector>
  </TitlesOfParts>
  <Company>Toronto Hydro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atubina</dc:creator>
  <cp:lastModifiedBy>acrespo</cp:lastModifiedBy>
  <cp:lastPrinted>2014-11-03T21:57:40Z</cp:lastPrinted>
  <dcterms:created xsi:type="dcterms:W3CDTF">2008-09-17T20:08:16Z</dcterms:created>
  <dcterms:modified xsi:type="dcterms:W3CDTF">2014-11-03T21:57:45Z</dcterms:modified>
</cp:coreProperties>
</file>