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32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12" i="1"/>
  <c r="S12"/>
  <c r="U10"/>
  <c r="U11"/>
  <c r="Q10"/>
  <c r="P10"/>
  <c r="O10"/>
  <c r="N10"/>
  <c r="S14" l="1"/>
  <c r="U13"/>
  <c r="V13" s="1"/>
  <c r="R13"/>
  <c r="E12"/>
  <c r="E14" s="1"/>
  <c r="F12"/>
  <c r="F14" s="1"/>
  <c r="G12"/>
  <c r="G14" s="1"/>
  <c r="H12"/>
  <c r="H14" s="1"/>
  <c r="I12"/>
  <c r="I14" s="1"/>
  <c r="J12"/>
  <c r="J14" s="1"/>
  <c r="K12"/>
  <c r="K14" s="1"/>
  <c r="L12"/>
  <c r="L14" s="1"/>
  <c r="M12"/>
  <c r="M14" s="1"/>
  <c r="N12"/>
  <c r="N14" s="1"/>
  <c r="O12"/>
  <c r="O14" s="1"/>
  <c r="P12"/>
  <c r="P14" s="1"/>
  <c r="Q12"/>
  <c r="Q14" s="1"/>
  <c r="R11"/>
  <c r="V11" s="1"/>
  <c r="R10" l="1"/>
  <c r="V10" l="1"/>
  <c r="D12"/>
  <c r="D14" l="1"/>
  <c r="R12"/>
  <c r="R14" s="1"/>
  <c r="T14"/>
  <c r="U14" s="1"/>
  <c r="V14" s="1"/>
  <c r="U12"/>
  <c r="V12" l="1"/>
</calcChain>
</file>

<file path=xl/sharedStrings.xml><?xml version="1.0" encoding="utf-8"?>
<sst xmlns="http://schemas.openxmlformats.org/spreadsheetml/2006/main" count="42" uniqueCount="40">
  <si>
    <t>col 1</t>
  </si>
  <si>
    <t>col 2</t>
  </si>
  <si>
    <t>col 3</t>
  </si>
  <si>
    <t>col 4</t>
  </si>
  <si>
    <t>col 5</t>
  </si>
  <si>
    <t>col 6</t>
  </si>
  <si>
    <t>col 7</t>
  </si>
  <si>
    <t>col 8</t>
  </si>
  <si>
    <t>OPEBs</t>
  </si>
  <si>
    <t>Amounts Included in rates</t>
  </si>
  <si>
    <t xml:space="preserve">     OM&amp;A</t>
  </si>
  <si>
    <t xml:space="preserve">     Capital Expenditures</t>
  </si>
  <si>
    <t xml:space="preserve">     Sub-Total</t>
  </si>
  <si>
    <t>Paid benefits amounts</t>
  </si>
  <si>
    <t>Actual</t>
  </si>
  <si>
    <t>Forecast</t>
  </si>
  <si>
    <t>Total</t>
  </si>
  <si>
    <t>Grand Total</t>
  </si>
  <si>
    <t>all amounts in '000's</t>
  </si>
  <si>
    <t>IC - OEBStaff-79 part b - APPENDIX A</t>
  </si>
  <si>
    <t>col 9</t>
  </si>
  <si>
    <t>col 10</t>
  </si>
  <si>
    <t>col 11</t>
  </si>
  <si>
    <t>col 12</t>
  </si>
  <si>
    <t>col 13</t>
  </si>
  <si>
    <t>col 14</t>
  </si>
  <si>
    <t>col 15</t>
  </si>
  <si>
    <t>col 16</t>
  </si>
  <si>
    <t>col 17</t>
  </si>
  <si>
    <t>col 18</t>
  </si>
  <si>
    <t>col 19</t>
  </si>
  <si>
    <t>col 20</t>
  </si>
  <si>
    <t>col 21</t>
  </si>
  <si>
    <t>US GAAP</t>
  </si>
  <si>
    <t>C GAAP</t>
  </si>
  <si>
    <t>IFRS</t>
  </si>
  <si>
    <t xml:space="preserve">US GAAP </t>
  </si>
  <si>
    <t>Included in the net benefit cost for 2001 is a curtailment gain of $7,230 thousand dollars.</t>
  </si>
  <si>
    <t>Net excess amount included in rates greater than amounts actually paid</t>
  </si>
  <si>
    <t>(1)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</si>
</sst>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 applyAlignment="1">
      <alignment horizontal="right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6" fontId="3" fillId="0" borderId="5" xfId="1" applyNumberFormat="1" applyFont="1" applyFill="1" applyBorder="1"/>
    <xf numFmtId="166" fontId="0" fillId="0" borderId="1" xfId="1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1" quotePrefix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3" sqref="C3"/>
    </sheetView>
  </sheetViews>
  <sheetFormatPr defaultRowHeight="15"/>
  <cols>
    <col min="1" max="1" width="3" bestFit="1" customWidth="1"/>
    <col min="2" max="2" width="5" bestFit="1" customWidth="1"/>
    <col min="3" max="3" width="28" customWidth="1"/>
    <col min="4" max="19" width="13" customWidth="1"/>
    <col min="20" max="20" width="10.5703125" bestFit="1" customWidth="1"/>
    <col min="21" max="21" width="11.5703125" bestFit="1" customWidth="1"/>
    <col min="22" max="22" width="13.5703125" customWidth="1"/>
  </cols>
  <sheetData>
    <row r="1" spans="1:2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</row>
    <row r="2" spans="1:22">
      <c r="A2">
        <v>1</v>
      </c>
    </row>
    <row r="3" spans="1:22">
      <c r="A3">
        <v>2</v>
      </c>
      <c r="C3" s="3" t="s">
        <v>19</v>
      </c>
    </row>
    <row r="4" spans="1:22">
      <c r="A4">
        <v>3</v>
      </c>
    </row>
    <row r="5" spans="1:22">
      <c r="A5">
        <v>4</v>
      </c>
      <c r="C5" t="s">
        <v>18</v>
      </c>
    </row>
    <row r="6" spans="1:22">
      <c r="A6">
        <v>5</v>
      </c>
      <c r="C6" s="9" t="s">
        <v>8</v>
      </c>
      <c r="D6" s="14" t="s">
        <v>14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4" t="s">
        <v>15</v>
      </c>
      <c r="T6" s="15"/>
      <c r="U6" s="16"/>
      <c r="V6" s="9" t="s">
        <v>17</v>
      </c>
    </row>
    <row r="7" spans="1:22">
      <c r="A7">
        <v>6</v>
      </c>
      <c r="C7" s="9"/>
      <c r="D7" s="11">
        <v>2000</v>
      </c>
      <c r="E7" s="11">
        <v>2001</v>
      </c>
      <c r="F7" s="11">
        <v>2002</v>
      </c>
      <c r="G7" s="11">
        <v>2003</v>
      </c>
      <c r="H7" s="11">
        <v>2004</v>
      </c>
      <c r="I7" s="11">
        <v>2005</v>
      </c>
      <c r="J7" s="11">
        <v>2006</v>
      </c>
      <c r="K7" s="11">
        <v>2007</v>
      </c>
      <c r="L7" s="11">
        <v>2008</v>
      </c>
      <c r="M7" s="11">
        <v>2009</v>
      </c>
      <c r="N7" s="11">
        <v>2010</v>
      </c>
      <c r="O7" s="11">
        <v>2011</v>
      </c>
      <c r="P7" s="11">
        <v>2012</v>
      </c>
      <c r="Q7" s="11">
        <v>2013</v>
      </c>
      <c r="R7" s="11" t="s">
        <v>16</v>
      </c>
      <c r="S7" s="11">
        <v>2014</v>
      </c>
      <c r="T7" s="11">
        <v>2015</v>
      </c>
      <c r="U7" s="11" t="s">
        <v>16</v>
      </c>
      <c r="V7" s="10"/>
    </row>
    <row r="8" spans="1:22">
      <c r="A8">
        <v>7</v>
      </c>
      <c r="C8" s="1"/>
      <c r="D8" s="17" t="s">
        <v>34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7" t="s">
        <v>33</v>
      </c>
      <c r="P8" s="18"/>
      <c r="Q8" s="19"/>
      <c r="R8" s="4"/>
      <c r="S8" s="10" t="s">
        <v>36</v>
      </c>
      <c r="T8" s="10" t="s">
        <v>35</v>
      </c>
      <c r="U8" s="4"/>
      <c r="V8" s="1"/>
    </row>
    <row r="9" spans="1:22">
      <c r="A9">
        <v>8</v>
      </c>
      <c r="C9" s="1" t="s">
        <v>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>
      <c r="A10">
        <v>9</v>
      </c>
      <c r="C10" s="1" t="s">
        <v>10</v>
      </c>
      <c r="D10" s="5">
        <v>5208</v>
      </c>
      <c r="E10" s="5">
        <v>693</v>
      </c>
      <c r="F10" s="5">
        <v>4884</v>
      </c>
      <c r="G10" s="5">
        <v>6184</v>
      </c>
      <c r="H10" s="5">
        <v>6965</v>
      </c>
      <c r="I10" s="5">
        <v>7455</v>
      </c>
      <c r="J10" s="5">
        <v>6708</v>
      </c>
      <c r="K10" s="5">
        <v>7834</v>
      </c>
      <c r="L10" s="5">
        <v>7187</v>
      </c>
      <c r="M10" s="5">
        <v>8055</v>
      </c>
      <c r="N10" s="5">
        <f>8041</f>
        <v>8041</v>
      </c>
      <c r="O10" s="5">
        <f>10029</f>
        <v>10029</v>
      </c>
      <c r="P10" s="5">
        <f>13170</f>
        <v>13170</v>
      </c>
      <c r="Q10" s="5">
        <f>10829</f>
        <v>10829</v>
      </c>
      <c r="R10" s="5">
        <f>+SUM(D10:Q10)</f>
        <v>103242</v>
      </c>
      <c r="S10" s="6">
        <v>9961</v>
      </c>
      <c r="T10" s="6">
        <v>10289</v>
      </c>
      <c r="U10" s="5">
        <f>+S10+T10</f>
        <v>20250</v>
      </c>
      <c r="V10" s="5">
        <f>+R10+U10</f>
        <v>123492</v>
      </c>
    </row>
    <row r="11" spans="1:22">
      <c r="A11">
        <v>10</v>
      </c>
      <c r="C11" s="1" t="s">
        <v>11</v>
      </c>
      <c r="D11" s="6">
        <v>0</v>
      </c>
      <c r="E11" s="6">
        <v>122</v>
      </c>
      <c r="F11" s="6">
        <v>139</v>
      </c>
      <c r="G11" s="6">
        <v>231</v>
      </c>
      <c r="H11" s="6">
        <v>352</v>
      </c>
      <c r="I11" s="6">
        <v>472</v>
      </c>
      <c r="J11" s="6">
        <v>619</v>
      </c>
      <c r="K11" s="6">
        <v>874</v>
      </c>
      <c r="L11" s="6">
        <v>1099</v>
      </c>
      <c r="M11" s="6">
        <v>1342</v>
      </c>
      <c r="N11" s="6">
        <v>1192</v>
      </c>
      <c r="O11" s="6">
        <v>1412</v>
      </c>
      <c r="P11" s="6">
        <v>1614</v>
      </c>
      <c r="Q11" s="6">
        <v>1832</v>
      </c>
      <c r="R11" s="5">
        <f>+SUM(D11:Q11)</f>
        <v>11300</v>
      </c>
      <c r="S11" s="6">
        <v>2030</v>
      </c>
      <c r="T11" s="6">
        <v>2223</v>
      </c>
      <c r="U11" s="5">
        <f>+S11+T11</f>
        <v>4253</v>
      </c>
      <c r="V11" s="5">
        <f t="shared" ref="V11:V14" si="0">+R11+U11</f>
        <v>15553</v>
      </c>
    </row>
    <row r="12" spans="1:22">
      <c r="A12">
        <v>11</v>
      </c>
      <c r="C12" s="1" t="s">
        <v>12</v>
      </c>
      <c r="D12" s="5">
        <f>SUM(D10:D11)</f>
        <v>5208</v>
      </c>
      <c r="E12" s="5">
        <f t="shared" ref="E12:Q12" si="1">SUM(E10:E11)</f>
        <v>815</v>
      </c>
      <c r="F12" s="5">
        <f t="shared" si="1"/>
        <v>5023</v>
      </c>
      <c r="G12" s="5">
        <f t="shared" si="1"/>
        <v>6415</v>
      </c>
      <c r="H12" s="5">
        <f t="shared" si="1"/>
        <v>7317</v>
      </c>
      <c r="I12" s="5">
        <f t="shared" si="1"/>
        <v>7927</v>
      </c>
      <c r="J12" s="5">
        <f t="shared" si="1"/>
        <v>7327</v>
      </c>
      <c r="K12" s="5">
        <f t="shared" si="1"/>
        <v>8708</v>
      </c>
      <c r="L12" s="5">
        <f t="shared" si="1"/>
        <v>8286</v>
      </c>
      <c r="M12" s="5">
        <f t="shared" si="1"/>
        <v>9397</v>
      </c>
      <c r="N12" s="5">
        <f t="shared" si="1"/>
        <v>9233</v>
      </c>
      <c r="O12" s="5">
        <f t="shared" si="1"/>
        <v>11441</v>
      </c>
      <c r="P12" s="5">
        <f t="shared" si="1"/>
        <v>14784</v>
      </c>
      <c r="Q12" s="5">
        <f t="shared" si="1"/>
        <v>12661</v>
      </c>
      <c r="R12" s="5">
        <f>+SUM(D12:Q12)</f>
        <v>114542</v>
      </c>
      <c r="S12" s="5">
        <f>+S10+S11</f>
        <v>11991</v>
      </c>
      <c r="T12" s="5">
        <f>+T10+T11</f>
        <v>12512</v>
      </c>
      <c r="U12" s="5">
        <f t="shared" ref="U12:U14" si="2">+S12+T12</f>
        <v>24503</v>
      </c>
      <c r="V12" s="5">
        <f t="shared" si="0"/>
        <v>139045</v>
      </c>
    </row>
    <row r="13" spans="1:22">
      <c r="A13">
        <v>12</v>
      </c>
      <c r="C13" s="1" t="s">
        <v>13</v>
      </c>
      <c r="D13" s="5">
        <v>4728</v>
      </c>
      <c r="E13" s="5">
        <v>6452</v>
      </c>
      <c r="F13" s="5">
        <v>4748</v>
      </c>
      <c r="G13" s="5">
        <v>4592</v>
      </c>
      <c r="H13" s="5">
        <v>5230</v>
      </c>
      <c r="I13" s="5">
        <v>4948</v>
      </c>
      <c r="J13" s="5">
        <v>5329</v>
      </c>
      <c r="K13" s="5">
        <v>4636</v>
      </c>
      <c r="L13" s="5">
        <v>4976</v>
      </c>
      <c r="M13" s="5">
        <v>6797</v>
      </c>
      <c r="N13" s="5">
        <v>7083</v>
      </c>
      <c r="O13" s="5">
        <v>7383</v>
      </c>
      <c r="P13" s="5">
        <v>7960</v>
      </c>
      <c r="Q13" s="7">
        <v>10432</v>
      </c>
      <c r="R13" s="5">
        <f>+SUM(D13:Q13)</f>
        <v>85294</v>
      </c>
      <c r="S13" s="5">
        <v>8191</v>
      </c>
      <c r="T13" s="5">
        <v>8552</v>
      </c>
      <c r="U13" s="5">
        <f t="shared" si="2"/>
        <v>16743</v>
      </c>
      <c r="V13" s="5">
        <f t="shared" si="0"/>
        <v>102037</v>
      </c>
    </row>
    <row r="14" spans="1:22" ht="45">
      <c r="A14">
        <v>13</v>
      </c>
      <c r="C14" s="2" t="s">
        <v>38</v>
      </c>
      <c r="D14" s="5">
        <f>D12-D13</f>
        <v>480</v>
      </c>
      <c r="E14" s="8">
        <f t="shared" ref="E14:M14" si="3">E12-E13</f>
        <v>-5637</v>
      </c>
      <c r="F14" s="5">
        <f t="shared" si="3"/>
        <v>275</v>
      </c>
      <c r="G14" s="5">
        <f t="shared" si="3"/>
        <v>1823</v>
      </c>
      <c r="H14" s="5">
        <f t="shared" si="3"/>
        <v>2087</v>
      </c>
      <c r="I14" s="5">
        <f t="shared" si="3"/>
        <v>2979</v>
      </c>
      <c r="J14" s="5">
        <f t="shared" si="3"/>
        <v>1998</v>
      </c>
      <c r="K14" s="5">
        <f t="shared" si="3"/>
        <v>4072</v>
      </c>
      <c r="L14" s="5">
        <f t="shared" si="3"/>
        <v>3310</v>
      </c>
      <c r="M14" s="5">
        <f t="shared" si="3"/>
        <v>2600</v>
      </c>
      <c r="N14" s="5">
        <f>N12-N13</f>
        <v>2150</v>
      </c>
      <c r="O14" s="5">
        <f t="shared" ref="O14" si="4">O12-O13</f>
        <v>4058</v>
      </c>
      <c r="P14" s="5">
        <f t="shared" ref="P14" si="5">P12-P13</f>
        <v>6824</v>
      </c>
      <c r="Q14" s="5">
        <f t="shared" ref="Q14" si="6">Q12-Q13</f>
        <v>2229</v>
      </c>
      <c r="R14" s="5">
        <f t="shared" ref="R14" si="7">R12-R13</f>
        <v>29248</v>
      </c>
      <c r="S14" s="5">
        <f t="shared" ref="S14" si="8">S12-S13</f>
        <v>3800</v>
      </c>
      <c r="T14" s="5">
        <f t="shared" ref="T14" si="9">T12-T13</f>
        <v>3960</v>
      </c>
      <c r="U14" s="5">
        <f t="shared" si="2"/>
        <v>7760</v>
      </c>
      <c r="V14" s="5">
        <f t="shared" si="0"/>
        <v>37008</v>
      </c>
    </row>
    <row r="15" spans="1:22">
      <c r="A15">
        <v>14</v>
      </c>
      <c r="E15" s="13" t="s">
        <v>39</v>
      </c>
    </row>
    <row r="16" spans="1:22">
      <c r="A16">
        <v>15</v>
      </c>
    </row>
    <row r="17" spans="1:3">
      <c r="A17">
        <v>16</v>
      </c>
      <c r="B17" s="12" t="s">
        <v>39</v>
      </c>
      <c r="C17" t="s">
        <v>37</v>
      </c>
    </row>
    <row r="18" spans="1:3">
      <c r="A18">
        <v>17</v>
      </c>
    </row>
  </sheetData>
  <mergeCells count="4">
    <mergeCell ref="D6:R6"/>
    <mergeCell ref="S6:U6"/>
    <mergeCell ref="D8:N8"/>
    <mergeCell ref="O8:Q8"/>
  </mergeCells>
  <pageMargins left="0.70866141732283472" right="0" top="0.74803149606299213" bottom="0.74803149606299213" header="0.31496062992125984" footer="0.31496062992125984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acrespo</cp:lastModifiedBy>
  <cp:lastPrinted>2014-11-03T22:13:33Z</cp:lastPrinted>
  <dcterms:modified xsi:type="dcterms:W3CDTF">2014-11-03T22:13:42Z</dcterms:modified>
</cp:coreProperties>
</file>