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20" windowWidth="1598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G15"/>
  <c r="E15"/>
  <c r="E9"/>
  <c r="F9"/>
  <c r="G9"/>
  <c r="H9"/>
  <c r="I20" l="1"/>
  <c r="H20"/>
  <c r="G20"/>
  <c r="F20"/>
  <c r="E20"/>
  <c r="H8" l="1"/>
  <c r="G8"/>
  <c r="F8"/>
  <c r="E8"/>
  <c r="D8"/>
  <c r="D15" s="1"/>
  <c r="H6"/>
  <c r="G6"/>
  <c r="F6"/>
  <c r="E6"/>
  <c r="D6"/>
  <c r="D16" s="1"/>
  <c r="F11" l="1"/>
  <c r="D11"/>
  <c r="E13" s="1"/>
  <c r="E21" s="1"/>
  <c r="E22" s="1"/>
  <c r="E11"/>
  <c r="G11"/>
  <c r="H11"/>
  <c r="E16" l="1"/>
  <c r="F13" s="1"/>
  <c r="F15" s="1"/>
  <c r="F21" l="1"/>
  <c r="F22" s="1"/>
  <c r="F16"/>
  <c r="G13" l="1"/>
  <c r="G21" s="1"/>
  <c r="G22" s="1"/>
  <c r="G16" l="1"/>
  <c r="H13" l="1"/>
  <c r="H21" s="1"/>
  <c r="H22" s="1"/>
  <c r="I24" l="1"/>
  <c r="I21" s="1"/>
  <c r="I22" s="1"/>
  <c r="H16"/>
</calcChain>
</file>

<file path=xl/sharedStrings.xml><?xml version="1.0" encoding="utf-8"?>
<sst xmlns="http://schemas.openxmlformats.org/spreadsheetml/2006/main" count="49" uniqueCount="45">
  <si>
    <t>January</t>
  </si>
  <si>
    <t>February</t>
  </si>
  <si>
    <t>March</t>
  </si>
  <si>
    <t>April</t>
  </si>
  <si>
    <t>November</t>
  </si>
  <si>
    <t>December</t>
  </si>
  <si>
    <t>TARGET(%)</t>
  </si>
  <si>
    <t>TARGET(PJ)</t>
  </si>
  <si>
    <t>ACTUAL(%)</t>
  </si>
  <si>
    <t>ACTUAL(PJ)</t>
  </si>
  <si>
    <t>ACTUAL STORAGE DEFICIT TO TARGET</t>
  </si>
  <si>
    <t>STORAGE CAPACITY</t>
  </si>
  <si>
    <t>HYPOTHETICAL MONTHLY NET TRANSACTIONS</t>
  </si>
  <si>
    <t>A</t>
  </si>
  <si>
    <t>B</t>
  </si>
  <si>
    <t>C</t>
  </si>
  <si>
    <t>D</t>
  </si>
  <si>
    <t>E</t>
  </si>
  <si>
    <t>NET ACTUAL STORAGE WITHDRAWAL</t>
  </si>
  <si>
    <t>(1 X 2)</t>
  </si>
  <si>
    <t>(1 X 4)</t>
  </si>
  <si>
    <t>(A5 - B5, etc.)</t>
  </si>
  <si>
    <t>HYPOTHETICAL END OF MONTH STORAGE POSITION</t>
  </si>
  <si>
    <t>HYPOTHETICAL END OF MONTH DEFICIT</t>
  </si>
  <si>
    <t>END OF MARCH ACTUAL AND HYPOTHETICAL (PJ)</t>
  </si>
  <si>
    <t>(3 - 5)</t>
  </si>
  <si>
    <t>*</t>
  </si>
  <si>
    <t>Monthly Average Gas Cost ($/10 3 m3)</t>
  </si>
  <si>
    <t>Monthly Average Gas Cost ($/GJ)</t>
  </si>
  <si>
    <t>Average Monthly Gas Cost from QRAM EB-2014-0191 Q4-3 T1 S2 pg.1</t>
  </si>
  <si>
    <t>**</t>
  </si>
  <si>
    <t>Enbridge Monthly UDC Report</t>
  </si>
  <si>
    <t>(D9 + E6)</t>
  </si>
  <si>
    <t>HYPOTHETICAL MONTHLY TRANSACTION VALUE (000,000)</t>
  </si>
  <si>
    <t>HYPOTHETICAL CUMULATIVE VALUE (000,000)</t>
  </si>
  <si>
    <t>(Prior Month 10)</t>
  </si>
  <si>
    <t>(Prior Month 9-6+8)</t>
  </si>
  <si>
    <t>(3 - 9)</t>
  </si>
  <si>
    <t>(11 X 0.03774)</t>
  </si>
  <si>
    <t>(8 X 12)</t>
  </si>
  <si>
    <t>(A14 +B13, etc.)</t>
  </si>
  <si>
    <t>(E5-E9)</t>
  </si>
  <si>
    <t xml:space="preserve">ADDITIONAL MAKEUP IN APRIL TO EQUATE </t>
  </si>
  <si>
    <t>ATTACHMENT TO FRPO_SUB_NGMR_20141124</t>
  </si>
  <si>
    <t xml:space="preserve">IMPACT OF MANAGING TO STORAGE TARGETS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</si>
</sst>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$&quot;#,##0.0;[Red]\-&quot;$&quot;#,##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lightGray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/>
    <xf numFmtId="4" fontId="0" fillId="2" borderId="0" xfId="0" applyNumberFormat="1" applyFill="1"/>
    <xf numFmtId="0" fontId="0" fillId="0" borderId="0" xfId="0" applyNumberFormat="1"/>
    <xf numFmtId="0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1" xfId="0" applyNumberFormat="1" applyFont="1" applyBorder="1"/>
    <xf numFmtId="4" fontId="1" fillId="0" borderId="1" xfId="0" applyNumberFormat="1" applyFont="1" applyBorder="1"/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/>
    <xf numFmtId="0" fontId="1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/>
    <xf numFmtId="4" fontId="1" fillId="0" borderId="8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/>
    <xf numFmtId="0" fontId="1" fillId="0" borderId="6" xfId="0" applyNumberFormat="1" applyFont="1" applyBorder="1"/>
    <xf numFmtId="4" fontId="1" fillId="0" borderId="6" xfId="0" applyNumberFormat="1" applyFont="1" applyBorder="1" applyAlignment="1">
      <alignment horizontal="center"/>
    </xf>
    <xf numFmtId="1" fontId="1" fillId="0" borderId="2" xfId="0" applyNumberFormat="1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4" fontId="1" fillId="0" borderId="8" xfId="0" applyNumberFormat="1" applyFont="1" applyBorder="1"/>
    <xf numFmtId="164" fontId="1" fillId="0" borderId="8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/>
    <xf numFmtId="2" fontId="1" fillId="2" borderId="1" xfId="0" applyNumberFormat="1" applyFont="1" applyFill="1" applyBorder="1"/>
    <xf numFmtId="4" fontId="1" fillId="2" borderId="2" xfId="0" applyNumberFormat="1" applyFont="1" applyFill="1" applyBorder="1"/>
    <xf numFmtId="4" fontId="1" fillId="2" borderId="1" xfId="0" applyNumberFormat="1" applyFont="1" applyFill="1" applyBorder="1"/>
    <xf numFmtId="4" fontId="1" fillId="0" borderId="6" xfId="0" applyNumberFormat="1" applyFont="1" applyBorder="1"/>
    <xf numFmtId="165" fontId="1" fillId="2" borderId="1" xfId="0" applyNumberFormat="1" applyFont="1" applyFill="1" applyBorder="1"/>
    <xf numFmtId="0" fontId="1" fillId="0" borderId="7" xfId="0" applyNumberFormat="1" applyFont="1" applyBorder="1"/>
    <xf numFmtId="4" fontId="1" fillId="0" borderId="4" xfId="0" applyNumberFormat="1" applyFont="1" applyBorder="1"/>
    <xf numFmtId="4" fontId="1" fillId="0" borderId="9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3" fillId="3" borderId="1" xfId="0" applyNumberFormat="1" applyFont="1" applyFill="1" applyBorder="1"/>
    <xf numFmtId="4" fontId="3" fillId="4" borderId="1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view="pageLayout" zoomScaleNormal="100" workbookViewId="0">
      <selection activeCell="B32" sqref="B32"/>
    </sheetView>
  </sheetViews>
  <sheetFormatPr defaultColWidth="8.81640625" defaultRowHeight="14.5"/>
  <cols>
    <col min="1" max="1" width="3.54296875" style="6" customWidth="1"/>
    <col min="2" max="2" width="56.54296875" style="1" customWidth="1"/>
    <col min="3" max="3" width="18.08984375" style="2" customWidth="1"/>
    <col min="4" max="4" width="9.1796875" style="1" customWidth="1"/>
    <col min="5" max="5" width="9.26953125" style="1" customWidth="1"/>
    <col min="6" max="6" width="8.81640625" style="1"/>
    <col min="7" max="8" width="11" style="1" customWidth="1"/>
    <col min="9" max="13" width="8.81640625" style="1"/>
    <col min="14" max="14" width="10.26953125" style="1" customWidth="1"/>
    <col min="15" max="16384" width="8.81640625" style="1"/>
  </cols>
  <sheetData>
    <row r="1" spans="1:16" ht="18.5" thickBot="1">
      <c r="A1" s="7"/>
      <c r="B1" s="8"/>
      <c r="C1" s="9"/>
      <c r="D1" s="44" t="s">
        <v>44</v>
      </c>
      <c r="E1" s="8"/>
      <c r="F1" s="8"/>
      <c r="G1" s="8"/>
      <c r="H1" s="8"/>
      <c r="I1" s="8"/>
    </row>
    <row r="2" spans="1:16" ht="15" thickBot="1">
      <c r="A2" s="10"/>
      <c r="B2" s="11"/>
      <c r="C2" s="12"/>
      <c r="D2" s="13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5"/>
    </row>
    <row r="3" spans="1:16" ht="15" thickBot="1">
      <c r="A3" s="16"/>
      <c r="B3" s="11"/>
      <c r="C3" s="17"/>
      <c r="D3" s="18" t="s">
        <v>4</v>
      </c>
      <c r="E3" s="18" t="s">
        <v>5</v>
      </c>
      <c r="F3" s="18" t="s">
        <v>0</v>
      </c>
      <c r="G3" s="18" t="s">
        <v>1</v>
      </c>
      <c r="H3" s="18" t="s">
        <v>2</v>
      </c>
      <c r="I3" s="18" t="s">
        <v>3</v>
      </c>
      <c r="J3" s="2"/>
      <c r="K3" s="2"/>
      <c r="L3" s="2"/>
      <c r="M3" s="2"/>
      <c r="N3" s="2"/>
      <c r="O3" s="2"/>
      <c r="P3" s="2"/>
    </row>
    <row r="4" spans="1:16">
      <c r="A4" s="19">
        <v>1</v>
      </c>
      <c r="B4" s="20" t="s">
        <v>11</v>
      </c>
      <c r="C4" s="21" t="s">
        <v>26</v>
      </c>
      <c r="D4" s="22">
        <v>120.3</v>
      </c>
      <c r="E4" s="11">
        <v>120.3</v>
      </c>
      <c r="F4" s="11">
        <v>120.3</v>
      </c>
      <c r="G4" s="11">
        <v>120.3</v>
      </c>
      <c r="H4" s="11">
        <v>120.3</v>
      </c>
      <c r="I4" s="11"/>
    </row>
    <row r="5" spans="1:16">
      <c r="A5" s="23">
        <v>2</v>
      </c>
      <c r="B5" s="20" t="s">
        <v>6</v>
      </c>
      <c r="C5" s="24" t="s">
        <v>26</v>
      </c>
      <c r="D5" s="25">
        <v>95</v>
      </c>
      <c r="E5" s="26">
        <v>78</v>
      </c>
      <c r="F5" s="26">
        <v>47</v>
      </c>
      <c r="G5" s="26">
        <v>24</v>
      </c>
      <c r="H5" s="26">
        <v>6</v>
      </c>
      <c r="I5" s="26"/>
      <c r="J5" s="3"/>
      <c r="K5" s="3"/>
      <c r="L5" s="3"/>
      <c r="M5" s="3"/>
      <c r="N5" s="3"/>
      <c r="O5" s="3"/>
    </row>
    <row r="6" spans="1:16">
      <c r="A6" s="23">
        <v>3</v>
      </c>
      <c r="B6" s="20" t="s">
        <v>7</v>
      </c>
      <c r="C6" s="24" t="s">
        <v>19</v>
      </c>
      <c r="D6" s="22">
        <f>D5/100*$D$4</f>
        <v>114.285</v>
      </c>
      <c r="E6" s="11">
        <f>E5/100*$D$4</f>
        <v>93.834000000000003</v>
      </c>
      <c r="F6" s="11">
        <f>F5/100*$D$4</f>
        <v>56.540999999999997</v>
      </c>
      <c r="G6" s="11">
        <f>G5/100*$D$4</f>
        <v>28.872</v>
      </c>
      <c r="H6" s="11">
        <f>H5/100*$D$4</f>
        <v>7.218</v>
      </c>
      <c r="I6" s="27"/>
      <c r="J6" s="4"/>
      <c r="K6" s="4"/>
      <c r="L6" s="4"/>
      <c r="M6" s="4"/>
      <c r="N6" s="4"/>
      <c r="O6" s="4"/>
    </row>
    <row r="7" spans="1:16">
      <c r="A7" s="23">
        <v>4</v>
      </c>
      <c r="B7" s="20" t="s">
        <v>8</v>
      </c>
      <c r="C7" s="24" t="s">
        <v>26</v>
      </c>
      <c r="D7" s="28">
        <v>84</v>
      </c>
      <c r="E7" s="29">
        <v>66</v>
      </c>
      <c r="F7" s="29">
        <v>39</v>
      </c>
      <c r="G7" s="29">
        <v>19</v>
      </c>
      <c r="H7" s="29">
        <v>14</v>
      </c>
      <c r="I7" s="11"/>
    </row>
    <row r="8" spans="1:16">
      <c r="A8" s="23">
        <v>5</v>
      </c>
      <c r="B8" s="20" t="s">
        <v>9</v>
      </c>
      <c r="C8" s="24" t="s">
        <v>20</v>
      </c>
      <c r="D8" s="22">
        <f>D7/100*$D$4</f>
        <v>101.05199999999999</v>
      </c>
      <c r="E8" s="11">
        <f>E7/100*$D$4</f>
        <v>79.397999999999996</v>
      </c>
      <c r="F8" s="11">
        <f>F7/100*$D$4</f>
        <v>46.917000000000002</v>
      </c>
      <c r="G8" s="11">
        <f>G7/100*$D$4</f>
        <v>22.856999999999999</v>
      </c>
      <c r="H8" s="11">
        <f>H7/100*$D$4</f>
        <v>16.842000000000002</v>
      </c>
      <c r="I8" s="11"/>
    </row>
    <row r="9" spans="1:16">
      <c r="A9" s="23">
        <v>6</v>
      </c>
      <c r="B9" s="20" t="s">
        <v>18</v>
      </c>
      <c r="C9" s="24" t="s">
        <v>21</v>
      </c>
      <c r="D9" s="22"/>
      <c r="E9" s="11">
        <f>D8-E8</f>
        <v>21.653999999999996</v>
      </c>
      <c r="F9" s="11">
        <f t="shared" ref="F9:H9" si="0">E8-F8</f>
        <v>32.480999999999995</v>
      </c>
      <c r="G9" s="11">
        <f t="shared" si="0"/>
        <v>24.060000000000002</v>
      </c>
      <c r="H9" s="11">
        <f t="shared" si="0"/>
        <v>6.014999999999997</v>
      </c>
      <c r="I9" s="11"/>
    </row>
    <row r="10" spans="1:16">
      <c r="A10" s="23"/>
      <c r="B10" s="30"/>
      <c r="C10" s="24"/>
      <c r="D10" s="22"/>
      <c r="E10" s="11"/>
      <c r="F10" s="11"/>
      <c r="G10" s="11"/>
      <c r="H10" s="11"/>
      <c r="I10" s="11"/>
    </row>
    <row r="11" spans="1:16" s="4" customFormat="1">
      <c r="A11" s="23">
        <v>7</v>
      </c>
      <c r="B11" s="31" t="s">
        <v>10</v>
      </c>
      <c r="C11" s="32" t="s">
        <v>25</v>
      </c>
      <c r="D11" s="33">
        <f>D6-D8</f>
        <v>13.233000000000004</v>
      </c>
      <c r="E11" s="34">
        <f t="shared" ref="E11:H11" si="1">E6-E8</f>
        <v>14.436000000000007</v>
      </c>
      <c r="F11" s="34">
        <f t="shared" si="1"/>
        <v>9.6239999999999952</v>
      </c>
      <c r="G11" s="34">
        <f t="shared" si="1"/>
        <v>6.0150000000000006</v>
      </c>
      <c r="H11" s="34">
        <f t="shared" si="1"/>
        <v>-9.6240000000000023</v>
      </c>
      <c r="I11" s="27"/>
    </row>
    <row r="12" spans="1:16" s="4" customFormat="1">
      <c r="A12" s="23"/>
      <c r="B12" s="31"/>
      <c r="C12" s="32"/>
      <c r="D12" s="33"/>
      <c r="E12" s="34"/>
      <c r="F12" s="34"/>
      <c r="G12" s="34"/>
      <c r="H12" s="34"/>
      <c r="I12" s="27"/>
    </row>
    <row r="13" spans="1:16">
      <c r="A13" s="23">
        <v>8</v>
      </c>
      <c r="B13" s="20" t="s">
        <v>12</v>
      </c>
      <c r="C13" s="24" t="s">
        <v>35</v>
      </c>
      <c r="D13" s="35">
        <v>0</v>
      </c>
      <c r="E13" s="36">
        <f>D11</f>
        <v>13.233000000000004</v>
      </c>
      <c r="F13" s="36">
        <f>E16</f>
        <v>1.203000000000003</v>
      </c>
      <c r="G13" s="36">
        <f>F16</f>
        <v>-4.8120000000000118</v>
      </c>
      <c r="H13" s="45">
        <f>G16+H11</f>
        <v>-13.232999999999997</v>
      </c>
      <c r="I13" s="46" t="s">
        <v>32</v>
      </c>
    </row>
    <row r="14" spans="1:16">
      <c r="A14" s="37"/>
      <c r="B14" s="30"/>
      <c r="C14" s="24"/>
      <c r="D14" s="22"/>
      <c r="E14" s="11"/>
      <c r="F14" s="11"/>
      <c r="G14" s="11"/>
      <c r="H14" s="11"/>
      <c r="I14" s="11"/>
    </row>
    <row r="15" spans="1:16">
      <c r="A15" s="23">
        <v>9</v>
      </c>
      <c r="B15" s="20" t="s">
        <v>22</v>
      </c>
      <c r="C15" s="24" t="s">
        <v>36</v>
      </c>
      <c r="D15" s="35">
        <f>D8+D13</f>
        <v>101.05199999999999</v>
      </c>
      <c r="E15" s="36">
        <f>D15-E9+E13</f>
        <v>92.631</v>
      </c>
      <c r="F15" s="36">
        <f>E15-F9+F13</f>
        <v>61.353000000000009</v>
      </c>
      <c r="G15" s="36">
        <f>F15-G9+G13</f>
        <v>32.480999999999995</v>
      </c>
      <c r="H15" s="36">
        <f>G15-H9+H13</f>
        <v>13.233000000000001</v>
      </c>
      <c r="I15" s="11"/>
    </row>
    <row r="16" spans="1:16">
      <c r="A16" s="23">
        <v>10</v>
      </c>
      <c r="B16" s="20" t="s">
        <v>23</v>
      </c>
      <c r="C16" s="24" t="s">
        <v>37</v>
      </c>
      <c r="D16" s="22">
        <f>D6-D15</f>
        <v>13.233000000000004</v>
      </c>
      <c r="E16" s="11">
        <f>E6-E15</f>
        <v>1.203000000000003</v>
      </c>
      <c r="F16" s="11">
        <f>F11-E13-F13</f>
        <v>-4.8120000000000118</v>
      </c>
      <c r="G16" s="11">
        <f>G11-(E13+F13+G13)</f>
        <v>-3.6089999999999947</v>
      </c>
      <c r="H16" s="11">
        <f>H11-(F13+G13+E13+H13)</f>
        <v>-6.0150000000000006</v>
      </c>
      <c r="I16" s="11"/>
    </row>
    <row r="17" spans="1:10">
      <c r="A17" s="23"/>
      <c r="B17" s="20"/>
      <c r="C17" s="24"/>
      <c r="D17" s="22"/>
      <c r="E17" s="11"/>
      <c r="F17" s="11"/>
      <c r="G17" s="11"/>
      <c r="H17" s="11"/>
      <c r="I17" s="11"/>
    </row>
    <row r="18" spans="1:10">
      <c r="A18" s="23"/>
      <c r="B18" s="20"/>
      <c r="C18" s="24"/>
      <c r="D18" s="22"/>
      <c r="E18" s="11"/>
      <c r="F18" s="11"/>
      <c r="G18" s="11"/>
      <c r="H18" s="11"/>
      <c r="I18" s="11"/>
    </row>
    <row r="19" spans="1:10">
      <c r="A19" s="23">
        <v>11</v>
      </c>
      <c r="B19" s="20" t="s">
        <v>27</v>
      </c>
      <c r="C19" s="24" t="s">
        <v>30</v>
      </c>
      <c r="D19" s="22"/>
      <c r="E19" s="11">
        <v>204.596</v>
      </c>
      <c r="F19" s="11">
        <v>302.26</v>
      </c>
      <c r="G19" s="11">
        <v>526.04999999999995</v>
      </c>
      <c r="H19" s="11">
        <v>437.733</v>
      </c>
      <c r="I19" s="11">
        <v>238.696</v>
      </c>
    </row>
    <row r="20" spans="1:10">
      <c r="A20" s="23">
        <v>12</v>
      </c>
      <c r="B20" s="20" t="s">
        <v>28</v>
      </c>
      <c r="C20" s="24" t="s">
        <v>38</v>
      </c>
      <c r="D20" s="22"/>
      <c r="E20" s="11">
        <f>E19*0.03774</f>
        <v>7.721453040000001</v>
      </c>
      <c r="F20" s="11">
        <f t="shared" ref="F20:I20" si="2">F19*0.03774</f>
        <v>11.407292400000001</v>
      </c>
      <c r="G20" s="11">
        <f t="shared" si="2"/>
        <v>19.853127000000001</v>
      </c>
      <c r="H20" s="11">
        <f t="shared" si="2"/>
        <v>16.52004342</v>
      </c>
      <c r="I20" s="11">
        <f t="shared" si="2"/>
        <v>9.0083870400000006</v>
      </c>
    </row>
    <row r="21" spans="1:10">
      <c r="A21" s="23">
        <v>13</v>
      </c>
      <c r="B21" s="20" t="s">
        <v>33</v>
      </c>
      <c r="C21" s="24" t="s">
        <v>39</v>
      </c>
      <c r="D21" s="22"/>
      <c r="E21" s="38">
        <f>E20*E13</f>
        <v>102.17798807832004</v>
      </c>
      <c r="F21" s="38">
        <f>F20*F13</f>
        <v>13.722972757200035</v>
      </c>
      <c r="G21" s="38">
        <f>G20*G13</f>
        <v>-95.533247124000241</v>
      </c>
      <c r="H21" s="38">
        <f>H20*H13</f>
        <v>-218.60973457685995</v>
      </c>
      <c r="I21" s="38">
        <f>I24*I20</f>
        <v>32.51126882736002</v>
      </c>
      <c r="J21" s="5"/>
    </row>
    <row r="22" spans="1:10">
      <c r="A22" s="23">
        <v>14</v>
      </c>
      <c r="B22" s="20" t="s">
        <v>34</v>
      </c>
      <c r="C22" s="24" t="s">
        <v>40</v>
      </c>
      <c r="D22" s="22"/>
      <c r="E22" s="38">
        <f>D22+E21</f>
        <v>102.17798807832004</v>
      </c>
      <c r="F22" s="38">
        <f t="shared" ref="F22:I22" si="3">E22+F21</f>
        <v>115.90096083552008</v>
      </c>
      <c r="G22" s="38">
        <f t="shared" si="3"/>
        <v>20.367713711519841</v>
      </c>
      <c r="H22" s="38">
        <f t="shared" si="3"/>
        <v>-198.24202086534012</v>
      </c>
      <c r="I22" s="38">
        <f t="shared" si="3"/>
        <v>-165.7307520379801</v>
      </c>
    </row>
    <row r="23" spans="1:10">
      <c r="A23" s="37"/>
      <c r="B23" s="30"/>
      <c r="C23" s="24"/>
      <c r="D23" s="22"/>
      <c r="E23" s="11"/>
      <c r="F23" s="11"/>
      <c r="G23" s="11"/>
      <c r="H23" s="11"/>
      <c r="I23" s="36"/>
    </row>
    <row r="24" spans="1:10" ht="15" thickBot="1">
      <c r="A24" s="39">
        <v>15</v>
      </c>
      <c r="B24" s="20" t="s">
        <v>42</v>
      </c>
      <c r="C24" s="24" t="s">
        <v>41</v>
      </c>
      <c r="D24" s="22"/>
      <c r="E24" s="11"/>
      <c r="F24" s="11"/>
      <c r="G24" s="11"/>
      <c r="H24" s="11"/>
      <c r="I24" s="11">
        <f>H8-H15</f>
        <v>3.6090000000000018</v>
      </c>
    </row>
    <row r="25" spans="1:10" ht="15" thickBot="1">
      <c r="A25" s="40"/>
      <c r="B25" s="41" t="s">
        <v>24</v>
      </c>
      <c r="C25" s="42"/>
      <c r="D25" s="22"/>
      <c r="E25" s="11"/>
      <c r="F25" s="11"/>
      <c r="G25" s="11"/>
      <c r="H25" s="11"/>
      <c r="I25" s="11"/>
    </row>
    <row r="26" spans="1:10">
      <c r="A26" s="7"/>
      <c r="B26" s="43"/>
      <c r="C26" s="9"/>
      <c r="D26" s="8"/>
      <c r="E26" s="8"/>
      <c r="F26" s="8"/>
      <c r="G26" s="8"/>
      <c r="H26" s="8"/>
      <c r="I26" s="8"/>
    </row>
    <row r="27" spans="1:10">
      <c r="A27" s="7" t="s">
        <v>26</v>
      </c>
      <c r="B27" s="8" t="s">
        <v>31</v>
      </c>
      <c r="C27" s="9"/>
      <c r="D27" s="8"/>
      <c r="E27" s="8"/>
      <c r="F27" s="8"/>
      <c r="G27" s="8"/>
      <c r="H27" s="8"/>
      <c r="I27" s="8"/>
    </row>
    <row r="28" spans="1:10">
      <c r="A28" s="7" t="s">
        <v>30</v>
      </c>
      <c r="B28" s="8" t="s">
        <v>29</v>
      </c>
      <c r="C28" s="9"/>
      <c r="D28" s="8"/>
      <c r="E28" s="8"/>
      <c r="F28" s="8"/>
      <c r="G28" s="8"/>
      <c r="H28" s="8"/>
      <c r="I28" s="8"/>
    </row>
    <row r="32" spans="1:10" ht="18">
      <c r="B32" s="47" t="s">
        <v>43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300" verticalDpi="300" r:id="rId1"/>
  <headerFooter>
    <oddHeader>&amp;C&amp;"Times New Roman,Regular"ATTACHMENT TO FRPO_SUB_NGMR_20141124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</dc:creator>
  <cp:lastModifiedBy>Dwayne</cp:lastModifiedBy>
  <cp:lastPrinted>2014-11-25T00:36:02Z</cp:lastPrinted>
  <dcterms:created xsi:type="dcterms:W3CDTF">2014-01-17T20:25:10Z</dcterms:created>
  <dcterms:modified xsi:type="dcterms:W3CDTF">2014-11-25T00:48:28Z</dcterms:modified>
</cp:coreProperties>
</file>