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4675" windowHeight="114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29" i="1" l="1"/>
  <c r="E26" i="1"/>
  <c r="B34" i="1"/>
  <c r="H34" i="1"/>
  <c r="G34" i="1"/>
  <c r="I30" i="1"/>
  <c r="I29" i="1"/>
  <c r="I27" i="1"/>
  <c r="I26" i="1"/>
  <c r="I34" i="1" s="1"/>
  <c r="I35" i="1" s="1"/>
  <c r="B28" i="1"/>
  <c r="D29" i="1"/>
  <c r="D34" i="1" l="1"/>
  <c r="E34" i="1"/>
  <c r="E35" i="1" s="1"/>
</calcChain>
</file>

<file path=xl/sharedStrings.xml><?xml version="1.0" encoding="utf-8"?>
<sst xmlns="http://schemas.openxmlformats.org/spreadsheetml/2006/main" count="81" uniqueCount="43">
  <si>
    <t>Rate Class</t>
  </si>
  <si>
    <t>Rate Description</t>
  </si>
  <si>
    <t>Unit</t>
  </si>
  <si>
    <t>Non-Loss Adjusted Metered kWh</t>
  </si>
  <si>
    <t>Non-Loss Adjusted Metered kW</t>
  </si>
  <si>
    <t>RESIDENTIAL</t>
  </si>
  <si>
    <t>Retail Transmission Rate - Network Service Rate</t>
  </si>
  <si>
    <t>$/kWh</t>
  </si>
  <si>
    <t>Retail Transmission Rate - Line and Transformation Connection Service Rate</t>
  </si>
  <si>
    <t>GENERAL SERVICE LESS THAN 50 KW</t>
  </si>
  <si>
    <t>GENERAL SERVICE 50 TO 999 KW</t>
  </si>
  <si>
    <t>$/kW</t>
  </si>
  <si>
    <t>GENERAL SERVICE 1,000 TO 4,999 KW</t>
  </si>
  <si>
    <t>LARGE USE</t>
  </si>
  <si>
    <t>Retail Transmission Rate - Network Service Rate - Interval Metered</t>
  </si>
  <si>
    <t>Retail Transmission Rate - Line and Transformation Connection Service Rate - Interval Metered</t>
  </si>
  <si>
    <t>UNMETERED SCATTERED LOAD</t>
  </si>
  <si>
    <t>SENTINEL LIGHTING</t>
  </si>
  <si>
    <t>STREET LIGHTING</t>
  </si>
  <si>
    <t>Excerpt from Sheet 14 of IRM Rate Generator Model</t>
  </si>
  <si>
    <t>Residential</t>
  </si>
  <si>
    <t>General Service &lt; 50 kW</t>
  </si>
  <si>
    <t>Large User</t>
  </si>
  <si>
    <t>Street lighting connections</t>
  </si>
  <si>
    <t>Sentinel Lighing connections</t>
  </si>
  <si>
    <t>Unmetered Scattered Load Connections</t>
  </si>
  <si>
    <t>Wholesale Market Participants</t>
  </si>
  <si>
    <t>Total</t>
  </si>
  <si>
    <t xml:space="preserve">   Subtotal General Service &gt; 50 kW</t>
  </si>
  <si>
    <t>2.1.5 RRR Filing - kWh</t>
  </si>
  <si>
    <t>2.1.5 RRR Filing - kW</t>
  </si>
  <si>
    <t xml:space="preserve">    Note 1</t>
  </si>
  <si>
    <t>variance</t>
  </si>
  <si>
    <t xml:space="preserve">is because each line item has a different time period relevant to the rate, therefore has different billing determinants.  </t>
  </si>
  <si>
    <t>Note 3</t>
  </si>
  <si>
    <t>Reallocate WMP to appropriate Rate Class (Note 2)</t>
  </si>
  <si>
    <t>Per Sheet 14 of Rate Generator Model (includes WMP)</t>
  </si>
  <si>
    <t xml:space="preserve">Note 2:  The RRR template (2.1.5) requires the data related to the WMP be removed from its Rate Class and presented separately under the row titled 'Wholesale Market Participant'.  </t>
  </si>
  <si>
    <t xml:space="preserve">Note 3:  The variance between the Network Service Rate kW and the Line and Transformation Connection kW </t>
  </si>
  <si>
    <t>Note 1:  The RRR template (2.1.5) groups together all General Service &gt; 50 kW rate classes, which in Bluewater Power's case includes the General Service 50 -999 kW, and the General Service 1,000 to 4,999 kW class</t>
  </si>
  <si>
    <t xml:space="preserve">       This is for informational presentment only, as the customers do reside in the General Service &gt; 50 kW and Large Use class for Distribution Rate purposes.</t>
  </si>
  <si>
    <t>General Service 1000-4999 kW</t>
  </si>
  <si>
    <t>General Service 50-999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</si>
</sst>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4" fillId="0" borderId="0" xfId="2" applyFont="1" applyFill="1" applyAlignment="1" applyProtection="1">
      <alignment horizontal="left" vertical="center" wrapText="1"/>
    </xf>
    <xf numFmtId="0" fontId="4" fillId="0" borderId="0" xfId="2" applyFont="1" applyFill="1" applyAlignment="1" applyProtection="1">
      <alignment horizontal="center" vertical="center" wrapText="1"/>
      <protection locked="0"/>
    </xf>
    <xf numFmtId="0" fontId="4" fillId="0" borderId="0" xfId="2" applyFont="1" applyFill="1" applyAlignment="1" applyProtection="1">
      <alignment horizontal="center" vertical="center" wrapText="1"/>
    </xf>
    <xf numFmtId="164" fontId="0" fillId="2" borderId="1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5" fillId="0" borderId="0" xfId="0" applyFont="1"/>
    <xf numFmtId="164" fontId="0" fillId="0" borderId="0" xfId="0" applyNumberFormat="1"/>
    <xf numFmtId="164" fontId="0" fillId="3" borderId="7" xfId="1" applyNumberFormat="1" applyFont="1" applyFill="1" applyBorder="1"/>
    <xf numFmtId="0" fontId="0" fillId="3" borderId="7" xfId="0" applyFill="1" applyBorder="1"/>
    <xf numFmtId="0" fontId="0" fillId="0" borderId="7" xfId="0" applyBorder="1"/>
    <xf numFmtId="164" fontId="0" fillId="0" borderId="7" xfId="1" applyNumberFormat="1" applyFont="1" applyBorder="1"/>
    <xf numFmtId="0" fontId="2" fillId="4" borderId="7" xfId="0" applyFont="1" applyFill="1" applyBorder="1"/>
    <xf numFmtId="164" fontId="2" fillId="4" borderId="7" xfId="1" applyNumberFormat="1" applyFont="1" applyFill="1" applyBorder="1"/>
    <xf numFmtId="0" fontId="0" fillId="0" borderId="7" xfId="0" applyFill="1" applyBorder="1"/>
    <xf numFmtId="0" fontId="0" fillId="4" borderId="7" xfId="0" applyFill="1" applyBorder="1"/>
    <xf numFmtId="164" fontId="0" fillId="4" borderId="7" xfId="1" applyNumberFormat="1" applyFont="1" applyFill="1" applyBorder="1"/>
    <xf numFmtId="164" fontId="0" fillId="0" borderId="7" xfId="0" applyNumberFormat="1" applyBorder="1"/>
    <xf numFmtId="164" fontId="0" fillId="3" borderId="7" xfId="0" applyNumberFormat="1" applyFill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76201</xdr:colOff>
      <xdr:row>25</xdr:row>
      <xdr:rowOff>76200</xdr:rowOff>
    </xdr:from>
    <xdr:to>
      <xdr:col>2</xdr:col>
      <xdr:colOff>150495</xdr:colOff>
      <xdr:row>26</xdr:row>
      <xdr:rowOff>142875</xdr:rowOff>
    </xdr:to>
    <xdr:sp macro="" textlink="">
      <xdr:nvSpPr>
        <xdr:cNvPr id="2" name="Right Brace 1"/>
        <xdr:cNvSpPr/>
      </xdr:nvSpPr>
      <xdr:spPr>
        <a:xfrm>
          <a:off x="4648201" y="8772525"/>
          <a:ext cx="74294" cy="2571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>
    <xdr:from>
      <xdr:col>5</xdr:col>
      <xdr:colOff>95250</xdr:colOff>
      <xdr:row>6</xdr:row>
      <xdr:rowOff>76200</xdr:rowOff>
    </xdr:from>
    <xdr:to>
      <xdr:col>5</xdr:col>
      <xdr:colOff>238125</xdr:colOff>
      <xdr:row>11</xdr:row>
      <xdr:rowOff>171449</xdr:rowOff>
    </xdr:to>
    <xdr:sp macro="" textlink="">
      <xdr:nvSpPr>
        <xdr:cNvPr id="3" name="Right Brace 2"/>
        <xdr:cNvSpPr/>
      </xdr:nvSpPr>
      <xdr:spPr>
        <a:xfrm>
          <a:off x="7524750" y="1676400"/>
          <a:ext cx="142875" cy="10477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BR\2014\April.May%202014\2.1.5%20Lesl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2.1.5 Supply and Delivery"/>
      <sheetName val="2.1.5 Cust dem and rev - origin"/>
      <sheetName val="2.1.5 Cust dem and rev -revised"/>
      <sheetName val="GEN consumption breakdown"/>
      <sheetName val="Total Margin Analysis"/>
      <sheetName val="retail consumption"/>
      <sheetName val="Sheet2"/>
      <sheetName val="loblaws and pla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topLeftCell="A13" workbookViewId="0">
      <selection activeCell="A27" sqref="A27"/>
    </sheetView>
  </sheetViews>
  <sheetFormatPr defaultRowHeight="15" x14ac:dyDescent="0.25"/>
  <cols>
    <col min="1" max="1" width="33.5703125" bestFit="1" customWidth="1"/>
    <col min="2" max="2" width="35" customWidth="1"/>
    <col min="4" max="4" width="14.7109375" customWidth="1"/>
    <col min="5" max="5" width="19" customWidth="1"/>
    <col min="6" max="6" width="4.7109375" customWidth="1"/>
    <col min="7" max="7" width="29" customWidth="1"/>
    <col min="8" max="8" width="13.28515625" customWidth="1"/>
    <col min="9" max="9" width="17.28515625" customWidth="1"/>
  </cols>
  <sheetData>
    <row r="1" spans="1:7" x14ac:dyDescent="0.25">
      <c r="A1" s="10" t="s">
        <v>19</v>
      </c>
    </row>
    <row r="2" spans="1:7" ht="51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</row>
    <row r="3" spans="1:7" x14ac:dyDescent="0.25">
      <c r="A3" t="s">
        <v>5</v>
      </c>
      <c r="B3" t="s">
        <v>6</v>
      </c>
      <c r="C3" t="s">
        <v>7</v>
      </c>
      <c r="D3" s="4">
        <v>255389581</v>
      </c>
      <c r="E3" s="5">
        <v>0</v>
      </c>
    </row>
    <row r="4" spans="1:7" x14ac:dyDescent="0.25">
      <c r="A4" t="s">
        <v>5</v>
      </c>
      <c r="B4" t="s">
        <v>8</v>
      </c>
      <c r="C4" t="s">
        <v>7</v>
      </c>
      <c r="D4" s="6">
        <v>255389581</v>
      </c>
      <c r="E4" s="7">
        <v>0</v>
      </c>
    </row>
    <row r="5" spans="1:7" x14ac:dyDescent="0.25">
      <c r="A5" t="s">
        <v>9</v>
      </c>
      <c r="B5" t="s">
        <v>6</v>
      </c>
      <c r="C5" t="s">
        <v>7</v>
      </c>
      <c r="D5" s="6">
        <v>103284259</v>
      </c>
      <c r="E5" s="7">
        <v>0</v>
      </c>
    </row>
    <row r="6" spans="1:7" x14ac:dyDescent="0.25">
      <c r="A6" t="s">
        <v>9</v>
      </c>
      <c r="B6" t="s">
        <v>8</v>
      </c>
      <c r="C6" t="s">
        <v>7</v>
      </c>
      <c r="D6" s="6">
        <v>103284259</v>
      </c>
      <c r="E6" s="7">
        <v>0</v>
      </c>
    </row>
    <row r="7" spans="1:7" x14ac:dyDescent="0.25">
      <c r="A7" t="s">
        <v>10</v>
      </c>
      <c r="B7" t="s">
        <v>6</v>
      </c>
      <c r="C7" t="s">
        <v>11</v>
      </c>
      <c r="D7" s="6">
        <v>222721187</v>
      </c>
      <c r="E7" s="7">
        <v>620368</v>
      </c>
      <c r="G7" s="11"/>
    </row>
    <row r="8" spans="1:7" x14ac:dyDescent="0.25">
      <c r="A8" t="s">
        <v>10</v>
      </c>
      <c r="B8" t="s">
        <v>8</v>
      </c>
      <c r="C8" t="s">
        <v>11</v>
      </c>
      <c r="D8" s="6">
        <v>222721187</v>
      </c>
      <c r="E8" s="7">
        <v>622926</v>
      </c>
    </row>
    <row r="9" spans="1:7" x14ac:dyDescent="0.25">
      <c r="A9" t="s">
        <v>12</v>
      </c>
      <c r="B9" t="s">
        <v>6</v>
      </c>
      <c r="C9" t="s">
        <v>11</v>
      </c>
      <c r="D9" s="6">
        <v>163440949</v>
      </c>
      <c r="E9" s="7">
        <v>341842</v>
      </c>
      <c r="G9" t="s">
        <v>34</v>
      </c>
    </row>
    <row r="10" spans="1:7" x14ac:dyDescent="0.25">
      <c r="A10" t="s">
        <v>12</v>
      </c>
      <c r="B10" t="s">
        <v>8</v>
      </c>
      <c r="C10" t="s">
        <v>11</v>
      </c>
      <c r="D10" s="6">
        <v>163440949</v>
      </c>
      <c r="E10" s="7">
        <v>350963</v>
      </c>
    </row>
    <row r="11" spans="1:7" x14ac:dyDescent="0.25">
      <c r="A11" t="s">
        <v>13</v>
      </c>
      <c r="B11" t="s">
        <v>14</v>
      </c>
      <c r="C11" t="s">
        <v>11</v>
      </c>
      <c r="D11" s="6">
        <v>251680101</v>
      </c>
      <c r="E11" s="7">
        <v>391850</v>
      </c>
    </row>
    <row r="12" spans="1:7" x14ac:dyDescent="0.25">
      <c r="A12" t="s">
        <v>13</v>
      </c>
      <c r="B12" t="s">
        <v>15</v>
      </c>
      <c r="C12" t="s">
        <v>11</v>
      </c>
      <c r="D12" s="6">
        <v>251680101</v>
      </c>
      <c r="E12" s="7">
        <v>396800</v>
      </c>
    </row>
    <row r="13" spans="1:7" x14ac:dyDescent="0.25">
      <c r="A13" t="s">
        <v>16</v>
      </c>
      <c r="B13" t="s">
        <v>6</v>
      </c>
      <c r="C13" t="s">
        <v>7</v>
      </c>
      <c r="D13" s="6">
        <v>2183026</v>
      </c>
      <c r="E13" s="7">
        <v>0</v>
      </c>
    </row>
    <row r="14" spans="1:7" x14ac:dyDescent="0.25">
      <c r="A14" t="s">
        <v>16</v>
      </c>
      <c r="B14" t="s">
        <v>8</v>
      </c>
      <c r="C14" t="s">
        <v>7</v>
      </c>
      <c r="D14" s="6">
        <v>2183026</v>
      </c>
      <c r="E14" s="7">
        <v>0</v>
      </c>
    </row>
    <row r="15" spans="1:7" x14ac:dyDescent="0.25">
      <c r="A15" t="s">
        <v>17</v>
      </c>
      <c r="B15" t="s">
        <v>6</v>
      </c>
      <c r="C15" t="s">
        <v>11</v>
      </c>
      <c r="D15" s="6">
        <v>547347</v>
      </c>
      <c r="E15" s="7">
        <v>1313</v>
      </c>
    </row>
    <row r="16" spans="1:7" x14ac:dyDescent="0.25">
      <c r="A16" t="s">
        <v>17</v>
      </c>
      <c r="B16" t="s">
        <v>8</v>
      </c>
      <c r="C16" t="s">
        <v>11</v>
      </c>
      <c r="D16" s="6">
        <v>547347</v>
      </c>
      <c r="E16" s="7">
        <v>1313</v>
      </c>
    </row>
    <row r="17" spans="1:9" x14ac:dyDescent="0.25">
      <c r="A17" t="s">
        <v>18</v>
      </c>
      <c r="B17" t="s">
        <v>6</v>
      </c>
      <c r="C17" t="s">
        <v>11</v>
      </c>
      <c r="D17" s="6">
        <v>9144166</v>
      </c>
      <c r="E17" s="7">
        <v>24351</v>
      </c>
    </row>
    <row r="18" spans="1:9" x14ac:dyDescent="0.25">
      <c r="A18" t="s">
        <v>18</v>
      </c>
      <c r="B18" t="s">
        <v>8</v>
      </c>
      <c r="C18" t="s">
        <v>11</v>
      </c>
      <c r="D18" s="8">
        <v>9144166</v>
      </c>
      <c r="E18" s="9">
        <v>24351</v>
      </c>
    </row>
    <row r="22" spans="1:9" ht="75" x14ac:dyDescent="0.25">
      <c r="A22" s="14"/>
      <c r="B22" s="23" t="s">
        <v>29</v>
      </c>
      <c r="C22" s="23"/>
      <c r="D22" s="26" t="s">
        <v>35</v>
      </c>
      <c r="E22" s="24" t="s">
        <v>36</v>
      </c>
      <c r="G22" s="23" t="s">
        <v>30</v>
      </c>
      <c r="H22" s="26" t="s">
        <v>35</v>
      </c>
      <c r="I22" s="24" t="s">
        <v>36</v>
      </c>
    </row>
    <row r="23" spans="1:9" ht="18.75" x14ac:dyDescent="0.3">
      <c r="A23" s="14" t="s">
        <v>0</v>
      </c>
      <c r="B23" s="25"/>
      <c r="C23" s="14"/>
      <c r="D23" s="13"/>
      <c r="E23" s="14"/>
      <c r="G23" s="14"/>
      <c r="H23" s="13"/>
      <c r="I23" s="14"/>
    </row>
    <row r="24" spans="1:9" x14ac:dyDescent="0.25">
      <c r="A24" s="14" t="s">
        <v>20</v>
      </c>
      <c r="B24" s="15">
        <v>255389580</v>
      </c>
      <c r="C24" s="14"/>
      <c r="D24" s="13"/>
      <c r="E24" s="21">
        <v>255389581</v>
      </c>
      <c r="G24" s="14"/>
      <c r="H24" s="13"/>
      <c r="I24" s="14"/>
    </row>
    <row r="25" spans="1:9" x14ac:dyDescent="0.25">
      <c r="A25" s="14" t="s">
        <v>21</v>
      </c>
      <c r="B25" s="15">
        <v>103284258</v>
      </c>
      <c r="C25" s="14"/>
      <c r="D25" s="13"/>
      <c r="E25" s="21">
        <v>103284259</v>
      </c>
      <c r="G25" s="14"/>
      <c r="H25" s="13"/>
      <c r="I25" s="14"/>
    </row>
    <row r="26" spans="1:9" x14ac:dyDescent="0.25">
      <c r="A26" s="19" t="s">
        <v>42</v>
      </c>
      <c r="B26" s="20">
        <v>217073279</v>
      </c>
      <c r="C26" s="14" t="s">
        <v>31</v>
      </c>
      <c r="D26" s="12">
        <v>5647909</v>
      </c>
      <c r="E26" s="21">
        <f>D26+B26</f>
        <v>222721188</v>
      </c>
      <c r="G26" s="20">
        <v>612723.01793598395</v>
      </c>
      <c r="H26" s="12">
        <v>10203</v>
      </c>
      <c r="I26" s="15">
        <f>H26+G26</f>
        <v>622926.01793598395</v>
      </c>
    </row>
    <row r="27" spans="1:9" x14ac:dyDescent="0.25">
      <c r="A27" s="19" t="s">
        <v>41</v>
      </c>
      <c r="B27" s="20">
        <v>163440949</v>
      </c>
      <c r="C27" s="14"/>
      <c r="D27" s="13"/>
      <c r="E27" s="21">
        <v>163440949</v>
      </c>
      <c r="G27" s="20">
        <v>350963</v>
      </c>
      <c r="H27" s="12"/>
      <c r="I27" s="15">
        <f>G27</f>
        <v>350963</v>
      </c>
    </row>
    <row r="28" spans="1:9" x14ac:dyDescent="0.25">
      <c r="A28" s="16" t="s">
        <v>28</v>
      </c>
      <c r="B28" s="17">
        <f>B27+B26</f>
        <v>380514228</v>
      </c>
      <c r="C28" s="14"/>
      <c r="D28" s="13"/>
      <c r="E28" s="14"/>
      <c r="G28" s="17">
        <v>963686.01793598395</v>
      </c>
      <c r="H28" s="12"/>
      <c r="I28" s="15"/>
    </row>
    <row r="29" spans="1:9" x14ac:dyDescent="0.25">
      <c r="A29" s="14" t="s">
        <v>22</v>
      </c>
      <c r="B29" s="15">
        <v>135890481.27950001</v>
      </c>
      <c r="C29" s="14"/>
      <c r="D29" s="12">
        <f>GETPIVOTDATA("Sum of Metered Cons (YIMETR)",'[1]loblaws and plains'!$A$5,"Customer","Plains Midstream")</f>
        <v>115789619.72049999</v>
      </c>
      <c r="E29" s="21">
        <f>D29+B29</f>
        <v>251680101</v>
      </c>
      <c r="G29" s="15">
        <v>209775</v>
      </c>
      <c r="H29" s="12">
        <v>187025</v>
      </c>
      <c r="I29" s="15">
        <f>H29+G29</f>
        <v>396800</v>
      </c>
    </row>
    <row r="30" spans="1:9" x14ac:dyDescent="0.25">
      <c r="A30" s="14" t="s">
        <v>23</v>
      </c>
      <c r="B30" s="15">
        <v>9144166</v>
      </c>
      <c r="C30" s="14"/>
      <c r="D30" s="13"/>
      <c r="E30" s="21">
        <v>9144166</v>
      </c>
      <c r="G30" s="15">
        <v>24351</v>
      </c>
      <c r="H30" s="12"/>
      <c r="I30" s="15">
        <f>G30</f>
        <v>24351</v>
      </c>
    </row>
    <row r="31" spans="1:9" x14ac:dyDescent="0.25">
      <c r="A31" s="14" t="s">
        <v>24</v>
      </c>
      <c r="B31" s="15">
        <v>547347</v>
      </c>
      <c r="C31" s="14"/>
      <c r="D31" s="13"/>
      <c r="E31" s="21">
        <v>547347</v>
      </c>
      <c r="G31" s="15">
        <v>1312</v>
      </c>
      <c r="H31" s="12"/>
      <c r="I31" s="15">
        <v>1313</v>
      </c>
    </row>
    <row r="32" spans="1:9" x14ac:dyDescent="0.25">
      <c r="A32" s="14" t="s">
        <v>25</v>
      </c>
      <c r="B32" s="15">
        <v>2183026</v>
      </c>
      <c r="C32" s="14"/>
      <c r="D32" s="13"/>
      <c r="E32" s="21">
        <v>2183026</v>
      </c>
      <c r="G32" s="15"/>
      <c r="H32" s="12"/>
      <c r="I32" s="15"/>
    </row>
    <row r="33" spans="1:9" x14ac:dyDescent="0.25">
      <c r="A33" s="13" t="s">
        <v>26</v>
      </c>
      <c r="B33" s="12">
        <v>121437528.93274999</v>
      </c>
      <c r="C33" s="14"/>
      <c r="D33" s="14"/>
      <c r="E33" s="14">
        <v>0</v>
      </c>
      <c r="G33" s="15">
        <v>197228</v>
      </c>
      <c r="H33" s="12"/>
      <c r="I33" s="15">
        <v>0</v>
      </c>
    </row>
    <row r="34" spans="1:9" x14ac:dyDescent="0.25">
      <c r="A34" s="18" t="s">
        <v>27</v>
      </c>
      <c r="B34" s="15">
        <f>SUM(B24:B27,B29:B33)</f>
        <v>1008390615.21225</v>
      </c>
      <c r="C34" s="14"/>
      <c r="D34" s="22">
        <f>D26+D29</f>
        <v>121437528.72049999</v>
      </c>
      <c r="E34" s="21">
        <f>SUM(E24:E33)</f>
        <v>1008390617</v>
      </c>
      <c r="G34" s="15">
        <f>SUM(G28:G33)</f>
        <v>1396352.0179359838</v>
      </c>
      <c r="H34" s="12">
        <f>SUM(H26:H33)</f>
        <v>197228</v>
      </c>
      <c r="I34" s="15">
        <f>SUM(I26:I33)</f>
        <v>1396353.0179359838</v>
      </c>
    </row>
    <row r="35" spans="1:9" x14ac:dyDescent="0.25">
      <c r="D35" t="s">
        <v>32</v>
      </c>
      <c r="E35" s="11">
        <f>E34-B34</f>
        <v>1.7877500057220459</v>
      </c>
      <c r="H35" t="s">
        <v>32</v>
      </c>
      <c r="I35" s="11">
        <f>I34-G34</f>
        <v>1</v>
      </c>
    </row>
    <row r="37" spans="1:9" x14ac:dyDescent="0.25">
      <c r="A37" t="s">
        <v>39</v>
      </c>
    </row>
    <row r="38" spans="1:9" x14ac:dyDescent="0.25">
      <c r="A38" t="s">
        <v>37</v>
      </c>
    </row>
    <row r="39" spans="1:9" x14ac:dyDescent="0.25">
      <c r="A39" t="s">
        <v>40</v>
      </c>
    </row>
    <row r="41" spans="1:9" x14ac:dyDescent="0.25">
      <c r="A41" s="11" t="s">
        <v>38</v>
      </c>
    </row>
    <row r="42" spans="1:9" x14ac:dyDescent="0.25">
      <c r="A42" t="s">
        <v>33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BWP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Dugas</dc:creator>
  <cp:lastModifiedBy>Christiane Wong</cp:lastModifiedBy>
  <cp:lastPrinted>2014-10-28T18:00:30Z</cp:lastPrinted>
  <dcterms:created xsi:type="dcterms:W3CDTF">2014-10-28T15:26:19Z</dcterms:created>
  <dcterms:modified xsi:type="dcterms:W3CDTF">2014-11-13T13:31:27Z</dcterms:modified>
</cp:coreProperties>
</file>