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8830" windowHeight="4275" activeTab="3"/>
  </bookViews>
  <sheets>
    <sheet name="5. 2014 Continuity Schedule" sheetId="4" r:id="rId1"/>
    <sheet name="6. Billing Det. for Dev-Var" sheetId="1" r:id="rId2"/>
    <sheet name="7. Allocation Def-Var Balances" sheetId="2" r:id="rId3"/>
    <sheet name="8. Calculation of Def-Var RR" sheetId="3" r:id="rId4"/>
  </sheets>
  <calcPr calcId="145621"/>
</workbook>
</file>

<file path=xl/calcChain.xml><?xml version="1.0" encoding="utf-8"?>
<calcChain xmlns="http://schemas.openxmlformats.org/spreadsheetml/2006/main">
  <c r="H23" i="3" l="1"/>
  <c r="H24" i="3"/>
  <c r="G25" i="3"/>
  <c r="H21" i="3"/>
  <c r="H20" i="3"/>
  <c r="M22" i="2"/>
  <c r="G20" i="2"/>
  <c r="G21" i="2"/>
  <c r="N21" i="2" s="1"/>
  <c r="G22" i="3" s="1"/>
  <c r="G22" i="2"/>
  <c r="N22" i="2" s="1"/>
  <c r="G23" i="3" s="1"/>
  <c r="G23" i="2"/>
  <c r="G19" i="2"/>
  <c r="F20" i="2"/>
  <c r="J20" i="2" s="1"/>
  <c r="F21" i="2"/>
  <c r="M21" i="2" s="1"/>
  <c r="F22" i="2"/>
  <c r="J22" i="2" s="1"/>
  <c r="F23" i="2"/>
  <c r="J23" i="2" s="1"/>
  <c r="F19" i="2"/>
  <c r="J19" i="2" s="1"/>
  <c r="O27" i="2"/>
  <c r="P27" i="2"/>
  <c r="Q27" i="2"/>
  <c r="R27" i="2"/>
  <c r="S27" i="2"/>
  <c r="T27" i="2"/>
  <c r="E20" i="2"/>
  <c r="I20" i="2" s="1"/>
  <c r="E19" i="2"/>
  <c r="D20" i="2"/>
  <c r="D21" i="2"/>
  <c r="D22" i="2"/>
  <c r="D23" i="2"/>
  <c r="D24" i="2"/>
  <c r="D19" i="2"/>
  <c r="C20" i="2"/>
  <c r="H20" i="2" s="1"/>
  <c r="C21" i="2"/>
  <c r="H21" i="2" s="1"/>
  <c r="C22" i="2"/>
  <c r="H22" i="2" s="1"/>
  <c r="C23" i="2"/>
  <c r="L23" i="2" s="1"/>
  <c r="C24" i="2"/>
  <c r="H24" i="2" s="1"/>
  <c r="C19" i="2"/>
  <c r="H19" i="2" s="1"/>
  <c r="D25" i="3"/>
  <c r="H25" i="3" s="1"/>
  <c r="I25" i="3" s="1"/>
  <c r="D24" i="3"/>
  <c r="D23" i="3"/>
  <c r="D22" i="3"/>
  <c r="H22" i="3" s="1"/>
  <c r="I22" i="3" s="1"/>
  <c r="D21" i="3"/>
  <c r="D20" i="3"/>
  <c r="C25" i="3"/>
  <c r="C24" i="3"/>
  <c r="C23" i="3"/>
  <c r="C22" i="3"/>
  <c r="C21" i="3"/>
  <c r="C20" i="3"/>
  <c r="M23" i="2" l="1"/>
  <c r="M19" i="2"/>
  <c r="M20" i="2"/>
  <c r="I23" i="3"/>
  <c r="H27" i="3"/>
  <c r="I20" i="3"/>
  <c r="M27" i="2"/>
  <c r="F27" i="2"/>
  <c r="K23" i="2"/>
  <c r="K22" i="2"/>
  <c r="L24" i="2"/>
  <c r="L20" i="2"/>
  <c r="E27" i="2"/>
  <c r="J21" i="2"/>
  <c r="L19" i="2"/>
  <c r="E20" i="3" s="1"/>
  <c r="L21" i="2"/>
  <c r="N23" i="2"/>
  <c r="G24" i="3" s="1"/>
  <c r="I24" i="3" s="1"/>
  <c r="K24" i="2"/>
  <c r="K20" i="2"/>
  <c r="L22" i="2"/>
  <c r="N19" i="2"/>
  <c r="G20" i="3" s="1"/>
  <c r="N20" i="2"/>
  <c r="G21" i="3" s="1"/>
  <c r="I21" i="3" s="1"/>
  <c r="D27" i="2"/>
  <c r="H23" i="2"/>
  <c r="K19" i="2"/>
  <c r="K21" i="2"/>
  <c r="G27" i="2"/>
  <c r="I19" i="2"/>
  <c r="I27" i="2" s="1"/>
  <c r="C27" i="2"/>
  <c r="C27" i="3"/>
  <c r="D27" i="3"/>
  <c r="E24" i="3" l="1"/>
  <c r="F24" i="3" s="1"/>
  <c r="G27" i="3"/>
  <c r="E21" i="3"/>
  <c r="F21" i="3" s="1"/>
  <c r="E23" i="3"/>
  <c r="F23" i="3" s="1"/>
  <c r="E25" i="3"/>
  <c r="F25" i="3" s="1"/>
  <c r="H27" i="2"/>
  <c r="E22" i="3"/>
  <c r="F22" i="3" s="1"/>
  <c r="K27" i="2"/>
  <c r="F20" i="3"/>
  <c r="J27" i="2"/>
  <c r="L27" i="2"/>
  <c r="N27" i="2"/>
  <c r="E27" i="3" l="1"/>
</calcChain>
</file>

<file path=xl/sharedStrings.xml><?xml version="1.0" encoding="utf-8"?>
<sst xmlns="http://schemas.openxmlformats.org/spreadsheetml/2006/main" count="176" uniqueCount="141">
  <si>
    <t>As per Section 3.2.3 of the 2015 Filing Requirements for Electricity Distribution Rate Applications, an applicant may elect to dispose of the Group 1 account balances below the threshold.  If doing so, please select YES from the adjacent drop-down cell and also indicate so in the Manager's Summary.  If not, please select NO.</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</si>
  <si>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</si>
  <si>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Billed kWh for Non-RPP Customers</t>
  </si>
  <si>
    <t>Estimated kW for Non-RPP Customers</t>
  </si>
  <si>
    <t>1590 Recovery Share Proportion*</t>
  </si>
  <si>
    <t>1595 Recovery Share Proportion (2008) 1</t>
  </si>
  <si>
    <t>1595 Recovery Share Proportion (2009) 1</t>
  </si>
  <si>
    <t>1595 Recovery Share Proportion (2010) 1</t>
  </si>
  <si>
    <t>1595 Recovery Share Proportion (2011) 1</t>
  </si>
  <si>
    <t>1595 Recovery Share Proportion (2012) 1</t>
  </si>
  <si>
    <t>1568 LRAM Variance Account Class Allocation                           ($ amounts)</t>
  </si>
  <si>
    <t>Number of Customers for Residential and GS&lt;50 classes3</t>
  </si>
  <si>
    <t>Rate Class</t>
  </si>
  <si>
    <t>Unit</t>
  </si>
  <si>
    <t>Metered kWh</t>
  </si>
  <si>
    <t>Metered kW</t>
  </si>
  <si>
    <t>RESIDENTIAL</t>
  </si>
  <si>
    <t>$/kWh</t>
  </si>
  <si>
    <t>GENERAL SERVICE LESS THAN 50 KW</t>
  </si>
  <si>
    <t>GENERAL SERVICE 50 TO 4,999 KW</t>
  </si>
  <si>
    <t>$/kW</t>
  </si>
  <si>
    <t>UNMETERED SCATTERED LOAD</t>
  </si>
  <si>
    <t>STREET LIGHTING</t>
  </si>
  <si>
    <t>MARKET PARTICIPANT</t>
  </si>
  <si>
    <t>microFIT</t>
  </si>
  <si>
    <t>Total</t>
  </si>
  <si>
    <t>Balance as per Sheet 5</t>
  </si>
  <si>
    <t>Variance</t>
  </si>
  <si>
    <t>Threshold Test</t>
  </si>
  <si>
    <t>Total Claim (including Account 1568)</t>
  </si>
  <si>
    <t>Total Claim for Threshold Test (All Group 1 Accounts)</t>
  </si>
  <si>
    <t>Threshold Test (Total claim per kWh) 2</t>
  </si>
  <si>
    <t/>
  </si>
  <si>
    <t>1 Residual Account balance to be allocated to rate classes in proportion to the recovery share as established when rate riders were implemented.</t>
  </si>
  <si>
    <t>2 The Threshold Test does not include the amount in 1568.</t>
  </si>
  <si>
    <t>3 The proportion of customers for the Residential and GS&lt;50 Classes will be used to allocate Account 1551.</t>
  </si>
  <si>
    <t>No input required.  This workshseet allocates the deferral/variance account balances (Group 1, 1589, and 1568) to the appropriate classes as per the EDDVAR Report dated July 31, 2009</t>
  </si>
  <si>
    <t>Allocation of Group 1 Accounts (including Account 1568)</t>
  </si>
  <si>
    <t>% of  Total kWh</t>
  </si>
  <si>
    <t>% of  Total non-RPP kWh</t>
  </si>
  <si>
    <t>% of Customer Numbers **</t>
  </si>
  <si>
    <t>1595                          (2008)</t>
  </si>
  <si>
    <t>1595                            (2009)</t>
  </si>
  <si>
    <t>1595                            (2010)</t>
  </si>
  <si>
    <t>1595                            (2011)</t>
  </si>
  <si>
    <t>1595
(2012)</t>
  </si>
  <si>
    <t>* RSVA - Power (Excluding Global Adjustment)</t>
  </si>
  <si>
    <t>** Used to allocate Account 1551 as this account records the variances arising from the Smart Metering Entity Charges to Residential and GS&lt;50 customers.</t>
  </si>
  <si>
    <t>Input required at cell C15 only.  This workshseet calculates rate riders related to the Deferral/Variance Account Disposition (if applicable), associated rate riders for the global adjustment account (1589) and Account 1568.  Rate Riders will not be generated for the microFIT class.</t>
  </si>
  <si>
    <t xml:space="preserve"> Please indicate the Rate Rider Recovery Period (in years)</t>
  </si>
  <si>
    <t xml:space="preserve"> Balance of Accounts Allocated by kWh/kW (RPP) or Distribution Revenue</t>
  </si>
  <si>
    <t>Deferral/Variance Account Rate Rider</t>
  </si>
  <si>
    <t>Allocation of Balance in Account 1589</t>
  </si>
  <si>
    <t>Billed kWh or Estimated kW for Non-RPP Customers</t>
  </si>
  <si>
    <t>Global Adjustment Rate Rider</t>
  </si>
  <si>
    <t>Allocation 
of Account 1568</t>
  </si>
  <si>
    <t>Account 1568 Rate Rider</t>
  </si>
  <si>
    <t>Billed kWh</t>
  </si>
  <si>
    <t>Billed kW        or kVA</t>
  </si>
  <si>
    <t xml:space="preserve">Please complete the following continuity schedule for the following Deferral / Variance Accounts.  Enter information into green cells only.  
If you have received approval to dispose of balances from prior years, the starting point for entries in the 2015 DVA schedule below will be the balance sheet date as per your G/L for which you received approval.  For example, if in the 2014 EDR process (CoS or IRM) you received approval for the December 31, 2012 balances, the starting point for your entries below should be the 2011 year.  This will allow for the correct starting point for the 2012 opening balance columns for both principal and interest.
Please refer to the footnotes for further instructions.
</t>
  </si>
  <si>
    <t>Projected Interest on Dec-31-13 Balances</t>
  </si>
  <si>
    <t>2.1.7 RRR</t>
  </si>
  <si>
    <t>Account Descriptions</t>
  </si>
  <si>
    <t>Account Number</t>
  </si>
  <si>
    <t>Opening Principal Amounts as of Jan-1-10</t>
  </si>
  <si>
    <r>
      <t xml:space="preserve">Transactions Debit / (Credit) during 2010 excluding interest and adjustments </t>
    </r>
    <r>
      <rPr>
        <b/>
        <vertAlign val="superscript"/>
        <sz val="10"/>
        <rFont val="Arial"/>
        <family val="2"/>
      </rPr>
      <t>2</t>
    </r>
  </si>
  <si>
    <t>Board-Approved Disposition during 2010</t>
  </si>
  <si>
    <r>
      <t xml:space="preserve">Adjustments during 2010 - other </t>
    </r>
    <r>
      <rPr>
        <b/>
        <vertAlign val="superscript"/>
        <sz val="10"/>
        <rFont val="Arial"/>
        <family val="2"/>
      </rPr>
      <t>1</t>
    </r>
  </si>
  <si>
    <t>Closing Principal Balance as of Dec-31-10</t>
  </si>
  <si>
    <t>Opening Interest Amounts as of Jan-1-10</t>
  </si>
  <si>
    <t>Interest Jan-1 to Dec-31-10</t>
  </si>
  <si>
    <r>
      <t xml:space="preserve">Adjustments during 2010 - other </t>
    </r>
    <r>
      <rPr>
        <b/>
        <vertAlign val="superscript"/>
        <sz val="10"/>
        <rFont val="Arial"/>
        <family val="2"/>
      </rPr>
      <t>2</t>
    </r>
  </si>
  <si>
    <t>Closing Interest Amounts as of Dec-31-10</t>
  </si>
  <si>
    <t>Opening Principal Amounts as of Jan-1-11</t>
  </si>
  <si>
    <r>
      <t xml:space="preserve">Transactions Debit / (Credit) during 2011 excluding interest and adjustments </t>
    </r>
    <r>
      <rPr>
        <b/>
        <vertAlign val="superscript"/>
        <sz val="10"/>
        <rFont val="Arial"/>
        <family val="2"/>
      </rPr>
      <t>2</t>
    </r>
  </si>
  <si>
    <t>Board-Approved Disposition during 2011</t>
  </si>
  <si>
    <r>
      <t xml:space="preserve">Adjustments during 2011 - other </t>
    </r>
    <r>
      <rPr>
        <b/>
        <vertAlign val="superscript"/>
        <sz val="10"/>
        <rFont val="Arial"/>
        <family val="2"/>
      </rPr>
      <t>1</t>
    </r>
  </si>
  <si>
    <t>Closing Principal Balance as of Dec-31-11</t>
  </si>
  <si>
    <t>Opening Interest Amounts as of Jan-1-11</t>
  </si>
  <si>
    <t>Interest Jan-1 to Dec-31-11</t>
  </si>
  <si>
    <r>
      <t xml:space="preserve">Adjustments during 2011 - other </t>
    </r>
    <r>
      <rPr>
        <b/>
        <vertAlign val="superscript"/>
        <sz val="10"/>
        <rFont val="Arial"/>
        <family val="2"/>
      </rPr>
      <t>2</t>
    </r>
  </si>
  <si>
    <t>Closing Interest Amounts as of Dec-31-11</t>
  </si>
  <si>
    <t>Opening Principal Amounts as of Jan-1-12</t>
  </si>
  <si>
    <r>
      <t xml:space="preserve">Transactions Debit / (Credit) during 2012 excluding interest and adjustments </t>
    </r>
    <r>
      <rPr>
        <b/>
        <vertAlign val="superscript"/>
        <sz val="10"/>
        <rFont val="Arial"/>
        <family val="2"/>
      </rPr>
      <t>2</t>
    </r>
  </si>
  <si>
    <t>Board-Approved Disposition during 2012</t>
  </si>
  <si>
    <t>Other 1 Adjustments during Q1 2012</t>
  </si>
  <si>
    <t>Other 1 Adjustments during Q2 2012</t>
  </si>
  <si>
    <t>Other 1 Adjustments during Q3 2012</t>
  </si>
  <si>
    <t>Other 1 Adjustments during Q4 2012</t>
  </si>
  <si>
    <t>Closing Principal Balance as of Dec-31-12</t>
  </si>
  <si>
    <t>Opening Interest Amounts as of Jan-1-12</t>
  </si>
  <si>
    <t>Interest Jan-1 to Dec-31-12</t>
  </si>
  <si>
    <t>Adjustments during 2012 - other 1</t>
  </si>
  <si>
    <t>Closing Interest Amounts as of Dec-31-12</t>
  </si>
  <si>
    <t>Opening Principal Amounts as of Jan-1-13</t>
  </si>
  <si>
    <r>
      <t>Transactions Debit / (Credit) during 2013 excluding interest and adjustments</t>
    </r>
    <r>
      <rPr>
        <b/>
        <vertAlign val="superscript"/>
        <sz val="10"/>
        <rFont val="Arial"/>
        <family val="2"/>
      </rPr>
      <t xml:space="preserve"> 2</t>
    </r>
  </si>
  <si>
    <t>Board-Approved Disposition during 2013</t>
  </si>
  <si>
    <t>Other 1 Adjustments during Q1 2013</t>
  </si>
  <si>
    <t>Other 1 Adjustments during Q2 2013</t>
  </si>
  <si>
    <t>Other 1 Adjustments during Q3 2013</t>
  </si>
  <si>
    <t>Other 1 Adjustments during Q4 2013</t>
  </si>
  <si>
    <t>Closing Principal Balance as of Dec-31-13</t>
  </si>
  <si>
    <t>Opening Interest Amounts as of Jan-1-13</t>
  </si>
  <si>
    <t>Interest Jan-1 to Dec-31-13</t>
  </si>
  <si>
    <t>Adjustments during 2013 - other 1</t>
  </si>
  <si>
    <t>Closing Interest Amounts as of Dec-31-13</t>
  </si>
  <si>
    <t>Principal Disposition during 2014 - instructed by Board</t>
  </si>
  <si>
    <t>Interest Disposition during 2014 - instructed by Board</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</si>
  <si>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</si>
  <si>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</si>
  <si>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Arial"/>
        <family val="2"/>
      </rPr>
      <t>3</t>
    </r>
  </si>
  <si>
    <r>
      <t xml:space="preserve">Projected Interest from January 1, 2015 to April 30, 2015 on Dec 31 -13 balance adjusted for disposition during 2014  </t>
    </r>
    <r>
      <rPr>
        <b/>
        <vertAlign val="superscript"/>
        <sz val="11"/>
        <rFont val="Arial"/>
        <family val="2"/>
      </rPr>
      <t>3</t>
    </r>
  </si>
  <si>
    <t>Total Claim</t>
  </si>
  <si>
    <t>As of Dec 31-13</t>
  </si>
  <si>
    <r>
      <t xml:space="preserve">Variance
RRR vs. 2013 Balance
</t>
    </r>
    <r>
      <rPr>
        <b/>
        <i/>
        <sz val="10"/>
        <rFont val="Arial"/>
        <family val="2"/>
      </rPr>
      <t>(Principal + Interest)</t>
    </r>
  </si>
  <si>
    <t>Claim before Forecasted Transactions</t>
  </si>
  <si>
    <t>Group 1 Accounts</t>
  </si>
  <si>
    <t>LV Variance Account</t>
  </si>
  <si>
    <t>Smart Metering Entity Charge Variance</t>
  </si>
  <si>
    <t>RSVA - Wholesale Market Service Charge</t>
  </si>
  <si>
    <t>RSVA - Retail Transmission Network Charge</t>
  </si>
  <si>
    <t>RSVA - Retail Transmission Connection Charge</t>
  </si>
  <si>
    <t>RSVA - Power (excluding Global Adjustment)</t>
  </si>
  <si>
    <t>RSVA - Global Adjustment</t>
  </si>
  <si>
    <t>Recovery of Regulatory Asset Balances</t>
  </si>
  <si>
    <r>
      <t>Disposition and Recovery/Refund of Regulatory Balances (2008)</t>
    </r>
    <r>
      <rPr>
        <vertAlign val="superscript"/>
        <sz val="11"/>
        <rFont val="Arial"/>
        <family val="2"/>
      </rPr>
      <t>4</t>
    </r>
  </si>
  <si>
    <r>
      <t>Disposition and Recovery/Refund of Regulatory Balances (2009)</t>
    </r>
    <r>
      <rPr>
        <vertAlign val="superscript"/>
        <sz val="11"/>
        <rFont val="Arial"/>
        <family val="2"/>
      </rPr>
      <t>4</t>
    </r>
  </si>
  <si>
    <r>
      <t>Disposition and Recovery/Refund of Regulatory Balances (2010)</t>
    </r>
    <r>
      <rPr>
        <vertAlign val="superscript"/>
        <sz val="11"/>
        <rFont val="Arial"/>
        <family val="2"/>
      </rPr>
      <t>4</t>
    </r>
  </si>
  <si>
    <r>
      <t>Disposition and Recovery/Refund of Regulatory Balances (2011)</t>
    </r>
    <r>
      <rPr>
        <vertAlign val="superscript"/>
        <sz val="11"/>
        <rFont val="Arial"/>
        <family val="2"/>
      </rPr>
      <t>4</t>
    </r>
  </si>
  <si>
    <r>
      <t>Disposition and Recovery/Refund of Regulatory Balances (2012)</t>
    </r>
    <r>
      <rPr>
        <vertAlign val="superscript"/>
        <sz val="11"/>
        <rFont val="Arial"/>
        <family val="2"/>
      </rPr>
      <t>4</t>
    </r>
  </si>
  <si>
    <t>Total Group 1 Balance excluding Account 1589 - Global Adjustment</t>
  </si>
  <si>
    <t>Total Group 1 Balance</t>
  </si>
  <si>
    <t>LRAM Variance Account</t>
  </si>
  <si>
    <t>Total including Account 1568</t>
  </si>
  <si>
    <t>For all Board-Approved dispositions, please ensure that the disposition amount has the same sign (e.g: debit balances are to have a positive figure and credit balance are to have a negative figure) as per the related Board decision.</t>
  </si>
  <si>
    <t>Please provide explanations for the nature of the adjustments.  If the adjustment relates to previously Board Approved disposed balances, please provide amounts for adjustments and include supporting documentations.</t>
  </si>
  <si>
    <t>For RSVA accounts only, report the net variance to the account during the year.  For all other accounts, record the transactions during the year.</t>
  </si>
  <si>
    <t>If the LDC’s rate year begins on January 1, 2015, the projected interest is recorded from January 1, 2014 to December 31, 2014 on the December 31, 2013 balances adjusted for the disposed balances approved by the Board in the 2014 rate decision.  If the LDC’s rate year begins on May 1, 2015, the projected interest is recorded from January 1, 2014 to April 30, 2015 on the December 31, 2013 balances adjusted for the disposed interest balances approved by the Board in the 2014 rate decision.</t>
  </si>
  <si>
    <t>Include Account 1595 as part of Group 1 accounts (lines 31, 32, 33 and 34) for review and disposition if the recovery (or refund) period has been completed. If the recovery (or refund) period has not been completed, do not include the respective balance in Account 1595 for disposition at this time.</t>
  </si>
  <si>
    <r>
      <t xml:space="preserve">% of  Total </t>
    </r>
    <r>
      <rPr>
        <b/>
        <sz val="10"/>
        <color theme="3"/>
        <rFont val="Arial"/>
        <family val="2"/>
      </rPr>
      <t>kWh
Excluding MP</t>
    </r>
  </si>
  <si>
    <r>
      <t xml:space="preserve">% of  Total </t>
    </r>
    <r>
      <rPr>
        <b/>
        <sz val="10"/>
        <color theme="3"/>
        <rFont val="Arial"/>
        <family val="2"/>
      </rPr>
      <t>non-RPP kWh
Excluding MP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</si>
</sst>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quot;$&quot;#,##0_);\(&quot;$&quot;#,##0\)"/>
    <numFmt numFmtId="165" formatCode="#,##0;[Red]\(#,##0\)"/>
    <numFmt numFmtId="166" formatCode="#,##0;\-&quot;$&quot;#,##0"/>
    <numFmt numFmtId="167" formatCode="#,000"/>
    <numFmt numFmtId="168" formatCode="&quot;$&quot;#,##0;[Red]\(&quot;$&quot;#,##0\)"/>
    <numFmt numFmtId="169" formatCode="#,##0.0000;[Red]\(#,##0.0000\)"/>
    <numFmt numFmtId="170" formatCode="0.0%"/>
    <numFmt numFmtId="171" formatCode="_(* #,##0.0_);_(* \(#,##0.0\);_(* &quot;-&quot;??_);_(@_)"/>
    <numFmt numFmtId="172" formatCode="#,##0.0"/>
    <numFmt numFmtId="173" formatCode="mm/dd/yyyy"/>
    <numFmt numFmtId="174" formatCode="0\-0"/>
    <numFmt numFmtId="175" formatCode="##\-#"/>
    <numFmt numFmtId="176" formatCode="_(* #,##0_);_(* \(#,##0\);_(* &quot;-&quot;??_);_(@_)"/>
    <numFmt numFmtId="177" formatCode="&quot;£ &quot;#,##0.00;[Red]\-&quot;£ &quot;#,##0.00"/>
    <numFmt numFmtId="178" formatCode="_(&quot;$&quot;* #,##0_);_(&quot;$&quot;* \(#,##0\);_(&quot;$&quot;* &quot;-&quot;??_);_(@_)"/>
    <numFmt numFmtId="179" formatCode="_ #,##0;[Red]\(#,##0\)"/>
    <numFmt numFmtId="180" formatCode="_ #,##0.00;[Red]\(#,##0.00\)"/>
  </numFmts>
  <fonts count="51"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0"/>
      <name val="Arial"/>
      <family val="2"/>
    </font>
    <font>
      <b/>
      <sz val="10"/>
      <name val="Arial"/>
      <family val="2"/>
    </font>
    <font>
      <b/>
      <sz val="11"/>
      <color rgb="FFFF0000"/>
      <name val="Calibri"/>
      <family val="2"/>
      <scheme val="minor"/>
    </font>
    <font>
      <sz val="8"/>
      <color theme="1"/>
      <name val="Calibri"/>
      <family val="2"/>
      <scheme val="minor"/>
    </font>
    <font>
      <u/>
      <sz val="16"/>
      <color theme="1"/>
      <name val="Calibri"/>
      <family val="2"/>
      <scheme val="minor"/>
    </font>
    <font>
      <b/>
      <sz val="11"/>
      <color theme="1"/>
      <name val="Arial"/>
      <family val="2"/>
    </font>
    <font>
      <vertAlign val="superscript"/>
      <sz val="11"/>
      <color theme="1"/>
      <name val="Calibri"/>
      <family val="2"/>
      <scheme val="minor"/>
    </font>
    <font>
      <sz val="11"/>
      <color theme="1"/>
      <name val="Arial"/>
      <family val="2"/>
    </font>
    <font>
      <b/>
      <sz val="14"/>
      <color indexed="10"/>
      <name val="Arial"/>
      <family val="2"/>
    </font>
    <font>
      <sz val="12"/>
      <name val="Arial"/>
      <family val="2"/>
    </font>
    <font>
      <sz val="12"/>
      <color theme="1"/>
      <name val="Calibri"/>
      <family val="2"/>
      <scheme val="minor"/>
    </font>
    <font>
      <b/>
      <sz val="12"/>
      <name val="Arial"/>
      <family val="2"/>
    </font>
    <font>
      <b/>
      <sz val="12"/>
      <name val="Book Antiqua"/>
      <family val="1"/>
    </font>
    <font>
      <i/>
      <sz val="11"/>
      <color theme="1"/>
      <name val="Calibri"/>
      <family val="2"/>
      <scheme val="minor"/>
    </font>
    <font>
      <sz val="10"/>
      <color theme="1"/>
      <name val="Calibri"/>
      <family val="2"/>
      <scheme val="minor"/>
    </font>
    <font>
      <b/>
      <sz val="8"/>
      <color rgb="FFFF000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b/>
      <sz val="11"/>
      <name val="Arial"/>
      <family val="2"/>
    </font>
    <font>
      <sz val="11"/>
      <name val="Arial"/>
      <family val="2"/>
    </font>
    <font>
      <vertAlign val="superscript"/>
      <sz val="11"/>
      <name val="Arial"/>
      <family val="2"/>
    </font>
    <font>
      <b/>
      <sz val="11"/>
      <color indexed="12"/>
      <name val="Arial"/>
      <family val="2"/>
    </font>
    <font>
      <b/>
      <sz val="16"/>
      <name val="Arial"/>
      <family val="2"/>
    </font>
    <font>
      <b/>
      <sz val="20"/>
      <name val="Arial"/>
      <family val="2"/>
    </font>
    <font>
      <b/>
      <sz val="22"/>
      <name val="Arial"/>
      <family val="2"/>
    </font>
    <font>
      <sz val="22"/>
      <name val="Arial"/>
      <family val="2"/>
    </font>
    <font>
      <b/>
      <vertAlign val="superscript"/>
      <sz val="10"/>
      <name val="Arial"/>
      <family val="2"/>
    </font>
    <font>
      <b/>
      <vertAlign val="superscript"/>
      <sz val="11"/>
      <name val="Arial"/>
      <family val="2"/>
    </font>
    <font>
      <b/>
      <i/>
      <sz val="10"/>
      <name val="Arial"/>
      <family val="2"/>
    </font>
    <font>
      <b/>
      <sz val="26"/>
      <name val="Arial"/>
      <family val="2"/>
    </font>
    <font>
      <b/>
      <sz val="10"/>
      <color theme="3"/>
      <name val="Arial"/>
      <family val="2"/>
    </font>
    <font>
      <strike/>
      <sz val="10"/>
      <name val="Arial"/>
      <family val="2"/>
    </font>
    <font>
      <sz val="9"/>
      <name val="Arial"/>
      <family val="2"/>
    </font>
  </fonts>
  <fills count="46">
    <fill>
      <patternFill patternType="none"/>
    </fill>
    <fill>
      <patternFill patternType="gray125"/>
    </fill>
    <fill>
      <patternFill patternType="solid">
        <fgColor theme="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0" tint="-0.34998626667073579"/>
        <bgColor indexed="64"/>
      </patternFill>
    </fill>
  </fills>
  <borders count="67">
    <border>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12"/>
      </bottom>
      <diagonal/>
    </border>
    <border>
      <left/>
      <right style="medium">
        <color indexed="64"/>
      </right>
      <top/>
      <bottom style="medium">
        <color indexed="12"/>
      </bottom>
      <diagonal/>
    </border>
    <border>
      <left/>
      <right/>
      <top/>
      <bottom style="medium">
        <color indexed="12"/>
      </bottom>
      <diagonal/>
    </border>
    <border>
      <left style="medium">
        <color indexed="64"/>
      </left>
      <right style="medium">
        <color indexed="64"/>
      </right>
      <top/>
      <bottom style="medium">
        <color indexed="39"/>
      </bottom>
      <diagonal/>
    </border>
    <border>
      <left style="medium">
        <color indexed="64"/>
      </left>
      <right/>
      <top style="medium">
        <color indexed="12"/>
      </top>
      <bottom/>
      <diagonal/>
    </border>
    <border>
      <left/>
      <right/>
      <top style="medium">
        <color indexed="12"/>
      </top>
      <bottom/>
      <diagonal/>
    </border>
    <border>
      <left/>
      <right style="medium">
        <color indexed="64"/>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39"/>
      </top>
      <bottom/>
      <diagonal/>
    </border>
    <border>
      <left/>
      <right style="medium">
        <color indexed="64"/>
      </right>
      <top/>
      <bottom style="medium">
        <color indexed="64"/>
      </bottom>
      <diagonal/>
    </border>
    <border>
      <left style="medium">
        <color auto="1"/>
      </left>
      <right style="medium">
        <color auto="1"/>
      </right>
      <top/>
      <bottom/>
      <diagonal/>
    </border>
    <border>
      <left style="medium">
        <color indexed="9"/>
      </left>
      <right/>
      <top style="medium">
        <color indexed="9"/>
      </top>
      <bottom style="medium">
        <color indexed="9"/>
      </bottom>
      <diagonal/>
    </border>
    <border>
      <left style="medium">
        <color indexed="9"/>
      </left>
      <right/>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medium">
        <color indexed="9"/>
      </left>
      <right style="medium">
        <color indexed="64"/>
      </right>
      <top style="medium">
        <color indexed="9"/>
      </top>
      <bottom/>
      <diagonal/>
    </border>
    <border>
      <left style="medium">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style="medium">
        <color indexed="9"/>
      </bottom>
      <diagonal/>
    </border>
  </borders>
  <cellStyleXfs count="86">
    <xf numFmtId="0" fontId="0" fillId="0" borderId="0"/>
    <xf numFmtId="0" fontId="4" fillId="0" borderId="0"/>
    <xf numFmtId="0" fontId="4" fillId="0" borderId="0"/>
    <xf numFmtId="0" fontId="4" fillId="0" borderId="0"/>
    <xf numFmtId="171" fontId="4" fillId="0" borderId="0"/>
    <xf numFmtId="172" fontId="4" fillId="0" borderId="0"/>
    <xf numFmtId="173" fontId="4" fillId="0" borderId="0"/>
    <xf numFmtId="174" fontId="4" fillId="0" borderId="0"/>
    <xf numFmtId="3" fontId="4" fillId="0" borderId="0" applyFont="0" applyFill="0" applyBorder="0" applyAlignment="0" applyProtection="0"/>
    <xf numFmtId="164"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38" fontId="35" fillId="41" borderId="0" applyNumberFormat="0" applyBorder="0" applyAlignment="0" applyProtection="0"/>
    <xf numFmtId="10" fontId="35" fillId="42" borderId="16" applyNumberFormat="0" applyBorder="0" applyAlignment="0" applyProtection="0"/>
    <xf numFmtId="175" fontId="4" fillId="0" borderId="0"/>
    <xf numFmtId="176" fontId="4" fillId="0" borderId="0"/>
    <xf numFmtId="177" fontId="4" fillId="0" borderId="0"/>
    <xf numFmtId="10" fontId="4" fillId="0" borderId="0" applyFont="0" applyFill="0" applyBorder="0" applyAlignment="0" applyProtection="0"/>
    <xf numFmtId="171" fontId="4" fillId="0" borderId="0"/>
    <xf numFmtId="175" fontId="4" fillId="0" borderId="0"/>
    <xf numFmtId="43" fontId="20" fillId="0" borderId="0" applyFont="0" applyFill="0" applyBorder="0" applyAlignment="0" applyProtection="0"/>
    <xf numFmtId="171" fontId="4" fillId="0" borderId="0"/>
    <xf numFmtId="175" fontId="4" fillId="0" borderId="0"/>
    <xf numFmtId="0" fontId="4" fillId="0" borderId="0"/>
    <xf numFmtId="171" fontId="4" fillId="0" borderId="0"/>
    <xf numFmtId="173" fontId="4" fillId="0" borderId="0"/>
    <xf numFmtId="175" fontId="4" fillId="0" borderId="0"/>
    <xf numFmtId="171" fontId="4" fillId="0" borderId="0"/>
    <xf numFmtId="175" fontId="4" fillId="0" borderId="0"/>
    <xf numFmtId="44" fontId="20"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7"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20" fillId="38"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9"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26" fillId="10" borderId="0" applyNumberFormat="0" applyBorder="0" applyAlignment="0" applyProtection="0"/>
    <xf numFmtId="0" fontId="30" fillId="13" borderId="22" applyNumberFormat="0" applyAlignment="0" applyProtection="0"/>
    <xf numFmtId="0" fontId="32" fillId="14" borderId="25"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0" fontId="33" fillId="0" borderId="0" applyNumberFormat="0" applyFill="0" applyBorder="0" applyAlignment="0" applyProtection="0"/>
    <xf numFmtId="0" fontId="25" fillId="9" borderId="0" applyNumberFormat="0" applyBorder="0" applyAlignment="0" applyProtection="0"/>
    <xf numFmtId="0" fontId="22" fillId="0" borderId="19" applyNumberFormat="0" applyFill="0" applyAlignment="0" applyProtection="0"/>
    <xf numFmtId="0" fontId="23" fillId="0" borderId="20" applyNumberFormat="0" applyFill="0" applyAlignment="0" applyProtection="0"/>
    <xf numFmtId="0" fontId="24" fillId="0" borderId="21" applyNumberFormat="0" applyFill="0" applyAlignment="0" applyProtection="0"/>
    <xf numFmtId="0" fontId="24" fillId="0" borderId="0" applyNumberFormat="0" applyFill="0" applyBorder="0" applyAlignment="0" applyProtection="0"/>
    <xf numFmtId="0" fontId="28" fillId="12" borderId="22" applyNumberFormat="0" applyAlignment="0" applyProtection="0"/>
    <xf numFmtId="0" fontId="31" fillId="0" borderId="24" applyNumberFormat="0" applyFill="0" applyAlignment="0" applyProtection="0"/>
    <xf numFmtId="0" fontId="27" fillId="11" borderId="0" applyNumberFormat="0" applyBorder="0" applyAlignment="0" applyProtection="0"/>
    <xf numFmtId="0" fontId="20" fillId="0" borderId="0"/>
    <xf numFmtId="0" fontId="20" fillId="0" borderId="0"/>
    <xf numFmtId="0" fontId="20" fillId="0" borderId="0"/>
    <xf numFmtId="0" fontId="20" fillId="15" borderId="26" applyNumberFormat="0" applyFont="0" applyAlignment="0" applyProtection="0"/>
    <xf numFmtId="0" fontId="29" fillId="13" borderId="23" applyNumberFormat="0" applyAlignment="0" applyProtection="0"/>
    <xf numFmtId="9" fontId="20" fillId="0" borderId="0" applyFont="0" applyFill="0" applyBorder="0" applyAlignment="0" applyProtection="0"/>
    <xf numFmtId="0" fontId="21" fillId="0" borderId="0" applyNumberFormat="0" applyFill="0" applyBorder="0" applyAlignment="0" applyProtection="0"/>
    <xf numFmtId="0" fontId="2" fillId="0" borderId="27" applyNumberFormat="0" applyFill="0" applyAlignment="0" applyProtection="0"/>
    <xf numFmtId="0" fontId="1" fillId="0" borderId="0" applyNumberFormat="0" applyFill="0" applyBorder="0" applyAlignment="0" applyProtection="0"/>
    <xf numFmtId="43" fontId="4" fillId="0" borderId="0" applyFont="0" applyFill="0" applyBorder="0" applyAlignment="0" applyProtection="0"/>
    <xf numFmtId="171" fontId="4" fillId="0" borderId="0"/>
    <xf numFmtId="175" fontId="4" fillId="0" borderId="0"/>
    <xf numFmtId="171" fontId="4" fillId="0" borderId="0"/>
    <xf numFmtId="175" fontId="4" fillId="0" borderId="0"/>
    <xf numFmtId="171" fontId="4" fillId="0" borderId="0"/>
    <xf numFmtId="175" fontId="4" fillId="0" borderId="0"/>
  </cellStyleXfs>
  <cellXfs count="244">
    <xf numFmtId="0" fontId="0" fillId="0" borderId="0" xfId="0"/>
    <xf numFmtId="0" fontId="0" fillId="0" borderId="0" xfId="0" applyProtection="1"/>
    <xf numFmtId="0" fontId="0" fillId="0" borderId="0" xfId="0" applyAlignment="1" applyProtection="1">
      <alignment vertical="top" wrapText="1"/>
    </xf>
    <xf numFmtId="0" fontId="0" fillId="2" borderId="0" xfId="0" applyFill="1" applyProtection="1"/>
    <xf numFmtId="0" fontId="0" fillId="2" borderId="0" xfId="0" applyFill="1" applyAlignment="1" applyProtection="1">
      <alignment vertical="top" wrapText="1"/>
    </xf>
    <xf numFmtId="0" fontId="3" fillId="0" borderId="0" xfId="0" applyFont="1" applyProtection="1"/>
    <xf numFmtId="0" fontId="3" fillId="0" borderId="0" xfId="0" applyFont="1" applyFill="1" applyAlignment="1" applyProtection="1">
      <alignment vertical="top" wrapText="1"/>
    </xf>
    <xf numFmtId="165" fontId="3" fillId="3" borderId="1" xfId="0" applyNumberFormat="1" applyFont="1" applyFill="1" applyBorder="1" applyAlignment="1" applyProtection="1">
      <alignment horizontal="center" vertical="center" wrapText="1"/>
    </xf>
    <xf numFmtId="165" fontId="5" fillId="3" borderId="2" xfId="1" applyNumberFormat="1" applyFont="1" applyFill="1" applyBorder="1" applyAlignment="1" applyProtection="1">
      <alignment horizontal="center" vertical="center"/>
    </xf>
    <xf numFmtId="0" fontId="5" fillId="0" borderId="0" xfId="1" applyFont="1" applyAlignment="1" applyProtection="1">
      <alignment horizontal="left" vertical="center"/>
    </xf>
    <xf numFmtId="0" fontId="5" fillId="2" borderId="4" xfId="1" applyFont="1" applyFill="1" applyBorder="1" applyAlignment="1" applyProtection="1">
      <alignment horizontal="center" vertical="center"/>
    </xf>
    <xf numFmtId="165" fontId="5" fillId="3" borderId="5" xfId="1" applyNumberFormat="1" applyFont="1" applyFill="1" applyBorder="1" applyAlignment="1" applyProtection="1">
      <alignment horizontal="center" vertical="center"/>
    </xf>
    <xf numFmtId="165" fontId="5" fillId="3" borderId="6" xfId="1" applyNumberFormat="1" applyFont="1" applyFill="1" applyBorder="1" applyAlignment="1" applyProtection="1">
      <alignment horizontal="center" vertical="center"/>
    </xf>
    <xf numFmtId="0" fontId="0" fillId="2" borderId="0" xfId="0" applyFill="1" applyAlignment="1" applyProtection="1">
      <alignment horizontal="center" vertical="center" wrapText="1"/>
    </xf>
    <xf numFmtId="0" fontId="0" fillId="2" borderId="0" xfId="0" applyFill="1" applyAlignment="1" applyProtection="1">
      <alignment horizontal="center" vertical="center"/>
    </xf>
    <xf numFmtId="0" fontId="0" fillId="4" borderId="8" xfId="0" applyFill="1" applyBorder="1" applyAlignment="1" applyProtection="1">
      <alignment horizontal="center" vertical="center"/>
      <protection locked="0"/>
    </xf>
    <xf numFmtId="165" fontId="0" fillId="3" borderId="2" xfId="0" applyNumberFormat="1" applyFill="1" applyBorder="1" applyAlignment="1" applyProtection="1">
      <alignment horizontal="center" vertical="center"/>
      <protection locked="0"/>
    </xf>
    <xf numFmtId="165" fontId="0" fillId="2" borderId="2" xfId="0" applyNumberFormat="1" applyFill="1" applyBorder="1" applyAlignment="1" applyProtection="1">
      <alignment horizontal="center" vertical="center"/>
    </xf>
    <xf numFmtId="10"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0" xfId="0" applyNumberForma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165" fontId="0" fillId="3" borderId="10" xfId="0" applyNumberFormat="1" applyFill="1" applyBorder="1" applyAlignment="1" applyProtection="1">
      <alignment horizontal="center" vertical="center"/>
      <protection locked="0"/>
    </xf>
    <xf numFmtId="165" fontId="0" fillId="2" borderId="10" xfId="0" applyNumberFormat="1" applyFill="1" applyBorder="1" applyAlignment="1" applyProtection="1">
      <alignment horizontal="center" vertical="center"/>
    </xf>
    <xf numFmtId="10" fontId="0" fillId="3" borderId="10" xfId="0" applyNumberFormat="1" applyFill="1" applyBorder="1" applyAlignment="1" applyProtection="1">
      <alignment horizontal="center" vertical="center"/>
      <protection locked="0"/>
    </xf>
    <xf numFmtId="166" fontId="0" fillId="3" borderId="11" xfId="0" applyNumberFormat="1"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165" fontId="0" fillId="3" borderId="6" xfId="0" applyNumberFormat="1" applyFill="1" applyBorder="1" applyAlignment="1" applyProtection="1">
      <alignment horizontal="center" vertical="center"/>
      <protection locked="0"/>
    </xf>
    <xf numFmtId="165" fontId="0" fillId="2" borderId="6" xfId="0" applyNumberFormat="1" applyFill="1" applyBorder="1" applyAlignment="1" applyProtection="1">
      <alignment horizontal="center" vertical="center"/>
    </xf>
    <xf numFmtId="10" fontId="0" fillId="3" borderId="6" xfId="0" applyNumberForma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165" fontId="0" fillId="3" borderId="0" xfId="0" applyNumberFormat="1" applyFill="1" applyBorder="1" applyAlignment="1" applyProtection="1">
      <alignment horizontal="center" vertical="center"/>
      <protection locked="0"/>
    </xf>
    <xf numFmtId="165" fontId="0" fillId="2" borderId="0" xfId="0" applyNumberFormat="1" applyFill="1" applyBorder="1" applyAlignment="1" applyProtection="1">
      <alignment horizontal="center" vertical="center"/>
    </xf>
    <xf numFmtId="10" fontId="0" fillId="3" borderId="0" xfId="0" applyNumberFormat="1" applyFill="1" applyBorder="1" applyAlignment="1" applyProtection="1">
      <alignment horizontal="center" vertical="center"/>
      <protection locked="0"/>
    </xf>
    <xf numFmtId="166" fontId="0" fillId="3" borderId="12" xfId="0" applyNumberFormat="1" applyFill="1" applyBorder="1" applyAlignment="1" applyProtection="1">
      <alignment horizontal="center" vertical="center"/>
      <protection locked="0"/>
    </xf>
    <xf numFmtId="0" fontId="0" fillId="5" borderId="0" xfId="0" applyFill="1" applyBorder="1" applyAlignment="1" applyProtection="1">
      <alignment horizontal="center" vertical="center"/>
    </xf>
    <xf numFmtId="165" fontId="0" fillId="5" borderId="0" xfId="0" applyNumberFormat="1" applyFill="1" applyBorder="1" applyAlignment="1" applyProtection="1">
      <alignment horizontal="center" vertical="center"/>
    </xf>
    <xf numFmtId="10" fontId="0" fillId="5" borderId="0" xfId="0" applyNumberFormat="1" applyFill="1" applyBorder="1" applyAlignment="1" applyProtection="1">
      <alignment horizontal="center" vertical="center"/>
    </xf>
    <xf numFmtId="166" fontId="0" fillId="5" borderId="12" xfId="0" applyNumberFormat="1" applyFill="1" applyBorder="1" applyAlignment="1" applyProtection="1">
      <alignment horizontal="center" vertical="center"/>
    </xf>
    <xf numFmtId="0" fontId="0" fillId="5" borderId="0" xfId="0" applyFill="1" applyProtection="1"/>
    <xf numFmtId="0" fontId="6" fillId="0" borderId="0" xfId="0" applyFont="1" applyAlignment="1" applyProtection="1">
      <alignment horizontal="center" vertical="center"/>
    </xf>
    <xf numFmtId="166" fontId="2" fillId="0" borderId="13" xfId="0" applyNumberFormat="1" applyFont="1" applyBorder="1" applyAlignment="1" applyProtection="1">
      <alignment horizontal="center" vertical="center"/>
    </xf>
    <xf numFmtId="10" fontId="2" fillId="0" borderId="13" xfId="0" applyNumberFormat="1" applyFont="1" applyBorder="1" applyAlignment="1" applyProtection="1">
      <alignment horizontal="center" vertical="center"/>
    </xf>
    <xf numFmtId="0" fontId="7" fillId="0" borderId="0" xfId="0" applyFont="1" applyAlignment="1" applyProtection="1">
      <alignment horizontal="center"/>
    </xf>
    <xf numFmtId="165" fontId="7" fillId="0" borderId="0" xfId="0" applyNumberFormat="1" applyFont="1" applyAlignment="1" applyProtection="1">
      <alignment horizontal="center"/>
    </xf>
    <xf numFmtId="0" fontId="8" fillId="0" borderId="0" xfId="0" applyFont="1" applyAlignment="1" applyProtection="1">
      <alignment horizontal="left" vertical="top"/>
    </xf>
    <xf numFmtId="0" fontId="6" fillId="0" borderId="0" xfId="0" applyFont="1" applyAlignment="1" applyProtection="1">
      <alignment horizontal="left" vertical="top" wrapText="1"/>
    </xf>
    <xf numFmtId="0" fontId="6" fillId="2" borderId="0" xfId="0" applyFont="1" applyFill="1" applyAlignment="1" applyProtection="1">
      <alignment horizontal="left" vertical="top" wrapText="1"/>
    </xf>
    <xf numFmtId="0" fontId="6" fillId="0" borderId="0" xfId="0" applyFont="1" applyAlignment="1" applyProtection="1">
      <alignment vertical="center" wrapText="1"/>
    </xf>
    <xf numFmtId="0" fontId="9" fillId="2" borderId="0" xfId="0" applyFont="1" applyFill="1" applyBorder="1" applyAlignment="1" applyProtection="1">
      <alignment horizontal="left" vertical="top" wrapText="1"/>
    </xf>
    <xf numFmtId="0" fontId="9" fillId="2" borderId="14" xfId="0" applyFont="1" applyFill="1" applyBorder="1" applyAlignment="1" applyProtection="1">
      <alignment horizontal="center" vertical="center"/>
      <protection locked="0"/>
    </xf>
    <xf numFmtId="0" fontId="0" fillId="0" borderId="0" xfId="0" applyAlignment="1" applyProtection="1">
      <alignment vertical="top"/>
    </xf>
    <xf numFmtId="0" fontId="4" fillId="0" borderId="0" xfId="2" applyFont="1" applyBorder="1" applyProtection="1"/>
    <xf numFmtId="0" fontId="14" fillId="0" borderId="0" xfId="0" applyFont="1" applyProtection="1"/>
    <xf numFmtId="0" fontId="5" fillId="0" borderId="15" xfId="2" applyFont="1" applyBorder="1" applyAlignment="1" applyProtection="1">
      <alignment horizontal="center"/>
    </xf>
    <xf numFmtId="0" fontId="4" fillId="0" borderId="0" xfId="2" applyFill="1" applyProtection="1"/>
    <xf numFmtId="0" fontId="4" fillId="0" borderId="0" xfId="2" applyFill="1" applyAlignment="1" applyProtection="1">
      <alignment horizontal="center"/>
    </xf>
    <xf numFmtId="165" fontId="0" fillId="0" borderId="0" xfId="0" applyNumberFormat="1" applyAlignment="1" applyProtection="1">
      <alignment horizontal="center" vertical="center"/>
    </xf>
    <xf numFmtId="0" fontId="2" fillId="0" borderId="0" xfId="0" applyFont="1" applyProtection="1"/>
    <xf numFmtId="165" fontId="2" fillId="0" borderId="0" xfId="0" applyNumberFormat="1" applyFont="1" applyAlignment="1" applyProtection="1">
      <alignment horizontal="center" vertical="center"/>
    </xf>
    <xf numFmtId="0" fontId="5" fillId="0" borderId="0" xfId="3" applyFont="1" applyAlignment="1" applyProtection="1">
      <alignment vertical="top"/>
    </xf>
    <xf numFmtId="0" fontId="5" fillId="0" borderId="0" xfId="3" applyFont="1" applyAlignment="1" applyProtection="1">
      <alignment vertical="top" wrapText="1"/>
    </xf>
    <xf numFmtId="0" fontId="5" fillId="7" borderId="16" xfId="3" applyFont="1" applyFill="1" applyBorder="1" applyAlignment="1" applyProtection="1">
      <alignment horizontal="center"/>
      <protection locked="0"/>
    </xf>
    <xf numFmtId="0" fontId="0" fillId="0" borderId="0" xfId="0" applyAlignment="1" applyProtection="1"/>
    <xf numFmtId="0" fontId="18" fillId="0" borderId="0" xfId="0" applyFont="1" applyAlignment="1" applyProtection="1"/>
    <xf numFmtId="0" fontId="5" fillId="0" borderId="0" xfId="3" applyFont="1" applyAlignment="1" applyProtection="1"/>
    <xf numFmtId="0" fontId="5" fillId="0" borderId="0" xfId="3" applyFont="1" applyFill="1" applyAlignment="1" applyProtection="1">
      <alignment horizontal="right"/>
    </xf>
    <xf numFmtId="0" fontId="5" fillId="0" borderId="0" xfId="3" applyFont="1" applyFill="1" applyAlignment="1" applyProtection="1">
      <alignment horizontal="center"/>
    </xf>
    <xf numFmtId="0" fontId="5" fillId="0" borderId="0" xfId="3" applyFont="1" applyFill="1" applyAlignment="1" applyProtection="1">
      <alignment horizontal="center" vertical="top" wrapText="1"/>
    </xf>
    <xf numFmtId="165" fontId="0" fillId="0" borderId="0" xfId="0" applyNumberFormat="1" applyAlignment="1" applyProtection="1">
      <alignment horizontal="right" vertical="center"/>
    </xf>
    <xf numFmtId="0" fontId="0" fillId="8" borderId="0" xfId="0" applyFill="1" applyProtection="1"/>
    <xf numFmtId="0" fontId="0" fillId="0" borderId="0" xfId="0" applyBorder="1" applyProtection="1"/>
    <xf numFmtId="165" fontId="0" fillId="0" borderId="0" xfId="0" applyNumberFormat="1" applyBorder="1" applyAlignment="1" applyProtection="1">
      <alignment horizontal="right" vertical="center"/>
    </xf>
    <xf numFmtId="165" fontId="0" fillId="0" borderId="0" xfId="0" applyNumberFormat="1" applyBorder="1" applyAlignment="1" applyProtection="1">
      <alignment horizontal="center" vertical="center"/>
    </xf>
    <xf numFmtId="169" fontId="0" fillId="8" borderId="0" xfId="0" applyNumberFormat="1" applyFill="1" applyBorder="1" applyAlignment="1" applyProtection="1">
      <alignment horizontal="center" vertical="center"/>
    </xf>
    <xf numFmtId="0" fontId="0" fillId="0" borderId="17" xfId="0" applyBorder="1" applyProtection="1"/>
    <xf numFmtId="165" fontId="0" fillId="0" borderId="17" xfId="0" applyNumberFormat="1" applyBorder="1" applyAlignment="1" applyProtection="1">
      <alignment horizontal="right" vertical="center"/>
    </xf>
    <xf numFmtId="165" fontId="0" fillId="0" borderId="17" xfId="0" applyNumberFormat="1" applyBorder="1" applyAlignment="1" applyProtection="1">
      <alignment horizontal="center" vertical="center"/>
    </xf>
    <xf numFmtId="169" fontId="0" fillId="8" borderId="17" xfId="0" applyNumberFormat="1" applyFill="1" applyBorder="1" applyAlignment="1" applyProtection="1">
      <alignment horizontal="center" vertical="center"/>
    </xf>
    <xf numFmtId="0" fontId="0" fillId="0" borderId="18" xfId="0" applyBorder="1" applyProtection="1"/>
    <xf numFmtId="165" fontId="0" fillId="0" borderId="18" xfId="0" applyNumberFormat="1" applyBorder="1" applyAlignment="1" applyProtection="1">
      <alignment horizontal="right" vertical="center"/>
    </xf>
    <xf numFmtId="165" fontId="0" fillId="0" borderId="18" xfId="0" applyNumberFormat="1" applyBorder="1" applyAlignment="1" applyProtection="1">
      <alignment horizontal="center" vertical="center"/>
    </xf>
    <xf numFmtId="0" fontId="0" fillId="8" borderId="18" xfId="0" applyFill="1" applyBorder="1" applyProtection="1"/>
    <xf numFmtId="165" fontId="2" fillId="0" borderId="0" xfId="0" applyNumberFormat="1" applyFont="1" applyAlignment="1" applyProtection="1">
      <alignment horizontal="center"/>
    </xf>
    <xf numFmtId="0" fontId="0" fillId="0" borderId="0" xfId="0" applyAlignment="1" applyProtection="1">
      <alignment horizontal="center"/>
    </xf>
    <xf numFmtId="0" fontId="0" fillId="0" borderId="0" xfId="0"/>
    <xf numFmtId="0" fontId="36" fillId="0" borderId="0" xfId="23" applyFont="1" applyProtection="1"/>
    <xf numFmtId="0" fontId="36" fillId="0" borderId="0" xfId="23" applyFont="1" applyAlignment="1" applyProtection="1">
      <alignment wrapText="1"/>
    </xf>
    <xf numFmtId="0" fontId="37" fillId="0" borderId="35" xfId="23" applyFont="1" applyBorder="1" applyProtection="1"/>
    <xf numFmtId="0" fontId="37" fillId="0" borderId="0" xfId="23" applyFont="1" applyBorder="1" applyProtection="1"/>
    <xf numFmtId="0" fontId="36" fillId="0" borderId="36" xfId="23" applyFont="1" applyBorder="1" applyAlignment="1" applyProtection="1">
      <alignment horizontal="center" vertical="center" wrapText="1"/>
    </xf>
    <xf numFmtId="0" fontId="5" fillId="0" borderId="0" xfId="23" applyFont="1" applyProtection="1"/>
    <xf numFmtId="0" fontId="38" fillId="0" borderId="0" xfId="23" applyFont="1" applyProtection="1"/>
    <xf numFmtId="0" fontId="4" fillId="0" borderId="0" xfId="23" applyFont="1" applyProtection="1"/>
    <xf numFmtId="178" fontId="37" fillId="0" borderId="0" xfId="23" applyNumberFormat="1" applyFont="1" applyFill="1" applyBorder="1" applyProtection="1"/>
    <xf numFmtId="0" fontId="38" fillId="0" borderId="0" xfId="23" applyFont="1" applyAlignment="1" applyProtection="1">
      <alignment horizontal="right"/>
    </xf>
    <xf numFmtId="0" fontId="43" fillId="0" borderId="14" xfId="23" applyFont="1" applyBorder="1" applyAlignment="1" applyProtection="1">
      <alignment horizontal="center"/>
    </xf>
    <xf numFmtId="0" fontId="43" fillId="0" borderId="30" xfId="23" applyFont="1" applyBorder="1" applyAlignment="1" applyProtection="1"/>
    <xf numFmtId="0" fontId="40" fillId="0" borderId="0" xfId="23" applyFont="1" applyAlignment="1" applyProtection="1">
      <alignment vertical="center"/>
    </xf>
    <xf numFmtId="0" fontId="4" fillId="0" borderId="0" xfId="23" applyFont="1" applyBorder="1" applyAlignment="1" applyProtection="1">
      <alignment wrapText="1"/>
    </xf>
    <xf numFmtId="0" fontId="4" fillId="0" borderId="42" xfId="23" applyFont="1" applyBorder="1" applyAlignment="1" applyProtection="1">
      <alignment wrapText="1"/>
    </xf>
    <xf numFmtId="0" fontId="4" fillId="0" borderId="43" xfId="23" applyFont="1" applyBorder="1" applyAlignment="1" applyProtection="1">
      <alignment wrapText="1"/>
    </xf>
    <xf numFmtId="0" fontId="4" fillId="0" borderId="44" xfId="23" applyFont="1" applyBorder="1" applyAlignment="1" applyProtection="1">
      <alignment wrapText="1"/>
    </xf>
    <xf numFmtId="0" fontId="4" fillId="0" borderId="0" xfId="23" applyFont="1" applyBorder="1" applyProtection="1"/>
    <xf numFmtId="0" fontId="4" fillId="0" borderId="36" xfId="23" applyFont="1" applyBorder="1" applyProtection="1"/>
    <xf numFmtId="0" fontId="4" fillId="0" borderId="44" xfId="23" applyFont="1" applyBorder="1" applyProtection="1"/>
    <xf numFmtId="44" fontId="4" fillId="0" borderId="0" xfId="23" applyNumberFormat="1" applyFont="1" applyProtection="1"/>
    <xf numFmtId="0" fontId="4" fillId="0" borderId="0" xfId="23" applyFont="1" applyFill="1" applyProtection="1"/>
    <xf numFmtId="0" fontId="4" fillId="0" borderId="54" xfId="23" applyFont="1" applyBorder="1" applyProtection="1"/>
    <xf numFmtId="165" fontId="2" fillId="0" borderId="0" xfId="0" applyNumberFormat="1" applyFont="1" applyAlignment="1" applyProtection="1">
      <alignment horizontal="center" vertical="center"/>
    </xf>
    <xf numFmtId="0" fontId="38" fillId="0" borderId="0" xfId="23" applyFont="1" applyAlignment="1" applyProtection="1">
      <alignment vertical="top"/>
    </xf>
    <xf numFmtId="179" fontId="37" fillId="40" borderId="46" xfId="23" applyNumberFormat="1" applyFont="1" applyFill="1" applyBorder="1" applyProtection="1">
      <protection locked="0"/>
    </xf>
    <xf numFmtId="179" fontId="37" fillId="0" borderId="0" xfId="23" applyNumberFormat="1" applyFont="1" applyFill="1" applyBorder="1" applyProtection="1"/>
    <xf numFmtId="179" fontId="37" fillId="0" borderId="36" xfId="23" applyNumberFormat="1" applyFont="1" applyFill="1" applyBorder="1" applyProtection="1"/>
    <xf numFmtId="179" fontId="37" fillId="0" borderId="36" xfId="23" applyNumberFormat="1" applyFont="1" applyBorder="1" applyProtection="1"/>
    <xf numFmtId="179" fontId="37" fillId="40" borderId="48" xfId="23" applyNumberFormat="1" applyFont="1" applyFill="1" applyBorder="1" applyProtection="1">
      <protection locked="0"/>
    </xf>
    <xf numFmtId="179" fontId="37" fillId="0" borderId="35" xfId="23" applyNumberFormat="1" applyFont="1" applyFill="1" applyBorder="1" applyProtection="1"/>
    <xf numFmtId="179" fontId="4" fillId="0" borderId="0" xfId="23" applyNumberFormat="1" applyFont="1" applyBorder="1" applyProtection="1"/>
    <xf numFmtId="179" fontId="4" fillId="0" borderId="37" xfId="23" applyNumberFormat="1" applyFont="1" applyBorder="1" applyProtection="1"/>
    <xf numFmtId="179" fontId="37" fillId="40" borderId="49" xfId="23" applyNumberFormat="1" applyFont="1" applyFill="1" applyBorder="1" applyProtection="1">
      <protection locked="0"/>
    </xf>
    <xf numFmtId="179" fontId="37" fillId="40" borderId="50" xfId="23" applyNumberFormat="1" applyFont="1" applyFill="1" applyBorder="1" applyProtection="1">
      <protection locked="0"/>
    </xf>
    <xf numFmtId="179" fontId="37" fillId="0" borderId="53" xfId="23" applyNumberFormat="1" applyFont="1" applyFill="1" applyBorder="1" applyProtection="1"/>
    <xf numFmtId="179" fontId="37" fillId="0" borderId="51" xfId="23" applyNumberFormat="1" applyFont="1" applyFill="1" applyBorder="1" applyProtection="1"/>
    <xf numFmtId="179" fontId="37" fillId="0" borderId="52" xfId="23" applyNumberFormat="1" applyFont="1" applyFill="1" applyBorder="1" applyProtection="1"/>
    <xf numFmtId="0" fontId="49" fillId="0" borderId="0" xfId="23" applyFont="1" applyProtection="1"/>
    <xf numFmtId="0" fontId="41" fillId="0" borderId="31" xfId="23" applyFont="1" applyBorder="1" applyAlignment="1" applyProtection="1"/>
    <xf numFmtId="0" fontId="37" fillId="0" borderId="32" xfId="23" applyFont="1" applyBorder="1" applyProtection="1"/>
    <xf numFmtId="0" fontId="37" fillId="0" borderId="36" xfId="23" applyFont="1" applyBorder="1" applyAlignment="1" applyProtection="1">
      <alignment horizontal="center"/>
    </xf>
    <xf numFmtId="0" fontId="37" fillId="0" borderId="35" xfId="23" applyFont="1" applyBorder="1" applyAlignment="1" applyProtection="1"/>
    <xf numFmtId="0" fontId="37" fillId="0" borderId="35" xfId="23" applyFont="1" applyBorder="1" applyAlignment="1" applyProtection="1">
      <alignment horizontal="left"/>
    </xf>
    <xf numFmtId="0" fontId="37" fillId="0" borderId="36" xfId="23" applyFont="1" applyBorder="1" applyProtection="1"/>
    <xf numFmtId="0" fontId="36" fillId="0" borderId="35" xfId="23" applyFont="1" applyBorder="1" applyAlignment="1" applyProtection="1"/>
    <xf numFmtId="0" fontId="36" fillId="0" borderId="36" xfId="23" applyFont="1" applyBorder="1" applyAlignment="1" applyProtection="1"/>
    <xf numFmtId="0" fontId="36" fillId="0" borderId="35" xfId="23" applyFont="1" applyBorder="1" applyAlignment="1" applyProtection="1">
      <alignment horizontal="left"/>
    </xf>
    <xf numFmtId="0" fontId="36" fillId="0" borderId="36" xfId="23" applyFont="1" applyBorder="1" applyAlignment="1" applyProtection="1">
      <alignment horizontal="center"/>
    </xf>
    <xf numFmtId="0" fontId="37" fillId="0" borderId="35" xfId="23" applyFont="1" applyFill="1" applyBorder="1" applyProtection="1"/>
    <xf numFmtId="0" fontId="37" fillId="0" borderId="36" xfId="23" applyFont="1" applyFill="1" applyBorder="1" applyProtection="1"/>
    <xf numFmtId="0" fontId="39" fillId="0" borderId="35" xfId="23" applyFont="1" applyBorder="1" applyProtection="1"/>
    <xf numFmtId="0" fontId="39" fillId="0" borderId="36" xfId="23" applyFont="1" applyBorder="1" applyAlignment="1" applyProtection="1">
      <alignment horizontal="center"/>
    </xf>
    <xf numFmtId="0" fontId="36" fillId="0" borderId="53" xfId="23" applyFont="1" applyBorder="1" applyProtection="1"/>
    <xf numFmtId="0" fontId="37" fillId="0" borderId="55" xfId="23" applyFont="1" applyBorder="1" applyProtection="1"/>
    <xf numFmtId="0" fontId="4" fillId="0" borderId="0" xfId="23" applyFont="1" applyAlignment="1" applyProtection="1">
      <alignment vertical="top" wrapText="1"/>
    </xf>
    <xf numFmtId="0" fontId="4" fillId="0" borderId="0" xfId="23" applyFont="1" applyAlignment="1" applyProtection="1">
      <alignment horizontal="left" vertical="center" wrapText="1"/>
    </xf>
    <xf numFmtId="0" fontId="4" fillId="2" borderId="0" xfId="23" applyFont="1" applyFill="1" applyProtection="1"/>
    <xf numFmtId="179" fontId="37" fillId="0" borderId="56" xfId="23" applyNumberFormat="1" applyFont="1" applyFill="1" applyBorder="1" applyProtection="1"/>
    <xf numFmtId="179" fontId="37" fillId="40" borderId="57" xfId="23" applyNumberFormat="1" applyFont="1" applyFill="1" applyBorder="1" applyProtection="1">
      <protection locked="0"/>
    </xf>
    <xf numFmtId="179" fontId="37" fillId="2" borderId="0" xfId="23" applyNumberFormat="1" applyFont="1" applyFill="1" applyBorder="1" applyProtection="1"/>
    <xf numFmtId="179" fontId="37" fillId="2" borderId="36" xfId="23" applyNumberFormat="1" applyFont="1" applyFill="1" applyBorder="1" applyProtection="1"/>
    <xf numFmtId="179" fontId="37" fillId="40" borderId="58" xfId="23" applyNumberFormat="1" applyFont="1" applyFill="1" applyBorder="1" applyProtection="1">
      <protection locked="0"/>
    </xf>
    <xf numFmtId="179" fontId="37" fillId="45" borderId="0" xfId="23" applyNumberFormat="1" applyFont="1" applyFill="1" applyBorder="1" applyProtection="1">
      <protection locked="0"/>
    </xf>
    <xf numFmtId="179" fontId="37" fillId="40" borderId="59" xfId="23" applyNumberFormat="1" applyFont="1" applyFill="1" applyBorder="1" applyProtection="1">
      <protection locked="0"/>
    </xf>
    <xf numFmtId="179" fontId="37" fillId="40" borderId="60" xfId="23" applyNumberFormat="1" applyFont="1" applyFill="1" applyBorder="1" applyProtection="1">
      <protection locked="0"/>
    </xf>
    <xf numFmtId="179" fontId="37" fillId="40" borderId="63" xfId="23" applyNumberFormat="1" applyFont="1" applyFill="1" applyBorder="1" applyProtection="1">
      <protection locked="0"/>
    </xf>
    <xf numFmtId="179" fontId="37" fillId="40" borderId="64" xfId="23" applyNumberFormat="1" applyFont="1" applyFill="1" applyBorder="1" applyProtection="1">
      <protection locked="0"/>
    </xf>
    <xf numFmtId="179" fontId="37" fillId="45" borderId="35" xfId="23" applyNumberFormat="1" applyFont="1" applyFill="1" applyBorder="1" applyProtection="1">
      <protection locked="0"/>
    </xf>
    <xf numFmtId="0" fontId="36" fillId="0" borderId="36" xfId="23" applyFont="1" applyBorder="1" applyAlignment="1" applyProtection="1">
      <alignment horizontal="center" vertical="center"/>
    </xf>
    <xf numFmtId="179" fontId="37" fillId="0" borderId="55" xfId="23" applyNumberFormat="1" applyFont="1" applyFill="1" applyBorder="1" applyProtection="1"/>
    <xf numFmtId="0" fontId="50" fillId="0" borderId="0" xfId="23" applyFont="1" applyAlignment="1" applyProtection="1">
      <alignment horizontal="left" vertical="top" wrapText="1"/>
    </xf>
    <xf numFmtId="179" fontId="37" fillId="2" borderId="60" xfId="23" applyNumberFormat="1" applyFont="1" applyFill="1" applyBorder="1" applyProtection="1"/>
    <xf numFmtId="179" fontId="37" fillId="2" borderId="61" xfId="23" applyNumberFormat="1" applyFont="1" applyFill="1" applyBorder="1" applyProtection="1"/>
    <xf numFmtId="179" fontId="37" fillId="43" borderId="62" xfId="23" applyNumberFormat="1" applyFont="1" applyFill="1" applyBorder="1" applyProtection="1"/>
    <xf numFmtId="179" fontId="37" fillId="43" borderId="59" xfId="23" applyNumberFormat="1" applyFont="1" applyFill="1" applyBorder="1" applyProtection="1"/>
    <xf numFmtId="179" fontId="37" fillId="43" borderId="45" xfId="23" applyNumberFormat="1" applyFont="1" applyFill="1" applyBorder="1" applyProtection="1"/>
    <xf numFmtId="179" fontId="37" fillId="43" borderId="46" xfId="23" applyNumberFormat="1" applyFont="1" applyFill="1" applyBorder="1" applyProtection="1"/>
    <xf numFmtId="179" fontId="37" fillId="43" borderId="47" xfId="23" applyNumberFormat="1" applyFont="1" applyFill="1" applyBorder="1" applyProtection="1"/>
    <xf numFmtId="179" fontId="37" fillId="45" borderId="0" xfId="23" applyNumberFormat="1" applyFont="1" applyFill="1" applyBorder="1" applyProtection="1"/>
    <xf numFmtId="179" fontId="37" fillId="45" borderId="36" xfId="23" applyNumberFormat="1" applyFont="1" applyFill="1" applyBorder="1" applyProtection="1"/>
    <xf numFmtId="179" fontId="37" fillId="2" borderId="64" xfId="23" applyNumberFormat="1" applyFont="1" applyFill="1" applyBorder="1" applyProtection="1"/>
    <xf numFmtId="179" fontId="37" fillId="2" borderId="65" xfId="23" applyNumberFormat="1" applyFont="1" applyFill="1" applyBorder="1" applyProtection="1"/>
    <xf numFmtId="179" fontId="37" fillId="43" borderId="66" xfId="23" applyNumberFormat="1" applyFont="1" applyFill="1" applyBorder="1" applyProtection="1"/>
    <xf numFmtId="179" fontId="37" fillId="43" borderId="63" xfId="23" applyNumberFormat="1" applyFont="1" applyFill="1" applyBorder="1" applyProtection="1"/>
    <xf numFmtId="179" fontId="37" fillId="2" borderId="57" xfId="23" applyNumberFormat="1" applyFont="1" applyFill="1" applyBorder="1" applyProtection="1"/>
    <xf numFmtId="179" fontId="37" fillId="2" borderId="47" xfId="23" applyNumberFormat="1" applyFont="1" applyFill="1" applyBorder="1" applyProtection="1"/>
    <xf numFmtId="180" fontId="4" fillId="0" borderId="0" xfId="23" applyNumberFormat="1" applyFont="1" applyProtection="1"/>
    <xf numFmtId="0" fontId="5" fillId="0" borderId="0" xfId="2" applyFont="1" applyBorder="1" applyAlignment="1" applyProtection="1">
      <alignment wrapText="1"/>
    </xf>
    <xf numFmtId="0" fontId="5" fillId="0" borderId="15" xfId="2" applyFont="1" applyBorder="1" applyAlignment="1" applyProtection="1">
      <alignment wrapText="1"/>
    </xf>
    <xf numFmtId="0" fontId="12" fillId="0" borderId="0" xfId="2" applyFont="1" applyAlignment="1" applyProtection="1">
      <alignment horizontal="left" vertical="center"/>
    </xf>
    <xf numFmtId="0" fontId="4" fillId="0" borderId="0" xfId="2" applyFill="1" applyProtection="1"/>
    <xf numFmtId="0" fontId="16" fillId="0" borderId="0" xfId="2" applyFont="1" applyFill="1" applyAlignment="1" applyProtection="1">
      <alignment horizontal="center"/>
    </xf>
    <xf numFmtId="0" fontId="4" fillId="0" borderId="0" xfId="2" applyFill="1" applyAlignment="1" applyProtection="1">
      <alignment horizontal="center"/>
    </xf>
    <xf numFmtId="0" fontId="15" fillId="0" borderId="15" xfId="2" applyFont="1" applyBorder="1" applyProtection="1"/>
    <xf numFmtId="0" fontId="5" fillId="0" borderId="15" xfId="2" applyFont="1" applyBorder="1" applyAlignment="1" applyProtection="1">
      <alignment horizontal="center"/>
    </xf>
    <xf numFmtId="0" fontId="4" fillId="0" borderId="0" xfId="2" applyFont="1" applyBorder="1" applyProtection="1"/>
    <xf numFmtId="0" fontId="13" fillId="0" borderId="15" xfId="2" applyFont="1" applyBorder="1" applyProtection="1"/>
    <xf numFmtId="0" fontId="13" fillId="0" borderId="0" xfId="2" applyFont="1" applyBorder="1" applyProtection="1"/>
    <xf numFmtId="0" fontId="0" fillId="0" borderId="0" xfId="0" applyProtection="1"/>
    <xf numFmtId="0" fontId="2" fillId="0" borderId="0" xfId="0" applyFont="1" applyProtection="1"/>
    <xf numFmtId="170" fontId="2" fillId="0" borderId="0" xfId="0" applyNumberFormat="1" applyFont="1" applyAlignment="1" applyProtection="1">
      <alignment horizontal="center" vertical="center"/>
    </xf>
    <xf numFmtId="165" fontId="2" fillId="0" borderId="0" xfId="0" applyNumberFormat="1" applyFont="1" applyAlignment="1" applyProtection="1">
      <alignment horizontal="center" vertical="center"/>
    </xf>
    <xf numFmtId="0" fontId="17" fillId="0" borderId="0" xfId="0" applyFont="1" applyProtection="1"/>
    <xf numFmtId="165" fontId="0" fillId="0" borderId="0" xfId="0" applyNumberFormat="1" applyAlignment="1" applyProtection="1">
      <alignment horizontal="center" vertical="center"/>
    </xf>
    <xf numFmtId="0" fontId="0" fillId="0" borderId="0" xfId="0" applyAlignment="1" applyProtection="1">
      <alignment horizontal="center" vertical="center"/>
    </xf>
    <xf numFmtId="170" fontId="0" fillId="0" borderId="0" xfId="0" applyNumberFormat="1" applyAlignment="1" applyProtection="1">
      <alignment horizontal="center" vertical="center"/>
    </xf>
    <xf numFmtId="0" fontId="5" fillId="0" borderId="0" xfId="2" applyFont="1" applyBorder="1" applyAlignment="1" applyProtection="1">
      <alignment horizontal="center" wrapText="1"/>
    </xf>
    <xf numFmtId="0" fontId="5" fillId="0" borderId="15" xfId="2" applyFont="1" applyBorder="1" applyAlignment="1" applyProtection="1">
      <alignment horizontal="center" wrapText="1"/>
    </xf>
    <xf numFmtId="0" fontId="11" fillId="0" borderId="0" xfId="0" applyFont="1" applyAlignment="1" applyProtection="1">
      <alignment horizontal="left" vertical="top" wrapText="1"/>
    </xf>
    <xf numFmtId="0" fontId="5" fillId="0" borderId="32" xfId="23" applyFont="1" applyBorder="1" applyAlignment="1" applyProtection="1">
      <alignment horizontal="center" vertical="center" wrapText="1"/>
    </xf>
    <xf numFmtId="0" fontId="5" fillId="0" borderId="36" xfId="23" applyFont="1" applyBorder="1" applyAlignment="1" applyProtection="1">
      <alignment horizontal="center" vertical="center" wrapText="1"/>
    </xf>
    <xf numFmtId="0" fontId="5" fillId="0" borderId="39" xfId="23" applyFont="1" applyBorder="1" applyAlignment="1" applyProtection="1">
      <alignment horizontal="center" vertical="center" wrapText="1"/>
    </xf>
    <xf numFmtId="0" fontId="5" fillId="0" borderId="0" xfId="23" applyFont="1" applyAlignment="1" applyProtection="1">
      <alignment horizontal="left" vertical="center" wrapText="1"/>
    </xf>
    <xf numFmtId="0" fontId="36" fillId="44" borderId="0" xfId="23" applyFont="1" applyFill="1" applyBorder="1" applyAlignment="1" applyProtection="1">
      <alignment horizontal="left" vertical="top" wrapText="1"/>
    </xf>
    <xf numFmtId="0" fontId="5" fillId="0" borderId="33" xfId="23" applyFont="1" applyBorder="1" applyAlignment="1" applyProtection="1">
      <alignment horizontal="center" vertical="center" wrapText="1"/>
    </xf>
    <xf numFmtId="0" fontId="4" fillId="0" borderId="0" xfId="23" applyFont="1" applyBorder="1" applyAlignment="1" applyProtection="1">
      <alignment horizontal="center" vertical="center" wrapText="1"/>
    </xf>
    <xf numFmtId="0" fontId="4" fillId="0" borderId="40" xfId="23" applyFont="1" applyBorder="1" applyAlignment="1" applyProtection="1">
      <alignment horizontal="center" vertical="center" wrapText="1"/>
    </xf>
    <xf numFmtId="0" fontId="5" fillId="0" borderId="31" xfId="23" applyFont="1" applyBorder="1" applyAlignment="1" applyProtection="1">
      <alignment horizontal="center" vertical="center" wrapText="1"/>
    </xf>
    <xf numFmtId="0" fontId="5" fillId="0" borderId="35" xfId="23" applyFont="1" applyBorder="1" applyAlignment="1" applyProtection="1">
      <alignment horizontal="center" vertical="center" wrapText="1"/>
    </xf>
    <xf numFmtId="0" fontId="5" fillId="0" borderId="38" xfId="23" applyFont="1" applyBorder="1" applyAlignment="1" applyProtection="1">
      <alignment horizontal="center" vertical="center" wrapText="1"/>
    </xf>
    <xf numFmtId="0" fontId="5" fillId="0" borderId="0" xfId="23" applyFont="1" applyBorder="1" applyAlignment="1" applyProtection="1">
      <alignment horizontal="center" vertical="center" wrapText="1"/>
    </xf>
    <xf numFmtId="0" fontId="5" fillId="0" borderId="40" xfId="23" applyFont="1" applyBorder="1" applyAlignment="1" applyProtection="1">
      <alignment horizontal="center" vertical="center" wrapText="1"/>
    </xf>
    <xf numFmtId="0" fontId="47" fillId="0" borderId="31" xfId="23" applyFont="1" applyBorder="1" applyAlignment="1" applyProtection="1">
      <alignment horizontal="left" vertical="center"/>
    </xf>
    <xf numFmtId="0" fontId="47" fillId="0" borderId="35" xfId="23" applyFont="1" applyBorder="1" applyAlignment="1" applyProtection="1">
      <alignment horizontal="left" vertical="center"/>
    </xf>
    <xf numFmtId="0" fontId="5" fillId="0" borderId="34" xfId="23" applyFont="1" applyBorder="1" applyAlignment="1" applyProtection="1">
      <alignment horizontal="center" vertical="center" wrapText="1"/>
    </xf>
    <xf numFmtId="0" fontId="5" fillId="0" borderId="37" xfId="23" applyFont="1" applyBorder="1" applyAlignment="1" applyProtection="1">
      <alignment horizontal="center" vertical="center" wrapText="1"/>
    </xf>
    <xf numFmtId="0" fontId="5" fillId="0" borderId="41" xfId="23" applyFont="1" applyBorder="1" applyAlignment="1" applyProtection="1">
      <alignment horizontal="center" vertical="center" wrapText="1"/>
    </xf>
    <xf numFmtId="0" fontId="42" fillId="0" borderId="28" xfId="23" applyFont="1" applyFill="1" applyBorder="1" applyAlignment="1" applyProtection="1">
      <alignment horizontal="center" vertical="center"/>
    </xf>
    <xf numFmtId="0" fontId="42" fillId="0" borderId="29" xfId="23" applyFont="1" applyFill="1" applyBorder="1" applyAlignment="1" applyProtection="1">
      <alignment horizontal="center" vertical="center"/>
    </xf>
    <xf numFmtId="0" fontId="42" fillId="0" borderId="30" xfId="23" applyFont="1" applyFill="1" applyBorder="1" applyAlignment="1" applyProtection="1">
      <alignment horizontal="center" vertical="center"/>
    </xf>
    <xf numFmtId="0" fontId="43" fillId="0" borderId="28" xfId="23" applyFont="1" applyBorder="1" applyAlignment="1" applyProtection="1">
      <alignment horizontal="center"/>
    </xf>
    <xf numFmtId="0" fontId="43" fillId="0" borderId="29" xfId="23" applyFont="1" applyBorder="1" applyAlignment="1" applyProtection="1">
      <alignment horizontal="center"/>
    </xf>
    <xf numFmtId="0" fontId="43" fillId="0" borderId="30" xfId="23" applyFont="1" applyBorder="1" applyAlignment="1" applyProtection="1">
      <alignment horizontal="center"/>
    </xf>
    <xf numFmtId="0" fontId="0" fillId="0" borderId="0" xfId="0" applyAlignment="1" applyProtection="1">
      <alignment horizontal="left" vertical="top" wrapText="1"/>
    </xf>
    <xf numFmtId="165" fontId="5" fillId="3" borderId="2" xfId="1" applyNumberFormat="1" applyFont="1" applyFill="1" applyBorder="1" applyAlignment="1" applyProtection="1">
      <alignment horizontal="center" vertical="center" wrapText="1"/>
    </xf>
    <xf numFmtId="165" fontId="5" fillId="3" borderId="6" xfId="1" applyNumberFormat="1" applyFont="1" applyFill="1" applyBorder="1" applyAlignment="1" applyProtection="1">
      <alignment horizontal="center" vertical="center" wrapText="1"/>
    </xf>
    <xf numFmtId="165" fontId="5" fillId="2" borderId="2" xfId="1" applyNumberFormat="1" applyFont="1" applyFill="1" applyBorder="1" applyAlignment="1" applyProtection="1">
      <alignment horizontal="center" vertical="center" wrapText="1"/>
    </xf>
    <xf numFmtId="165" fontId="5" fillId="2" borderId="6" xfId="1" applyNumberFormat="1" applyFont="1" applyFill="1" applyBorder="1" applyAlignment="1" applyProtection="1">
      <alignment horizontal="center" vertical="center" wrapText="1"/>
    </xf>
    <xf numFmtId="10" fontId="5" fillId="3" borderId="2" xfId="1" applyNumberFormat="1" applyFont="1" applyFill="1" applyBorder="1" applyAlignment="1" applyProtection="1">
      <alignment horizontal="center" vertical="center" wrapText="1"/>
    </xf>
    <xf numFmtId="10" fontId="5" fillId="3" borderId="6" xfId="1" applyNumberFormat="1" applyFont="1" applyFill="1" applyBorder="1" applyAlignment="1" applyProtection="1">
      <alignment horizontal="center" vertical="center" wrapText="1"/>
    </xf>
    <xf numFmtId="0" fontId="10" fillId="0" borderId="0" xfId="0" applyFont="1" applyAlignment="1" applyProtection="1">
      <alignment horizontal="left" vertical="top" wrapText="1"/>
    </xf>
    <xf numFmtId="0" fontId="5" fillId="2" borderId="3" xfId="1" applyNumberFormat="1" applyFont="1" applyFill="1" applyBorder="1" applyAlignment="1" applyProtection="1">
      <alignment horizontal="center" vertical="center" wrapText="1"/>
    </xf>
    <xf numFmtId="0" fontId="5" fillId="2" borderId="7" xfId="1" applyNumberFormat="1" applyFont="1" applyFill="1" applyBorder="1" applyAlignment="1" applyProtection="1">
      <alignment horizontal="center" vertical="center" wrapText="1"/>
    </xf>
    <xf numFmtId="168" fontId="0" fillId="6" borderId="0" xfId="0" applyNumberFormat="1" applyFill="1" applyAlignment="1" applyProtection="1"/>
    <xf numFmtId="168" fontId="0" fillId="6" borderId="9" xfId="0" applyNumberFormat="1" applyFill="1" applyBorder="1" applyAlignment="1" applyProtection="1"/>
    <xf numFmtId="169" fontId="0" fillId="6" borderId="12" xfId="0" applyNumberFormat="1" applyFill="1" applyBorder="1" applyAlignment="1" applyProtection="1"/>
    <xf numFmtId="0" fontId="6" fillId="0" borderId="0" xfId="0" applyFont="1" applyAlignment="1" applyProtection="1">
      <alignment horizontal="left" vertical="top" wrapText="1"/>
    </xf>
    <xf numFmtId="0" fontId="5" fillId="3" borderId="3" xfId="1" applyNumberFormat="1" applyFont="1" applyFill="1" applyBorder="1" applyAlignment="1" applyProtection="1">
      <alignment horizontal="center" vertical="center" wrapText="1"/>
    </xf>
    <xf numFmtId="0" fontId="5" fillId="3" borderId="7" xfId="1" applyNumberFormat="1" applyFont="1" applyFill="1" applyBorder="1" applyAlignment="1" applyProtection="1">
      <alignment horizontal="center" vertical="center" wrapText="1"/>
    </xf>
    <xf numFmtId="0" fontId="5" fillId="0" borderId="0" xfId="2" applyFont="1" applyBorder="1" applyAlignment="1" applyProtection="1">
      <alignment horizontal="center" wrapText="1"/>
    </xf>
    <xf numFmtId="0" fontId="5" fillId="0" borderId="15" xfId="2" applyFont="1" applyBorder="1" applyAlignment="1" applyProtection="1">
      <alignment horizontal="center" wrapText="1"/>
    </xf>
    <xf numFmtId="0" fontId="5" fillId="0" borderId="0" xfId="3" applyFont="1" applyFill="1" applyAlignment="1" applyProtection="1">
      <alignment horizontal="center" wrapText="1"/>
    </xf>
    <xf numFmtId="0" fontId="5" fillId="8" borderId="0" xfId="3" applyFont="1" applyFill="1" applyAlignment="1" applyProtection="1">
      <alignment horizontal="center" vertical="center" wrapText="1"/>
    </xf>
    <xf numFmtId="0" fontId="19" fillId="2" borderId="0" xfId="0" applyFont="1" applyFill="1" applyAlignment="1" applyProtection="1">
      <alignment horizontal="center" vertical="center" wrapText="1"/>
    </xf>
    <xf numFmtId="0" fontId="1" fillId="2" borderId="0" xfId="0" applyFont="1" applyFill="1" applyAlignment="1">
      <alignment horizontal="center" vertical="center" wrapText="1"/>
    </xf>
    <xf numFmtId="0" fontId="11" fillId="0" borderId="0" xfId="0" applyFont="1" applyAlignment="1" applyProtection="1">
      <alignment horizontal="left" vertical="top" wrapText="1"/>
    </xf>
    <xf numFmtId="0" fontId="5" fillId="8" borderId="0" xfId="3" applyFont="1" applyFill="1" applyAlignment="1" applyProtection="1">
      <alignment horizontal="center" wrapText="1"/>
    </xf>
  </cellXfs>
  <cellStyles count="86">
    <cellStyle name="$" xfId="4"/>
    <cellStyle name="$.00" xfId="5"/>
    <cellStyle name="$_9. Rev2Cost_GDPIPI" xfId="24"/>
    <cellStyle name="$_9. Rev2Cost_GDPIPI 2" xfId="82"/>
    <cellStyle name="$_lists" xfId="18"/>
    <cellStyle name="$_lists 2" xfId="80"/>
    <cellStyle name="$_lists_4. Current Monthly Fixed Charge" xfId="21"/>
    <cellStyle name="$_Sheet4" xfId="27"/>
    <cellStyle name="$_Sheet4 2" xfId="84"/>
    <cellStyle name="$M" xfId="6"/>
    <cellStyle name="$M.00" xfId="7"/>
    <cellStyle name="$M_9. Rev2Cost_GDPIPI" xfId="25"/>
    <cellStyle name="20% - Accent1 2" xfId="32"/>
    <cellStyle name="20% - Accent2 2" xfId="33"/>
    <cellStyle name="20% - Accent3 2" xfId="34"/>
    <cellStyle name="20% - Accent4 2" xfId="35"/>
    <cellStyle name="20% - Accent5 2" xfId="36"/>
    <cellStyle name="20% - Accent6 2" xfId="37"/>
    <cellStyle name="40% - Accent1 2" xfId="38"/>
    <cellStyle name="40% - Accent2 2" xfId="39"/>
    <cellStyle name="40% - Accent3 2" xfId="40"/>
    <cellStyle name="40% - Accent4 2" xfId="41"/>
    <cellStyle name="40% - Accent5 2" xfId="42"/>
    <cellStyle name="40% - Accent6 2" xfId="43"/>
    <cellStyle name="60% - Accent1 2" xfId="44"/>
    <cellStyle name="60% - Accent2 2" xfId="45"/>
    <cellStyle name="60% - Accent3 2" xfId="46"/>
    <cellStyle name="60% - Accent4 2" xfId="47"/>
    <cellStyle name="60% - Accent5 2" xfId="48"/>
    <cellStyle name="60% - Accent6 2" xfId="49"/>
    <cellStyle name="Accent1 2" xfId="50"/>
    <cellStyle name="Accent2 2" xfId="51"/>
    <cellStyle name="Accent3 2" xfId="52"/>
    <cellStyle name="Accent4 2" xfId="53"/>
    <cellStyle name="Accent5 2" xfId="54"/>
    <cellStyle name="Accent6 2" xfId="55"/>
    <cellStyle name="Bad 2" xfId="56"/>
    <cellStyle name="Calculation 2" xfId="57"/>
    <cellStyle name="Check Cell 2" xfId="58"/>
    <cellStyle name="Comma 2" xfId="59"/>
    <cellStyle name="Comma 3" xfId="60"/>
    <cellStyle name="Comma 4" xfId="79"/>
    <cellStyle name="Comma 5" xfId="20"/>
    <cellStyle name="Comma0" xfId="8"/>
    <cellStyle name="Currency 2" xfId="30"/>
    <cellStyle name="Currency 3" xfId="29"/>
    <cellStyle name="Currency0" xfId="9"/>
    <cellStyle name="Date" xfId="10"/>
    <cellStyle name="Explanatory Text 2" xfId="61"/>
    <cellStyle name="Fixed" xfId="11"/>
    <cellStyle name="Good 2" xfId="62"/>
    <cellStyle name="Grey" xfId="12"/>
    <cellStyle name="Heading 1 2" xfId="63"/>
    <cellStyle name="Heading 2 2" xfId="64"/>
    <cellStyle name="Heading 3 2" xfId="65"/>
    <cellStyle name="Heading 4 2" xfId="66"/>
    <cellStyle name="Input [yellow]" xfId="13"/>
    <cellStyle name="Input 2" xfId="67"/>
    <cellStyle name="Linked Cell 2" xfId="68"/>
    <cellStyle name="M" xfId="14"/>
    <cellStyle name="M.00" xfId="15"/>
    <cellStyle name="M_9. Rev2Cost_GDPIPI" xfId="26"/>
    <cellStyle name="M_9. Rev2Cost_GDPIPI 2" xfId="83"/>
    <cellStyle name="M_lists" xfId="19"/>
    <cellStyle name="M_lists 2" xfId="81"/>
    <cellStyle name="M_lists_4. Current Monthly Fixed Charge" xfId="22"/>
    <cellStyle name="M_Sheet4" xfId="28"/>
    <cellStyle name="M_Sheet4 2" xfId="85"/>
    <cellStyle name="Neutral 2" xfId="69"/>
    <cellStyle name="Normal" xfId="0" builtinId="0"/>
    <cellStyle name="Normal - Style1" xfId="16"/>
    <cellStyle name="Normal 2" xfId="23"/>
    <cellStyle name="Normal 3" xfId="70"/>
    <cellStyle name="Normal 4" xfId="71"/>
    <cellStyle name="Normal 5" xfId="72"/>
    <cellStyle name="Normal_6. Cost Allocation for Def-Var" xfId="1"/>
    <cellStyle name="Normal_Sheet6" xfId="2"/>
    <cellStyle name="Normal_Sheet7" xfId="3"/>
    <cellStyle name="Note 2" xfId="73"/>
    <cellStyle name="Output 2" xfId="74"/>
    <cellStyle name="Percent [2]" xfId="17"/>
    <cellStyle name="Percent 2" xfId="31"/>
    <cellStyle name="Percent 3" xfId="75"/>
    <cellStyle name="Title 2" xfId="76"/>
    <cellStyle name="Total 2" xfId="77"/>
    <cellStyle name="Warning Text 2"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BJ57"/>
  <sheetViews>
    <sheetView topLeftCell="AP7" workbookViewId="0">
      <selection activeCell="E26" sqref="E26"/>
    </sheetView>
  </sheetViews>
  <sheetFormatPr defaultRowHeight="15" x14ac:dyDescent="0.25"/>
  <cols>
    <col min="57" max="57" width="36.140625" bestFit="1" customWidth="1"/>
  </cols>
  <sheetData>
    <row r="15" spans="3:4" x14ac:dyDescent="0.25">
      <c r="C15" s="199" t="s">
        <v>59</v>
      </c>
      <c r="D15" s="199"/>
    </row>
    <row r="17" spans="1:62" x14ac:dyDescent="0.25">
      <c r="A17" s="85"/>
      <c r="B17" s="85"/>
      <c r="C17" s="85"/>
      <c r="D17" s="85"/>
      <c r="E17" s="85"/>
      <c r="F17" s="107"/>
      <c r="G17" s="85"/>
      <c r="H17" s="85"/>
      <c r="I17" s="85"/>
      <c r="J17" s="85"/>
      <c r="K17" s="85"/>
      <c r="L17" s="85"/>
      <c r="M17" s="85"/>
      <c r="N17" s="85"/>
      <c r="O17" s="85"/>
      <c r="P17" s="107"/>
      <c r="Q17" s="85"/>
      <c r="R17" s="85"/>
      <c r="S17" s="85"/>
      <c r="T17" s="85"/>
      <c r="U17" s="85"/>
      <c r="V17" s="85"/>
      <c r="W17" s="85"/>
      <c r="X17" s="85"/>
      <c r="Y17" s="85"/>
      <c r="Z17" s="107"/>
      <c r="AA17" s="85"/>
      <c r="AB17" s="85"/>
      <c r="AC17" s="85"/>
      <c r="AD17" s="85"/>
      <c r="AE17" s="85"/>
      <c r="AF17" s="85"/>
      <c r="AG17" s="85"/>
      <c r="AH17" s="85"/>
      <c r="AI17" s="85"/>
      <c r="AJ17" s="107"/>
      <c r="AK17" s="85"/>
      <c r="AL17" s="85"/>
      <c r="AM17" s="107"/>
      <c r="AN17" s="85"/>
      <c r="AO17" s="85"/>
      <c r="AP17" s="85"/>
      <c r="AQ17" s="85"/>
      <c r="AR17" s="85"/>
      <c r="AS17" s="85"/>
      <c r="AT17" s="85"/>
      <c r="AU17" s="85"/>
      <c r="AV17" s="85"/>
      <c r="AW17" s="107"/>
      <c r="AX17" s="85"/>
      <c r="AY17" s="85"/>
      <c r="AZ17" s="85"/>
      <c r="BA17" s="85"/>
      <c r="BB17" s="85"/>
      <c r="BC17" s="85"/>
      <c r="BD17" s="85"/>
      <c r="BE17" s="85"/>
      <c r="BF17" s="85"/>
      <c r="BG17" s="85"/>
      <c r="BH17" s="85"/>
      <c r="BI17" s="85"/>
      <c r="BJ17" s="85"/>
    </row>
    <row r="18" spans="1:62" ht="15.75" thickBot="1" x14ac:dyDescent="0.3">
      <c r="A18" s="85"/>
      <c r="B18" s="85"/>
      <c r="C18" s="91"/>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row>
    <row r="19" spans="1:62" ht="28.5" thickBot="1" x14ac:dyDescent="0.4">
      <c r="A19" s="85"/>
      <c r="B19" s="85"/>
      <c r="C19" s="86"/>
      <c r="D19" s="87"/>
      <c r="E19" s="214">
        <v>2010</v>
      </c>
      <c r="F19" s="215"/>
      <c r="G19" s="215"/>
      <c r="H19" s="215"/>
      <c r="I19" s="215"/>
      <c r="J19" s="215"/>
      <c r="K19" s="215"/>
      <c r="L19" s="215"/>
      <c r="M19" s="215"/>
      <c r="N19" s="216"/>
      <c r="O19" s="214">
        <v>2011</v>
      </c>
      <c r="P19" s="215"/>
      <c r="Q19" s="215"/>
      <c r="R19" s="215"/>
      <c r="S19" s="215"/>
      <c r="T19" s="215"/>
      <c r="U19" s="215"/>
      <c r="V19" s="215"/>
      <c r="W19" s="215"/>
      <c r="X19" s="216"/>
      <c r="Y19" s="214">
        <v>2012</v>
      </c>
      <c r="Z19" s="215"/>
      <c r="AA19" s="215"/>
      <c r="AB19" s="215"/>
      <c r="AC19" s="215"/>
      <c r="AD19" s="215"/>
      <c r="AE19" s="215"/>
      <c r="AF19" s="215"/>
      <c r="AG19" s="215"/>
      <c r="AH19" s="215"/>
      <c r="AI19" s="215"/>
      <c r="AJ19" s="215"/>
      <c r="AK19" s="216"/>
      <c r="AL19" s="214">
        <v>2013</v>
      </c>
      <c r="AM19" s="215"/>
      <c r="AN19" s="215"/>
      <c r="AO19" s="215"/>
      <c r="AP19" s="215"/>
      <c r="AQ19" s="215"/>
      <c r="AR19" s="215"/>
      <c r="AS19" s="215"/>
      <c r="AT19" s="215"/>
      <c r="AU19" s="215"/>
      <c r="AV19" s="215"/>
      <c r="AW19" s="215"/>
      <c r="AX19" s="216"/>
      <c r="AY19" s="214">
        <v>2014</v>
      </c>
      <c r="AZ19" s="215"/>
      <c r="BA19" s="215"/>
      <c r="BB19" s="216"/>
      <c r="BC19" s="217" t="s">
        <v>60</v>
      </c>
      <c r="BD19" s="218"/>
      <c r="BE19" s="219"/>
      <c r="BF19" s="96" t="s">
        <v>61</v>
      </c>
      <c r="BG19" s="97"/>
      <c r="BH19" s="85"/>
      <c r="BI19" s="85"/>
      <c r="BJ19" s="85"/>
    </row>
    <row r="20" spans="1:62" x14ac:dyDescent="0.25">
      <c r="A20" s="85"/>
      <c r="B20" s="85"/>
      <c r="C20" s="209" t="s">
        <v>62</v>
      </c>
      <c r="D20" s="196" t="s">
        <v>63</v>
      </c>
      <c r="E20" s="204" t="s">
        <v>64</v>
      </c>
      <c r="F20" s="201" t="s">
        <v>65</v>
      </c>
      <c r="G20" s="201" t="s">
        <v>66</v>
      </c>
      <c r="H20" s="201" t="s">
        <v>67</v>
      </c>
      <c r="I20" s="201" t="s">
        <v>68</v>
      </c>
      <c r="J20" s="201" t="s">
        <v>69</v>
      </c>
      <c r="K20" s="201" t="s">
        <v>70</v>
      </c>
      <c r="L20" s="201" t="s">
        <v>66</v>
      </c>
      <c r="M20" s="201" t="s">
        <v>71</v>
      </c>
      <c r="N20" s="196" t="s">
        <v>72</v>
      </c>
      <c r="O20" s="204" t="s">
        <v>73</v>
      </c>
      <c r="P20" s="201" t="s">
        <v>74</v>
      </c>
      <c r="Q20" s="201" t="s">
        <v>75</v>
      </c>
      <c r="R20" s="201" t="s">
        <v>76</v>
      </c>
      <c r="S20" s="201" t="s">
        <v>77</v>
      </c>
      <c r="T20" s="201" t="s">
        <v>78</v>
      </c>
      <c r="U20" s="201" t="s">
        <v>79</v>
      </c>
      <c r="V20" s="201" t="s">
        <v>75</v>
      </c>
      <c r="W20" s="201" t="s">
        <v>80</v>
      </c>
      <c r="X20" s="196" t="s">
        <v>81</v>
      </c>
      <c r="Y20" s="204" t="s">
        <v>82</v>
      </c>
      <c r="Z20" s="201" t="s">
        <v>83</v>
      </c>
      <c r="AA20" s="201" t="s">
        <v>84</v>
      </c>
      <c r="AB20" s="201" t="s">
        <v>85</v>
      </c>
      <c r="AC20" s="201" t="s">
        <v>86</v>
      </c>
      <c r="AD20" s="201" t="s">
        <v>87</v>
      </c>
      <c r="AE20" s="201" t="s">
        <v>88</v>
      </c>
      <c r="AF20" s="201" t="s">
        <v>89</v>
      </c>
      <c r="AG20" s="201" t="s">
        <v>90</v>
      </c>
      <c r="AH20" s="201" t="s">
        <v>91</v>
      </c>
      <c r="AI20" s="201" t="s">
        <v>84</v>
      </c>
      <c r="AJ20" s="201" t="s">
        <v>92</v>
      </c>
      <c r="AK20" s="196" t="s">
        <v>93</v>
      </c>
      <c r="AL20" s="204" t="s">
        <v>94</v>
      </c>
      <c r="AM20" s="201" t="s">
        <v>95</v>
      </c>
      <c r="AN20" s="201" t="s">
        <v>96</v>
      </c>
      <c r="AO20" s="201" t="s">
        <v>97</v>
      </c>
      <c r="AP20" s="201" t="s">
        <v>98</v>
      </c>
      <c r="AQ20" s="201" t="s">
        <v>99</v>
      </c>
      <c r="AR20" s="201" t="s">
        <v>100</v>
      </c>
      <c r="AS20" s="201" t="s">
        <v>101</v>
      </c>
      <c r="AT20" s="201" t="s">
        <v>102</v>
      </c>
      <c r="AU20" s="201" t="s">
        <v>103</v>
      </c>
      <c r="AV20" s="201" t="s">
        <v>96</v>
      </c>
      <c r="AW20" s="201" t="s">
        <v>104</v>
      </c>
      <c r="AX20" s="196" t="s">
        <v>105</v>
      </c>
      <c r="AY20" s="201" t="s">
        <v>106</v>
      </c>
      <c r="AZ20" s="201" t="s">
        <v>107</v>
      </c>
      <c r="BA20" s="201" t="s">
        <v>108</v>
      </c>
      <c r="BB20" s="201" t="s">
        <v>109</v>
      </c>
      <c r="BC20" s="204" t="s">
        <v>110</v>
      </c>
      <c r="BD20" s="201" t="s">
        <v>111</v>
      </c>
      <c r="BE20" s="196" t="s">
        <v>112</v>
      </c>
      <c r="BF20" s="211" t="s">
        <v>113</v>
      </c>
      <c r="BG20" s="196" t="s">
        <v>114</v>
      </c>
      <c r="BH20" s="85"/>
      <c r="BI20" s="85"/>
      <c r="BJ20" s="85"/>
    </row>
    <row r="21" spans="1:62" x14ac:dyDescent="0.25">
      <c r="A21" s="85"/>
      <c r="B21" s="85"/>
      <c r="C21" s="210"/>
      <c r="D21" s="197"/>
      <c r="E21" s="205"/>
      <c r="F21" s="207"/>
      <c r="G21" s="202"/>
      <c r="H21" s="202"/>
      <c r="I21" s="202"/>
      <c r="J21" s="207"/>
      <c r="K21" s="202"/>
      <c r="L21" s="202"/>
      <c r="M21" s="202"/>
      <c r="N21" s="197"/>
      <c r="O21" s="205"/>
      <c r="P21" s="207"/>
      <c r="Q21" s="202"/>
      <c r="R21" s="202"/>
      <c r="S21" s="202"/>
      <c r="T21" s="207"/>
      <c r="U21" s="202"/>
      <c r="V21" s="202"/>
      <c r="W21" s="202"/>
      <c r="X21" s="197"/>
      <c r="Y21" s="205"/>
      <c r="Z21" s="207"/>
      <c r="AA21" s="202"/>
      <c r="AB21" s="202"/>
      <c r="AC21" s="202"/>
      <c r="AD21" s="202"/>
      <c r="AE21" s="202"/>
      <c r="AF21" s="202"/>
      <c r="AG21" s="207"/>
      <c r="AH21" s="202"/>
      <c r="AI21" s="202"/>
      <c r="AJ21" s="202"/>
      <c r="AK21" s="197"/>
      <c r="AL21" s="205"/>
      <c r="AM21" s="207"/>
      <c r="AN21" s="202"/>
      <c r="AO21" s="202"/>
      <c r="AP21" s="202"/>
      <c r="AQ21" s="202"/>
      <c r="AR21" s="202"/>
      <c r="AS21" s="202"/>
      <c r="AT21" s="207"/>
      <c r="AU21" s="202"/>
      <c r="AV21" s="202"/>
      <c r="AW21" s="202"/>
      <c r="AX21" s="197"/>
      <c r="AY21" s="202"/>
      <c r="AZ21" s="202"/>
      <c r="BA21" s="202"/>
      <c r="BB21" s="202"/>
      <c r="BC21" s="205"/>
      <c r="BD21" s="207"/>
      <c r="BE21" s="197"/>
      <c r="BF21" s="212"/>
      <c r="BG21" s="197"/>
      <c r="BH21" s="85"/>
      <c r="BI21" s="85"/>
      <c r="BJ21" s="85"/>
    </row>
    <row r="22" spans="1:62" ht="21" thickBot="1" x14ac:dyDescent="0.3">
      <c r="A22" s="85"/>
      <c r="B22" s="98"/>
      <c r="C22" s="210"/>
      <c r="D22" s="197"/>
      <c r="E22" s="206"/>
      <c r="F22" s="208"/>
      <c r="G22" s="203"/>
      <c r="H22" s="203"/>
      <c r="I22" s="203"/>
      <c r="J22" s="208"/>
      <c r="K22" s="203"/>
      <c r="L22" s="203"/>
      <c r="M22" s="203"/>
      <c r="N22" s="198"/>
      <c r="O22" s="206"/>
      <c r="P22" s="208"/>
      <c r="Q22" s="203"/>
      <c r="R22" s="203"/>
      <c r="S22" s="203"/>
      <c r="T22" s="208"/>
      <c r="U22" s="203"/>
      <c r="V22" s="203"/>
      <c r="W22" s="203"/>
      <c r="X22" s="198"/>
      <c r="Y22" s="206"/>
      <c r="Z22" s="208"/>
      <c r="AA22" s="203"/>
      <c r="AB22" s="203"/>
      <c r="AC22" s="203"/>
      <c r="AD22" s="203"/>
      <c r="AE22" s="203"/>
      <c r="AF22" s="203"/>
      <c r="AG22" s="208"/>
      <c r="AH22" s="203"/>
      <c r="AI22" s="203"/>
      <c r="AJ22" s="203"/>
      <c r="AK22" s="198"/>
      <c r="AL22" s="206"/>
      <c r="AM22" s="208"/>
      <c r="AN22" s="203"/>
      <c r="AO22" s="203"/>
      <c r="AP22" s="203"/>
      <c r="AQ22" s="203"/>
      <c r="AR22" s="203"/>
      <c r="AS22" s="203"/>
      <c r="AT22" s="208"/>
      <c r="AU22" s="203"/>
      <c r="AV22" s="203"/>
      <c r="AW22" s="203"/>
      <c r="AX22" s="198"/>
      <c r="AY22" s="203"/>
      <c r="AZ22" s="203"/>
      <c r="BA22" s="203"/>
      <c r="BB22" s="203"/>
      <c r="BC22" s="206"/>
      <c r="BD22" s="208"/>
      <c r="BE22" s="198" t="s">
        <v>115</v>
      </c>
      <c r="BF22" s="213"/>
      <c r="BG22" s="198"/>
      <c r="BH22" s="85"/>
      <c r="BI22" s="85"/>
      <c r="BJ22" s="85"/>
    </row>
    <row r="23" spans="1:62" ht="27" thickBot="1" x14ac:dyDescent="0.45">
      <c r="A23" s="85"/>
      <c r="B23" s="85"/>
      <c r="C23" s="125" t="s">
        <v>116</v>
      </c>
      <c r="D23" s="126"/>
      <c r="E23" s="88"/>
      <c r="F23" s="89"/>
      <c r="G23" s="99"/>
      <c r="H23" s="99"/>
      <c r="I23" s="99"/>
      <c r="J23" s="99"/>
      <c r="K23" s="99"/>
      <c r="L23" s="99"/>
      <c r="M23" s="99"/>
      <c r="N23" s="90"/>
      <c r="O23" s="88"/>
      <c r="P23" s="89"/>
      <c r="Q23" s="99"/>
      <c r="R23" s="99"/>
      <c r="S23" s="99"/>
      <c r="T23" s="99"/>
      <c r="U23" s="99"/>
      <c r="V23" s="99"/>
      <c r="W23" s="99"/>
      <c r="X23" s="90"/>
      <c r="Y23" s="88"/>
      <c r="Z23" s="89"/>
      <c r="AA23" s="99"/>
      <c r="AB23" s="99"/>
      <c r="AC23" s="99"/>
      <c r="AD23" s="99"/>
      <c r="AE23" s="99"/>
      <c r="AF23" s="99"/>
      <c r="AG23" s="99"/>
      <c r="AH23" s="99"/>
      <c r="AI23" s="99"/>
      <c r="AJ23" s="99"/>
      <c r="AK23" s="90"/>
      <c r="AL23" s="88"/>
      <c r="AM23" s="89"/>
      <c r="AN23" s="99"/>
      <c r="AO23" s="99"/>
      <c r="AP23" s="99"/>
      <c r="AQ23" s="99"/>
      <c r="AR23" s="99"/>
      <c r="AS23" s="99"/>
      <c r="AT23" s="99"/>
      <c r="AU23" s="99"/>
      <c r="AV23" s="99"/>
      <c r="AW23" s="99"/>
      <c r="AX23" s="90"/>
      <c r="AY23" s="100"/>
      <c r="AZ23" s="101"/>
      <c r="BA23" s="99"/>
      <c r="BB23" s="102"/>
      <c r="BC23" s="103"/>
      <c r="BD23" s="103"/>
      <c r="BE23" s="104"/>
      <c r="BF23" s="108"/>
      <c r="BG23" s="105"/>
      <c r="BH23" s="85"/>
      <c r="BI23" s="85"/>
      <c r="BJ23" s="85"/>
    </row>
    <row r="24" spans="1:62" ht="15.75" thickBot="1" x14ac:dyDescent="0.3">
      <c r="A24" s="93">
        <v>1</v>
      </c>
      <c r="B24" s="85"/>
      <c r="C24" s="88" t="s">
        <v>117</v>
      </c>
      <c r="D24" s="127">
        <v>1550</v>
      </c>
      <c r="E24" s="150">
        <v>432621.07</v>
      </c>
      <c r="F24" s="150">
        <v>-49471.47</v>
      </c>
      <c r="G24" s="150">
        <v>479589.06</v>
      </c>
      <c r="H24" s="151"/>
      <c r="I24" s="158">
        <v>-96439.460000000021</v>
      </c>
      <c r="J24" s="150">
        <v>30836</v>
      </c>
      <c r="K24" s="150">
        <v>386.41</v>
      </c>
      <c r="L24" s="150">
        <v>25447.26</v>
      </c>
      <c r="M24" s="151"/>
      <c r="N24" s="159">
        <v>5775.1500000000015</v>
      </c>
      <c r="O24" s="160">
        <v>-96439.460000000021</v>
      </c>
      <c r="P24" s="150">
        <v>165144.13</v>
      </c>
      <c r="Q24" s="150"/>
      <c r="R24" s="151"/>
      <c r="S24" s="158">
        <v>68704.669999999984</v>
      </c>
      <c r="T24" s="170">
        <v>5775.1500000000015</v>
      </c>
      <c r="U24" s="150">
        <v>-1247.1400000000001</v>
      </c>
      <c r="V24" s="150"/>
      <c r="W24" s="151"/>
      <c r="X24" s="159">
        <v>4528.0100000000011</v>
      </c>
      <c r="Y24" s="160">
        <v>68704.669999999984</v>
      </c>
      <c r="Z24" s="150">
        <v>143038</v>
      </c>
      <c r="AA24" s="150">
        <v>-96439</v>
      </c>
      <c r="AB24" s="150"/>
      <c r="AC24" s="150"/>
      <c r="AD24" s="150"/>
      <c r="AE24" s="150"/>
      <c r="AF24" s="112">
        <v>308181.67</v>
      </c>
      <c r="AG24" s="161">
        <v>4528.0100000000011</v>
      </c>
      <c r="AH24" s="111">
        <v>2830</v>
      </c>
      <c r="AI24" s="150">
        <v>3885</v>
      </c>
      <c r="AJ24" s="150"/>
      <c r="AK24" s="113">
        <v>3473.0100000000011</v>
      </c>
      <c r="AL24" s="162">
        <v>308181.67</v>
      </c>
      <c r="AM24" s="111">
        <v>299127</v>
      </c>
      <c r="AN24" s="111">
        <v>165144</v>
      </c>
      <c r="AO24" s="111"/>
      <c r="AP24" s="111"/>
      <c r="AQ24" s="111"/>
      <c r="AR24" s="111"/>
      <c r="AS24" s="112">
        <v>442164.66999999993</v>
      </c>
      <c r="AT24" s="163">
        <v>3473.0100000000011</v>
      </c>
      <c r="AU24" s="111">
        <v>6198.3199999999988</v>
      </c>
      <c r="AV24" s="111">
        <v>4689</v>
      </c>
      <c r="AW24" s="111"/>
      <c r="AX24" s="113">
        <v>4982.33</v>
      </c>
      <c r="AY24" s="111"/>
      <c r="AZ24" s="111"/>
      <c r="BA24" s="163">
        <v>442164.66999999993</v>
      </c>
      <c r="BB24" s="164">
        <v>4982.33</v>
      </c>
      <c r="BC24" s="111">
        <v>6499.8206489999984</v>
      </c>
      <c r="BD24" s="111">
        <v>2166.6068829999995</v>
      </c>
      <c r="BE24" s="114">
        <v>455813.42753199994</v>
      </c>
      <c r="BF24" s="115">
        <v>447147</v>
      </c>
      <c r="BG24" s="114">
        <v>0</v>
      </c>
      <c r="BH24" s="85"/>
      <c r="BI24" s="85"/>
      <c r="BJ24" s="85"/>
    </row>
    <row r="25" spans="1:62" ht="15.75" thickBot="1" x14ac:dyDescent="0.3">
      <c r="A25" s="85"/>
      <c r="B25" s="85"/>
      <c r="C25" s="88" t="s">
        <v>118</v>
      </c>
      <c r="D25" s="127">
        <v>1551</v>
      </c>
      <c r="E25" s="154"/>
      <c r="F25" s="149"/>
      <c r="G25" s="149"/>
      <c r="H25" s="149"/>
      <c r="I25" s="165"/>
      <c r="J25" s="149"/>
      <c r="K25" s="149"/>
      <c r="L25" s="149"/>
      <c r="M25" s="149"/>
      <c r="N25" s="165"/>
      <c r="O25" s="165"/>
      <c r="P25" s="149"/>
      <c r="Q25" s="149"/>
      <c r="R25" s="149"/>
      <c r="S25" s="165"/>
      <c r="T25" s="165"/>
      <c r="U25" s="149"/>
      <c r="V25" s="149"/>
      <c r="W25" s="149"/>
      <c r="X25" s="165"/>
      <c r="Y25" s="165"/>
      <c r="Z25" s="149"/>
      <c r="AA25" s="149"/>
      <c r="AB25" s="149"/>
      <c r="AC25" s="149"/>
      <c r="AD25" s="149"/>
      <c r="AE25" s="149"/>
      <c r="AF25" s="165"/>
      <c r="AG25" s="165"/>
      <c r="AH25" s="149"/>
      <c r="AI25" s="149"/>
      <c r="AJ25" s="149"/>
      <c r="AK25" s="166">
        <v>0</v>
      </c>
      <c r="AL25" s="162">
        <v>0</v>
      </c>
      <c r="AM25" s="111">
        <v>7702.8900000000012</v>
      </c>
      <c r="AN25" s="111"/>
      <c r="AO25" s="111"/>
      <c r="AP25" s="111"/>
      <c r="AQ25" s="111"/>
      <c r="AR25" s="111"/>
      <c r="AS25" s="112">
        <v>7702.8900000000012</v>
      </c>
      <c r="AT25" s="163">
        <v>0</v>
      </c>
      <c r="AU25" s="111">
        <v>118.94</v>
      </c>
      <c r="AV25" s="111"/>
      <c r="AW25" s="111"/>
      <c r="AX25" s="113">
        <v>118.94</v>
      </c>
      <c r="AY25" s="111"/>
      <c r="AZ25" s="111"/>
      <c r="BA25" s="163">
        <v>7702.8900000000012</v>
      </c>
      <c r="BB25" s="164">
        <v>118.94</v>
      </c>
      <c r="BC25" s="111">
        <v>113.23248300000002</v>
      </c>
      <c r="BD25" s="111">
        <v>37.744161000000005</v>
      </c>
      <c r="BE25" s="114">
        <v>7972.8066440000002</v>
      </c>
      <c r="BF25" s="115">
        <v>7822</v>
      </c>
      <c r="BG25" s="114">
        <v>0.16999999999916326</v>
      </c>
      <c r="BH25" s="85"/>
      <c r="BI25" s="85"/>
      <c r="BJ25" s="85"/>
    </row>
    <row r="26" spans="1:62" ht="15.75" thickBot="1" x14ac:dyDescent="0.3">
      <c r="A26" s="93">
        <v>2</v>
      </c>
      <c r="B26" s="85"/>
      <c r="C26" s="128" t="s">
        <v>119</v>
      </c>
      <c r="D26" s="127">
        <v>1580</v>
      </c>
      <c r="E26" s="152">
        <v>-1006879.76</v>
      </c>
      <c r="F26" s="152">
        <v>-421949.33</v>
      </c>
      <c r="G26" s="152">
        <v>-888131.41</v>
      </c>
      <c r="H26" s="153"/>
      <c r="I26" s="167">
        <v>-540697.68000000005</v>
      </c>
      <c r="J26" s="152">
        <v>-3553</v>
      </c>
      <c r="K26" s="152">
        <v>-2835.84</v>
      </c>
      <c r="L26" s="152">
        <v>4314.5600000000004</v>
      </c>
      <c r="M26" s="153"/>
      <c r="N26" s="168">
        <v>-10703.400000000001</v>
      </c>
      <c r="O26" s="169">
        <v>-540697.68000000005</v>
      </c>
      <c r="P26" s="152">
        <v>-477597.04</v>
      </c>
      <c r="Q26" s="152"/>
      <c r="R26" s="153"/>
      <c r="S26" s="167">
        <v>-1018294.72</v>
      </c>
      <c r="T26" s="170">
        <v>-10703.400000000001</v>
      </c>
      <c r="U26" s="152">
        <v>-11612.24</v>
      </c>
      <c r="V26" s="152"/>
      <c r="W26" s="153"/>
      <c r="X26" s="168">
        <v>-22315.64</v>
      </c>
      <c r="Y26" s="169">
        <v>-1018294.72</v>
      </c>
      <c r="Z26" s="111">
        <v>-614023</v>
      </c>
      <c r="AA26" s="111">
        <v>-540698</v>
      </c>
      <c r="AB26" s="152"/>
      <c r="AC26" s="152"/>
      <c r="AD26" s="152"/>
      <c r="AE26" s="152"/>
      <c r="AF26" s="112">
        <v>-1091619.72</v>
      </c>
      <c r="AG26" s="170">
        <v>-22315.64</v>
      </c>
      <c r="AH26" s="111">
        <v>-15081</v>
      </c>
      <c r="AI26" s="111">
        <v>-21301</v>
      </c>
      <c r="AJ26" s="152"/>
      <c r="AK26" s="113">
        <v>-16095.64</v>
      </c>
      <c r="AL26" s="162">
        <v>-1091619.72</v>
      </c>
      <c r="AM26" s="111">
        <v>-441436.38000000012</v>
      </c>
      <c r="AN26" s="111">
        <v>-477597.04</v>
      </c>
      <c r="AO26" s="111"/>
      <c r="AP26" s="111"/>
      <c r="AQ26" s="111"/>
      <c r="AR26" s="111"/>
      <c r="AS26" s="112">
        <v>-1055459.06</v>
      </c>
      <c r="AT26" s="163">
        <v>-16095.64</v>
      </c>
      <c r="AU26" s="111">
        <v>-19167.850000000002</v>
      </c>
      <c r="AV26" s="111">
        <v>-12716</v>
      </c>
      <c r="AW26" s="111"/>
      <c r="AX26" s="113">
        <v>-22547.490000000005</v>
      </c>
      <c r="AY26" s="111"/>
      <c r="AZ26" s="111"/>
      <c r="BA26" s="163">
        <v>-1055459.06</v>
      </c>
      <c r="BB26" s="164">
        <v>-22547.490000000005</v>
      </c>
      <c r="BC26" s="111">
        <v>-15515.248182000001</v>
      </c>
      <c r="BD26" s="111">
        <v>-5171.7493940000004</v>
      </c>
      <c r="BE26" s="114">
        <v>-1098693.547576</v>
      </c>
      <c r="BF26" s="115">
        <v>-1078007</v>
      </c>
      <c r="BG26" s="114">
        <v>-0.44999999995343387</v>
      </c>
      <c r="BH26" s="85"/>
      <c r="BI26" s="85"/>
      <c r="BJ26" s="85"/>
    </row>
    <row r="27" spans="1:62" ht="15.75" thickBot="1" x14ac:dyDescent="0.3">
      <c r="A27" s="93">
        <v>3</v>
      </c>
      <c r="B27" s="85"/>
      <c r="C27" s="128" t="s">
        <v>120</v>
      </c>
      <c r="D27" s="127">
        <v>1584</v>
      </c>
      <c r="E27" s="111">
        <v>-889091.05</v>
      </c>
      <c r="F27" s="111">
        <v>39285.68</v>
      </c>
      <c r="G27" s="111">
        <v>-757581.02</v>
      </c>
      <c r="H27" s="145"/>
      <c r="I27" s="171">
        <v>-92224.349999999977</v>
      </c>
      <c r="J27" s="111">
        <v>-69365</v>
      </c>
      <c r="K27" s="111">
        <v>-905.74</v>
      </c>
      <c r="L27" s="111">
        <v>-60578.080000000002</v>
      </c>
      <c r="M27" s="145"/>
      <c r="N27" s="172">
        <v>-9692.6600000000035</v>
      </c>
      <c r="O27" s="162">
        <v>-92224.349999999977</v>
      </c>
      <c r="P27" s="111">
        <v>-1152.25</v>
      </c>
      <c r="Q27" s="111"/>
      <c r="R27" s="145"/>
      <c r="S27" s="171">
        <v>-93376.599999999977</v>
      </c>
      <c r="T27" s="163">
        <v>-9692.6600000000035</v>
      </c>
      <c r="U27" s="111">
        <v>-3182.36</v>
      </c>
      <c r="V27" s="111"/>
      <c r="W27" s="145"/>
      <c r="X27" s="172">
        <v>-12875.020000000004</v>
      </c>
      <c r="Y27" s="162">
        <v>-93376.599999999977</v>
      </c>
      <c r="Z27" s="111">
        <v>-109</v>
      </c>
      <c r="AA27" s="111">
        <v>-92224</v>
      </c>
      <c r="AB27" s="111"/>
      <c r="AC27" s="111"/>
      <c r="AD27" s="111"/>
      <c r="AE27" s="111"/>
      <c r="AF27" s="112">
        <v>-1261.5999999999767</v>
      </c>
      <c r="AG27" s="163">
        <v>-12875.020000000004</v>
      </c>
      <c r="AH27" s="111">
        <v>-812</v>
      </c>
      <c r="AI27" s="111">
        <v>-11500</v>
      </c>
      <c r="AJ27" s="111"/>
      <c r="AK27" s="113">
        <v>-2187.0200000000041</v>
      </c>
      <c r="AL27" s="162">
        <v>-1261.5999999999767</v>
      </c>
      <c r="AM27" s="111">
        <v>255989.25999999998</v>
      </c>
      <c r="AN27" s="111">
        <v>-1152.25</v>
      </c>
      <c r="AO27" s="111"/>
      <c r="AP27" s="111"/>
      <c r="AQ27" s="111"/>
      <c r="AR27" s="111"/>
      <c r="AS27" s="112">
        <v>255879.91</v>
      </c>
      <c r="AT27" s="163">
        <v>-2187.0200000000041</v>
      </c>
      <c r="AU27" s="111">
        <v>1598.3600000000042</v>
      </c>
      <c r="AV27" s="111">
        <v>-1403</v>
      </c>
      <c r="AW27" s="111"/>
      <c r="AX27" s="113">
        <v>814.34000000000015</v>
      </c>
      <c r="AY27" s="111"/>
      <c r="AZ27" s="111"/>
      <c r="BA27" s="163">
        <v>255879.91</v>
      </c>
      <c r="BB27" s="164">
        <v>814.34000000000015</v>
      </c>
      <c r="BC27" s="111">
        <v>3761.4346769999997</v>
      </c>
      <c r="BD27" s="111">
        <v>1253.811559</v>
      </c>
      <c r="BE27" s="114">
        <v>261709.49623600001</v>
      </c>
      <c r="BF27" s="115">
        <v>256694</v>
      </c>
      <c r="BG27" s="114">
        <v>-0.25</v>
      </c>
      <c r="BH27" s="85"/>
      <c r="BI27" s="85"/>
      <c r="BJ27" s="85"/>
    </row>
    <row r="28" spans="1:62" ht="15.75" thickBot="1" x14ac:dyDescent="0.3">
      <c r="A28" s="93">
        <v>4</v>
      </c>
      <c r="B28" s="85"/>
      <c r="C28" s="128" t="s">
        <v>121</v>
      </c>
      <c r="D28" s="127">
        <v>1586</v>
      </c>
      <c r="E28" s="111">
        <v>-1103218.8600000001</v>
      </c>
      <c r="F28" s="111">
        <v>-3727.55</v>
      </c>
      <c r="G28" s="111">
        <v>-1064287.79</v>
      </c>
      <c r="H28" s="145"/>
      <c r="I28" s="171">
        <v>-42658.620000000112</v>
      </c>
      <c r="J28" s="111">
        <v>-182667</v>
      </c>
      <c r="K28" s="111">
        <v>-389.02</v>
      </c>
      <c r="L28" s="111">
        <v>-170676.78</v>
      </c>
      <c r="M28" s="145"/>
      <c r="N28" s="172">
        <v>-12379.239999999991</v>
      </c>
      <c r="O28" s="162">
        <v>-42658.620000000112</v>
      </c>
      <c r="P28" s="111">
        <v>-24816.069999999992</v>
      </c>
      <c r="Q28" s="111"/>
      <c r="R28" s="145"/>
      <c r="S28" s="171">
        <v>-67474.690000000104</v>
      </c>
      <c r="T28" s="163">
        <v>-12379.239999999991</v>
      </c>
      <c r="U28" s="111">
        <v>-1886.26</v>
      </c>
      <c r="V28" s="111"/>
      <c r="W28" s="145"/>
      <c r="X28" s="172">
        <v>-14265.499999999991</v>
      </c>
      <c r="Y28" s="162">
        <v>-67474.690000000104</v>
      </c>
      <c r="Z28" s="111">
        <v>24395</v>
      </c>
      <c r="AA28" s="111">
        <v>-42658</v>
      </c>
      <c r="AB28" s="111"/>
      <c r="AC28" s="111"/>
      <c r="AD28" s="111"/>
      <c r="AE28" s="111"/>
      <c r="AF28" s="112">
        <v>-421.69000000010419</v>
      </c>
      <c r="AG28" s="163">
        <v>-14265.499999999991</v>
      </c>
      <c r="AH28" s="111">
        <v>-588</v>
      </c>
      <c r="AI28" s="111">
        <v>-13216</v>
      </c>
      <c r="AJ28" s="111"/>
      <c r="AK28" s="113">
        <v>-1637.4999999999909</v>
      </c>
      <c r="AL28" s="162">
        <v>-421.69000000010419</v>
      </c>
      <c r="AM28" s="111">
        <v>72902.880000000092</v>
      </c>
      <c r="AN28" s="111">
        <v>-24816.07</v>
      </c>
      <c r="AO28" s="111"/>
      <c r="AP28" s="111"/>
      <c r="AQ28" s="111"/>
      <c r="AR28" s="111"/>
      <c r="AS28" s="112">
        <v>97297.25999999998</v>
      </c>
      <c r="AT28" s="163">
        <v>-1637.4999999999909</v>
      </c>
      <c r="AU28" s="111">
        <v>322.82999999999089</v>
      </c>
      <c r="AV28" s="111">
        <v>-1658</v>
      </c>
      <c r="AW28" s="111"/>
      <c r="AX28" s="113">
        <v>343.32999999999993</v>
      </c>
      <c r="AY28" s="111"/>
      <c r="AZ28" s="111"/>
      <c r="BA28" s="163">
        <v>97297.25999999998</v>
      </c>
      <c r="BB28" s="164">
        <v>343.32999999999993</v>
      </c>
      <c r="BC28" s="111">
        <v>1430.2697219999998</v>
      </c>
      <c r="BD28" s="111">
        <v>476.75657399999994</v>
      </c>
      <c r="BE28" s="114">
        <v>99547.616295999978</v>
      </c>
      <c r="BF28" s="115">
        <v>97641</v>
      </c>
      <c r="BG28" s="114">
        <v>0.41000000001804437</v>
      </c>
      <c r="BH28" s="85"/>
      <c r="BI28" s="85"/>
      <c r="BJ28" s="143"/>
    </row>
    <row r="29" spans="1:62" ht="15.75" thickBot="1" x14ac:dyDescent="0.3">
      <c r="A29" s="93">
        <v>5</v>
      </c>
      <c r="B29" s="85"/>
      <c r="C29" s="128" t="s">
        <v>122</v>
      </c>
      <c r="D29" s="127">
        <v>1588</v>
      </c>
      <c r="E29" s="111">
        <v>-609681.43999999994</v>
      </c>
      <c r="F29" s="111">
        <v>-718073.47</v>
      </c>
      <c r="G29" s="111">
        <v>-601061.89</v>
      </c>
      <c r="H29" s="145"/>
      <c r="I29" s="171">
        <v>-726693.0199999999</v>
      </c>
      <c r="J29" s="111">
        <v>121073</v>
      </c>
      <c r="K29" s="111">
        <v>-22164.9</v>
      </c>
      <c r="L29" s="111">
        <v>102068.11</v>
      </c>
      <c r="M29" s="145"/>
      <c r="N29" s="172">
        <v>-3160.0099999999948</v>
      </c>
      <c r="O29" s="162">
        <v>-726693.0199999999</v>
      </c>
      <c r="P29" s="111">
        <v>138153.57999999996</v>
      </c>
      <c r="Q29" s="111"/>
      <c r="R29" s="145"/>
      <c r="S29" s="171">
        <v>-588539.43999999994</v>
      </c>
      <c r="T29" s="163">
        <v>-3160.0099999999948</v>
      </c>
      <c r="U29" s="111">
        <v>-14270.39</v>
      </c>
      <c r="V29" s="111"/>
      <c r="W29" s="145"/>
      <c r="X29" s="172">
        <v>-17430.399999999994</v>
      </c>
      <c r="Y29" s="162">
        <v>-588539.43999999994</v>
      </c>
      <c r="Z29" s="111">
        <v>376230</v>
      </c>
      <c r="AA29" s="111">
        <v>-726694</v>
      </c>
      <c r="AB29" s="111"/>
      <c r="AC29" s="111"/>
      <c r="AD29" s="111"/>
      <c r="AE29" s="111"/>
      <c r="AF29" s="112">
        <v>514384.56000000006</v>
      </c>
      <c r="AG29" s="163">
        <v>-17430.399999999994</v>
      </c>
      <c r="AH29" s="111">
        <v>-4980</v>
      </c>
      <c r="AI29" s="111">
        <v>-17402</v>
      </c>
      <c r="AJ29" s="111"/>
      <c r="AK29" s="113">
        <v>-5008.3999999999942</v>
      </c>
      <c r="AL29" s="162">
        <v>514384.56000000006</v>
      </c>
      <c r="AM29" s="111">
        <v>379232.6399999999</v>
      </c>
      <c r="AN29" s="111">
        <v>138154.76</v>
      </c>
      <c r="AO29" s="111"/>
      <c r="AP29" s="111"/>
      <c r="AQ29" s="111"/>
      <c r="AR29" s="111"/>
      <c r="AS29" s="112">
        <v>755462.44</v>
      </c>
      <c r="AT29" s="163">
        <v>-5008.3999999999942</v>
      </c>
      <c r="AU29" s="111">
        <v>2331.7299999999941</v>
      </c>
      <c r="AV29" s="111">
        <v>3357</v>
      </c>
      <c r="AW29" s="111"/>
      <c r="AX29" s="113">
        <v>-6033.67</v>
      </c>
      <c r="AY29" s="111"/>
      <c r="AZ29" s="111"/>
      <c r="BA29" s="163">
        <v>755462.44</v>
      </c>
      <c r="BB29" s="164">
        <v>-6033.67</v>
      </c>
      <c r="BC29" s="111">
        <v>11105.297868</v>
      </c>
      <c r="BD29" s="111">
        <v>3701.7659559999997</v>
      </c>
      <c r="BE29" s="114">
        <v>764235.83382399986</v>
      </c>
      <c r="BF29" s="115">
        <v>1407407</v>
      </c>
      <c r="BG29" s="114">
        <v>657978.2300000001</v>
      </c>
      <c r="BH29" s="85"/>
      <c r="BI29" s="85"/>
      <c r="BJ29" s="85"/>
    </row>
    <row r="30" spans="1:62" ht="15.75" thickBot="1" x14ac:dyDescent="0.3">
      <c r="A30" s="93">
        <v>6</v>
      </c>
      <c r="B30" s="85"/>
      <c r="C30" s="128" t="s">
        <v>123</v>
      </c>
      <c r="D30" s="127">
        <v>1589</v>
      </c>
      <c r="E30" s="111">
        <v>694727.92</v>
      </c>
      <c r="F30" s="111">
        <v>91506.96</v>
      </c>
      <c r="G30" s="111">
        <v>238751.37</v>
      </c>
      <c r="H30" s="145"/>
      <c r="I30" s="171">
        <v>547483.51</v>
      </c>
      <c r="J30" s="111"/>
      <c r="K30" s="111">
        <v>19941.82</v>
      </c>
      <c r="L30" s="111"/>
      <c r="M30" s="145"/>
      <c r="N30" s="172">
        <v>19941.82</v>
      </c>
      <c r="O30" s="162">
        <v>547483.51</v>
      </c>
      <c r="P30" s="111">
        <v>559826.34</v>
      </c>
      <c r="Q30" s="111"/>
      <c r="R30" s="145"/>
      <c r="S30" s="171">
        <v>1107309.8500000001</v>
      </c>
      <c r="T30" s="163">
        <v>19941.82</v>
      </c>
      <c r="U30" s="111">
        <v>11480.21</v>
      </c>
      <c r="V30" s="111"/>
      <c r="W30" s="145"/>
      <c r="X30" s="172">
        <v>31422.03</v>
      </c>
      <c r="Y30" s="162">
        <v>1107309.8500000001</v>
      </c>
      <c r="Z30" s="111">
        <v>-121867</v>
      </c>
      <c r="AA30" s="111">
        <v>547484</v>
      </c>
      <c r="AB30" s="111"/>
      <c r="AC30" s="111"/>
      <c r="AD30" s="111"/>
      <c r="AE30" s="111"/>
      <c r="AF30" s="112">
        <v>437958.85000000009</v>
      </c>
      <c r="AG30" s="163">
        <v>31422.03</v>
      </c>
      <c r="AH30" s="111">
        <v>12915</v>
      </c>
      <c r="AI30" s="111">
        <v>30674</v>
      </c>
      <c r="AJ30" s="111"/>
      <c r="AK30" s="113">
        <v>13663.029999999999</v>
      </c>
      <c r="AL30" s="162">
        <v>437958.85000000009</v>
      </c>
      <c r="AM30" s="111">
        <v>768916.66999999993</v>
      </c>
      <c r="AN30" s="111">
        <v>559826.34</v>
      </c>
      <c r="AO30" s="111"/>
      <c r="AP30" s="111"/>
      <c r="AQ30" s="111"/>
      <c r="AR30" s="111"/>
      <c r="AS30" s="112">
        <v>647049.18000000005</v>
      </c>
      <c r="AT30" s="163">
        <v>13663.029999999999</v>
      </c>
      <c r="AU30" s="111">
        <v>11729.11</v>
      </c>
      <c r="AV30" s="111">
        <v>14463</v>
      </c>
      <c r="AW30" s="111"/>
      <c r="AX30" s="113">
        <v>10929.14</v>
      </c>
      <c r="AY30" s="111"/>
      <c r="AZ30" s="111"/>
      <c r="BA30" s="163">
        <v>647049.18000000005</v>
      </c>
      <c r="BB30" s="164">
        <v>10929.14</v>
      </c>
      <c r="BC30" s="111">
        <v>9511.6229460000013</v>
      </c>
      <c r="BD30" s="111">
        <v>3170.5409820000004</v>
      </c>
      <c r="BE30" s="114">
        <v>670660.48392799997</v>
      </c>
      <c r="BF30" s="115"/>
      <c r="BG30" s="114">
        <v>-657978.32000000007</v>
      </c>
      <c r="BH30" s="85"/>
      <c r="BI30" s="85"/>
      <c r="BJ30" s="85"/>
    </row>
    <row r="31" spans="1:62" ht="15.75" thickBot="1" x14ac:dyDescent="0.3">
      <c r="A31" s="93">
        <v>7</v>
      </c>
      <c r="B31" s="85"/>
      <c r="C31" s="88" t="s">
        <v>124</v>
      </c>
      <c r="D31" s="127">
        <v>1590</v>
      </c>
      <c r="E31" s="111"/>
      <c r="F31" s="111"/>
      <c r="G31" s="111"/>
      <c r="H31" s="145"/>
      <c r="I31" s="171">
        <v>0</v>
      </c>
      <c r="J31" s="111"/>
      <c r="K31" s="111"/>
      <c r="L31" s="111"/>
      <c r="M31" s="145"/>
      <c r="N31" s="172">
        <v>0</v>
      </c>
      <c r="O31" s="162">
        <v>0</v>
      </c>
      <c r="P31" s="111"/>
      <c r="Q31" s="111"/>
      <c r="R31" s="145"/>
      <c r="S31" s="171">
        <v>0</v>
      </c>
      <c r="T31" s="163">
        <v>0</v>
      </c>
      <c r="U31" s="111"/>
      <c r="V31" s="111"/>
      <c r="W31" s="145"/>
      <c r="X31" s="172">
        <v>0</v>
      </c>
      <c r="Y31" s="162">
        <v>0</v>
      </c>
      <c r="Z31" s="111"/>
      <c r="AA31" s="111"/>
      <c r="AB31" s="111"/>
      <c r="AC31" s="111"/>
      <c r="AD31" s="111"/>
      <c r="AE31" s="111"/>
      <c r="AF31" s="112">
        <v>0</v>
      </c>
      <c r="AG31" s="163">
        <v>0</v>
      </c>
      <c r="AH31" s="111"/>
      <c r="AI31" s="111"/>
      <c r="AJ31" s="111"/>
      <c r="AK31" s="113">
        <v>0</v>
      </c>
      <c r="AL31" s="162">
        <v>0</v>
      </c>
      <c r="AM31" s="111"/>
      <c r="AN31" s="111"/>
      <c r="AO31" s="111"/>
      <c r="AP31" s="111"/>
      <c r="AQ31" s="111"/>
      <c r="AR31" s="111"/>
      <c r="AS31" s="112">
        <v>0</v>
      </c>
      <c r="AT31" s="163">
        <v>0</v>
      </c>
      <c r="AU31" s="111"/>
      <c r="AV31" s="111"/>
      <c r="AW31" s="111"/>
      <c r="AX31" s="113">
        <v>0</v>
      </c>
      <c r="AY31" s="111"/>
      <c r="AZ31" s="111"/>
      <c r="BA31" s="163">
        <v>0</v>
      </c>
      <c r="BB31" s="164">
        <v>0</v>
      </c>
      <c r="BC31" s="111"/>
      <c r="BD31" s="111"/>
      <c r="BE31" s="114">
        <v>0</v>
      </c>
      <c r="BF31" s="115"/>
      <c r="BG31" s="114">
        <v>0</v>
      </c>
      <c r="BH31" s="85"/>
      <c r="BI31" s="85"/>
      <c r="BJ31" s="85"/>
    </row>
    <row r="32" spans="1:62" ht="18" thickBot="1" x14ac:dyDescent="0.3">
      <c r="A32" s="93">
        <v>8</v>
      </c>
      <c r="B32" s="85"/>
      <c r="C32" s="129" t="s">
        <v>125</v>
      </c>
      <c r="D32" s="127">
        <v>1595</v>
      </c>
      <c r="E32" s="111"/>
      <c r="F32" s="111"/>
      <c r="G32" s="111"/>
      <c r="H32" s="145"/>
      <c r="I32" s="171">
        <v>0</v>
      </c>
      <c r="J32" s="111"/>
      <c r="K32" s="111"/>
      <c r="L32" s="111"/>
      <c r="M32" s="145"/>
      <c r="N32" s="172">
        <v>0</v>
      </c>
      <c r="O32" s="162">
        <v>0</v>
      </c>
      <c r="P32" s="111"/>
      <c r="Q32" s="111"/>
      <c r="R32" s="145"/>
      <c r="S32" s="171">
        <v>0</v>
      </c>
      <c r="T32" s="163">
        <v>0</v>
      </c>
      <c r="U32" s="111"/>
      <c r="V32" s="111"/>
      <c r="W32" s="145"/>
      <c r="X32" s="172">
        <v>0</v>
      </c>
      <c r="Y32" s="162">
        <v>0</v>
      </c>
      <c r="Z32" s="111"/>
      <c r="AA32" s="111"/>
      <c r="AB32" s="111"/>
      <c r="AC32" s="111"/>
      <c r="AD32" s="111"/>
      <c r="AE32" s="111"/>
      <c r="AF32" s="112">
        <v>0</v>
      </c>
      <c r="AG32" s="163">
        <v>0</v>
      </c>
      <c r="AH32" s="111"/>
      <c r="AI32" s="111"/>
      <c r="AJ32" s="111"/>
      <c r="AK32" s="113">
        <v>0</v>
      </c>
      <c r="AL32" s="162">
        <v>0</v>
      </c>
      <c r="AM32" s="111"/>
      <c r="AN32" s="111"/>
      <c r="AO32" s="111"/>
      <c r="AP32" s="111"/>
      <c r="AQ32" s="111"/>
      <c r="AR32" s="111"/>
      <c r="AS32" s="112">
        <v>0</v>
      </c>
      <c r="AT32" s="163">
        <v>0</v>
      </c>
      <c r="AU32" s="111"/>
      <c r="AV32" s="111"/>
      <c r="AW32" s="111"/>
      <c r="AX32" s="113">
        <v>0</v>
      </c>
      <c r="AY32" s="111"/>
      <c r="AZ32" s="111"/>
      <c r="BA32" s="163">
        <v>0</v>
      </c>
      <c r="BB32" s="164">
        <v>0</v>
      </c>
      <c r="BC32" s="111"/>
      <c r="BD32" s="111"/>
      <c r="BE32" s="114">
        <v>0</v>
      </c>
      <c r="BF32" s="115"/>
      <c r="BG32" s="114">
        <v>0</v>
      </c>
      <c r="BH32" s="85"/>
      <c r="BI32" s="85"/>
      <c r="BJ32" s="85"/>
    </row>
    <row r="33" spans="1:59" ht="18" thickBot="1" x14ac:dyDescent="0.3">
      <c r="A33" s="93">
        <v>9</v>
      </c>
      <c r="B33" s="85"/>
      <c r="C33" s="129" t="s">
        <v>126</v>
      </c>
      <c r="D33" s="127">
        <v>1595</v>
      </c>
      <c r="E33" s="111"/>
      <c r="F33" s="111"/>
      <c r="G33" s="111"/>
      <c r="H33" s="145"/>
      <c r="I33" s="171">
        <v>0</v>
      </c>
      <c r="J33" s="111"/>
      <c r="K33" s="111"/>
      <c r="L33" s="111"/>
      <c r="M33" s="145"/>
      <c r="N33" s="172">
        <v>0</v>
      </c>
      <c r="O33" s="162">
        <v>0</v>
      </c>
      <c r="P33" s="111"/>
      <c r="Q33" s="111"/>
      <c r="R33" s="145"/>
      <c r="S33" s="171">
        <v>0</v>
      </c>
      <c r="T33" s="163">
        <v>0</v>
      </c>
      <c r="U33" s="111"/>
      <c r="V33" s="111"/>
      <c r="W33" s="145"/>
      <c r="X33" s="172">
        <v>0</v>
      </c>
      <c r="Y33" s="162">
        <v>0</v>
      </c>
      <c r="Z33" s="111"/>
      <c r="AA33" s="111"/>
      <c r="AB33" s="111"/>
      <c r="AC33" s="111"/>
      <c r="AD33" s="111"/>
      <c r="AE33" s="111"/>
      <c r="AF33" s="112">
        <v>0</v>
      </c>
      <c r="AG33" s="163">
        <v>0</v>
      </c>
      <c r="AH33" s="111"/>
      <c r="AI33" s="111"/>
      <c r="AJ33" s="111"/>
      <c r="AK33" s="113">
        <v>0</v>
      </c>
      <c r="AL33" s="162">
        <v>0</v>
      </c>
      <c r="AM33" s="111"/>
      <c r="AN33" s="111"/>
      <c r="AO33" s="111"/>
      <c r="AP33" s="111"/>
      <c r="AQ33" s="111"/>
      <c r="AR33" s="111"/>
      <c r="AS33" s="112">
        <v>0</v>
      </c>
      <c r="AT33" s="163">
        <v>0</v>
      </c>
      <c r="AU33" s="111"/>
      <c r="AV33" s="111"/>
      <c r="AW33" s="111"/>
      <c r="AX33" s="113">
        <v>0</v>
      </c>
      <c r="AY33" s="111"/>
      <c r="AZ33" s="111"/>
      <c r="BA33" s="163">
        <v>0</v>
      </c>
      <c r="BB33" s="164">
        <v>0</v>
      </c>
      <c r="BC33" s="111"/>
      <c r="BD33" s="111"/>
      <c r="BE33" s="114">
        <v>0</v>
      </c>
      <c r="BF33" s="115"/>
      <c r="BG33" s="114">
        <v>0</v>
      </c>
    </row>
    <row r="34" spans="1:59" ht="18" thickBot="1" x14ac:dyDescent="0.3">
      <c r="A34" s="93">
        <v>9</v>
      </c>
      <c r="B34" s="85"/>
      <c r="C34" s="129" t="s">
        <v>127</v>
      </c>
      <c r="D34" s="127">
        <v>1595</v>
      </c>
      <c r="E34" s="111"/>
      <c r="F34" s="111"/>
      <c r="G34" s="111"/>
      <c r="H34" s="145"/>
      <c r="I34" s="171">
        <v>0</v>
      </c>
      <c r="J34" s="111"/>
      <c r="K34" s="111"/>
      <c r="L34" s="111"/>
      <c r="M34" s="145"/>
      <c r="N34" s="172">
        <v>0</v>
      </c>
      <c r="O34" s="162">
        <v>0</v>
      </c>
      <c r="P34" s="111"/>
      <c r="Q34" s="111"/>
      <c r="R34" s="145"/>
      <c r="S34" s="171">
        <v>0</v>
      </c>
      <c r="T34" s="163">
        <v>0</v>
      </c>
      <c r="U34" s="111"/>
      <c r="V34" s="111"/>
      <c r="W34" s="145"/>
      <c r="X34" s="172">
        <v>0</v>
      </c>
      <c r="Y34" s="162">
        <v>0</v>
      </c>
      <c r="Z34" s="111"/>
      <c r="AA34" s="111"/>
      <c r="AB34" s="111"/>
      <c r="AC34" s="111"/>
      <c r="AD34" s="111"/>
      <c r="AE34" s="111"/>
      <c r="AF34" s="112">
        <v>0</v>
      </c>
      <c r="AG34" s="163">
        <v>0</v>
      </c>
      <c r="AH34" s="111"/>
      <c r="AI34" s="111"/>
      <c r="AJ34" s="111"/>
      <c r="AK34" s="113">
        <v>0</v>
      </c>
      <c r="AL34" s="162">
        <v>0</v>
      </c>
      <c r="AM34" s="111"/>
      <c r="AN34" s="111"/>
      <c r="AO34" s="111"/>
      <c r="AP34" s="111"/>
      <c r="AQ34" s="111"/>
      <c r="AR34" s="111"/>
      <c r="AS34" s="112">
        <v>0</v>
      </c>
      <c r="AT34" s="163">
        <v>0</v>
      </c>
      <c r="AU34" s="111"/>
      <c r="AV34" s="111"/>
      <c r="AW34" s="111"/>
      <c r="AX34" s="113">
        <v>0</v>
      </c>
      <c r="AY34" s="111"/>
      <c r="AZ34" s="111"/>
      <c r="BA34" s="163">
        <v>0</v>
      </c>
      <c r="BB34" s="164">
        <v>0</v>
      </c>
      <c r="BC34" s="111"/>
      <c r="BD34" s="111"/>
      <c r="BE34" s="114">
        <v>0</v>
      </c>
      <c r="BF34" s="115"/>
      <c r="BG34" s="114">
        <v>0</v>
      </c>
    </row>
    <row r="35" spans="1:59" ht="18" thickBot="1" x14ac:dyDescent="0.3">
      <c r="A35" s="93">
        <v>9</v>
      </c>
      <c r="B35" s="85"/>
      <c r="C35" s="129" t="s">
        <v>128</v>
      </c>
      <c r="D35" s="127">
        <v>1595</v>
      </c>
      <c r="E35" s="111"/>
      <c r="F35" s="111"/>
      <c r="G35" s="111"/>
      <c r="H35" s="145"/>
      <c r="I35" s="171">
        <v>0</v>
      </c>
      <c r="J35" s="111"/>
      <c r="K35" s="111"/>
      <c r="L35" s="111"/>
      <c r="M35" s="145"/>
      <c r="N35" s="172">
        <v>0</v>
      </c>
      <c r="O35" s="162">
        <v>0</v>
      </c>
      <c r="P35" s="111"/>
      <c r="Q35" s="111"/>
      <c r="R35" s="145"/>
      <c r="S35" s="171">
        <v>0</v>
      </c>
      <c r="T35" s="163">
        <v>0</v>
      </c>
      <c r="U35" s="111"/>
      <c r="V35" s="111"/>
      <c r="W35" s="145"/>
      <c r="X35" s="172">
        <v>0</v>
      </c>
      <c r="Y35" s="162">
        <v>0</v>
      </c>
      <c r="Z35" s="111"/>
      <c r="AA35" s="111"/>
      <c r="AB35" s="111"/>
      <c r="AC35" s="111"/>
      <c r="AD35" s="111"/>
      <c r="AE35" s="111"/>
      <c r="AF35" s="112">
        <v>0</v>
      </c>
      <c r="AG35" s="163">
        <v>0</v>
      </c>
      <c r="AH35" s="111"/>
      <c r="AI35" s="111"/>
      <c r="AJ35" s="111"/>
      <c r="AK35" s="113">
        <v>0</v>
      </c>
      <c r="AL35" s="162">
        <v>0</v>
      </c>
      <c r="AM35" s="111"/>
      <c r="AN35" s="111"/>
      <c r="AO35" s="111"/>
      <c r="AP35" s="111"/>
      <c r="AQ35" s="111"/>
      <c r="AR35" s="111"/>
      <c r="AS35" s="112">
        <v>0</v>
      </c>
      <c r="AT35" s="163">
        <v>0</v>
      </c>
      <c r="AU35" s="111"/>
      <c r="AV35" s="111"/>
      <c r="AW35" s="111"/>
      <c r="AX35" s="113">
        <v>0</v>
      </c>
      <c r="AY35" s="111"/>
      <c r="AZ35" s="111"/>
      <c r="BA35" s="163">
        <v>0</v>
      </c>
      <c r="BB35" s="164">
        <v>0</v>
      </c>
      <c r="BC35" s="111"/>
      <c r="BD35" s="111"/>
      <c r="BE35" s="114">
        <v>0</v>
      </c>
      <c r="BF35" s="115"/>
      <c r="BG35" s="114">
        <v>0</v>
      </c>
    </row>
    <row r="36" spans="1:59" ht="18" thickBot="1" x14ac:dyDescent="0.3">
      <c r="A36" s="93">
        <v>9</v>
      </c>
      <c r="B36" s="85"/>
      <c r="C36" s="129" t="s">
        <v>129</v>
      </c>
      <c r="D36" s="127">
        <v>1595</v>
      </c>
      <c r="E36" s="111"/>
      <c r="F36" s="111"/>
      <c r="G36" s="111"/>
      <c r="H36" s="145"/>
      <c r="I36" s="171">
        <v>0</v>
      </c>
      <c r="J36" s="111"/>
      <c r="K36" s="111"/>
      <c r="L36" s="111"/>
      <c r="M36" s="145"/>
      <c r="N36" s="172">
        <v>0</v>
      </c>
      <c r="O36" s="162">
        <v>0</v>
      </c>
      <c r="P36" s="111"/>
      <c r="Q36" s="111"/>
      <c r="R36" s="145"/>
      <c r="S36" s="171">
        <v>0</v>
      </c>
      <c r="T36" s="163">
        <v>0</v>
      </c>
      <c r="U36" s="111"/>
      <c r="V36" s="111"/>
      <c r="W36" s="145"/>
      <c r="X36" s="172">
        <v>0</v>
      </c>
      <c r="Y36" s="162">
        <v>0</v>
      </c>
      <c r="Z36" s="111"/>
      <c r="AA36" s="111"/>
      <c r="AB36" s="111"/>
      <c r="AC36" s="111"/>
      <c r="AD36" s="111"/>
      <c r="AE36" s="111"/>
      <c r="AF36" s="112">
        <v>0</v>
      </c>
      <c r="AG36" s="163">
        <v>0</v>
      </c>
      <c r="AH36" s="111"/>
      <c r="AI36" s="111"/>
      <c r="AJ36" s="111"/>
      <c r="AK36" s="113">
        <v>0</v>
      </c>
      <c r="AL36" s="162">
        <v>0</v>
      </c>
      <c r="AM36" s="111"/>
      <c r="AN36" s="111"/>
      <c r="AO36" s="111"/>
      <c r="AP36" s="111"/>
      <c r="AQ36" s="111"/>
      <c r="AR36" s="111"/>
      <c r="AS36" s="112">
        <v>0</v>
      </c>
      <c r="AT36" s="163">
        <v>0</v>
      </c>
      <c r="AU36" s="111"/>
      <c r="AV36" s="111"/>
      <c r="AW36" s="111"/>
      <c r="AX36" s="113">
        <v>0</v>
      </c>
      <c r="AY36" s="111"/>
      <c r="AZ36" s="111"/>
      <c r="BA36" s="163">
        <v>0</v>
      </c>
      <c r="BB36" s="164">
        <v>0</v>
      </c>
      <c r="BC36" s="111"/>
      <c r="BD36" s="111"/>
      <c r="BE36" s="114">
        <v>0</v>
      </c>
      <c r="BF36" s="115"/>
      <c r="BG36" s="114">
        <v>0</v>
      </c>
    </row>
    <row r="37" spans="1:59" x14ac:dyDescent="0.25">
      <c r="A37" s="85"/>
      <c r="B37" s="85"/>
      <c r="C37" s="88"/>
      <c r="D37" s="130"/>
      <c r="E37" s="116"/>
      <c r="F37" s="112"/>
      <c r="G37" s="112"/>
      <c r="H37" s="112"/>
      <c r="I37" s="146"/>
      <c r="J37" s="112"/>
      <c r="K37" s="112"/>
      <c r="L37" s="112"/>
      <c r="M37" s="112"/>
      <c r="N37" s="147"/>
      <c r="O37" s="116"/>
      <c r="P37" s="112"/>
      <c r="Q37" s="112"/>
      <c r="R37" s="112"/>
      <c r="S37" s="146"/>
      <c r="T37" s="112"/>
      <c r="U37" s="112"/>
      <c r="V37" s="112"/>
      <c r="W37" s="112"/>
      <c r="X37" s="147"/>
      <c r="Y37" s="116"/>
      <c r="Z37" s="112"/>
      <c r="AA37" s="112"/>
      <c r="AB37" s="112"/>
      <c r="AC37" s="112"/>
      <c r="AD37" s="112"/>
      <c r="AE37" s="112"/>
      <c r="AF37" s="112"/>
      <c r="AG37" s="112"/>
      <c r="AH37" s="112"/>
      <c r="AI37" s="112"/>
      <c r="AJ37" s="112"/>
      <c r="AK37" s="113"/>
      <c r="AL37" s="116"/>
      <c r="AM37" s="112"/>
      <c r="AN37" s="112"/>
      <c r="AO37" s="112"/>
      <c r="AP37" s="112"/>
      <c r="AQ37" s="112"/>
      <c r="AR37" s="112"/>
      <c r="AS37" s="112"/>
      <c r="AT37" s="112"/>
      <c r="AU37" s="112"/>
      <c r="AV37" s="112"/>
      <c r="AW37" s="112"/>
      <c r="AX37" s="113"/>
      <c r="AY37" s="116"/>
      <c r="AZ37" s="112"/>
      <c r="BA37" s="112"/>
      <c r="BB37" s="113"/>
      <c r="BC37" s="117"/>
      <c r="BD37" s="117"/>
      <c r="BE37" s="114"/>
      <c r="BF37" s="118"/>
      <c r="BG37" s="114"/>
    </row>
    <row r="38" spans="1:59" x14ac:dyDescent="0.25">
      <c r="A38" s="85"/>
      <c r="B38" s="85"/>
      <c r="C38" s="131" t="s">
        <v>123</v>
      </c>
      <c r="D38" s="155">
        <v>1589</v>
      </c>
      <c r="E38" s="116">
        <v>694727.92</v>
      </c>
      <c r="F38" s="112">
        <v>91506.96</v>
      </c>
      <c r="G38" s="112">
        <v>238751.37</v>
      </c>
      <c r="H38" s="112">
        <v>0</v>
      </c>
      <c r="I38" s="112">
        <v>547483.51</v>
      </c>
      <c r="J38" s="112">
        <v>0</v>
      </c>
      <c r="K38" s="112">
        <v>19941.82</v>
      </c>
      <c r="L38" s="112">
        <v>0</v>
      </c>
      <c r="M38" s="112">
        <v>0</v>
      </c>
      <c r="N38" s="113">
        <v>19941.82</v>
      </c>
      <c r="O38" s="116">
        <v>547483.51</v>
      </c>
      <c r="P38" s="112">
        <v>559826.34</v>
      </c>
      <c r="Q38" s="112">
        <v>0</v>
      </c>
      <c r="R38" s="112">
        <v>0</v>
      </c>
      <c r="S38" s="112">
        <v>1107309.8500000001</v>
      </c>
      <c r="T38" s="112">
        <v>19941.82</v>
      </c>
      <c r="U38" s="112">
        <v>11480.21</v>
      </c>
      <c r="V38" s="112">
        <v>0</v>
      </c>
      <c r="W38" s="112">
        <v>0</v>
      </c>
      <c r="X38" s="113">
        <v>31422.03</v>
      </c>
      <c r="Y38" s="116">
        <v>1107309.8500000001</v>
      </c>
      <c r="Z38" s="112">
        <v>-121867</v>
      </c>
      <c r="AA38" s="112">
        <v>547484</v>
      </c>
      <c r="AB38" s="112">
        <v>0</v>
      </c>
      <c r="AC38" s="112">
        <v>0</v>
      </c>
      <c r="AD38" s="112">
        <v>0</v>
      </c>
      <c r="AE38" s="112">
        <v>0</v>
      </c>
      <c r="AF38" s="112">
        <v>437958.85000000009</v>
      </c>
      <c r="AG38" s="112">
        <v>31422.03</v>
      </c>
      <c r="AH38" s="112">
        <v>12915</v>
      </c>
      <c r="AI38" s="112">
        <v>30674</v>
      </c>
      <c r="AJ38" s="112">
        <v>0</v>
      </c>
      <c r="AK38" s="113">
        <v>13663.029999999999</v>
      </c>
      <c r="AL38" s="116">
        <v>437958.85000000009</v>
      </c>
      <c r="AM38" s="112">
        <v>768916.66999999993</v>
      </c>
      <c r="AN38" s="112">
        <v>559826.34</v>
      </c>
      <c r="AO38" s="112">
        <v>0</v>
      </c>
      <c r="AP38" s="112">
        <v>0</v>
      </c>
      <c r="AQ38" s="112">
        <v>0</v>
      </c>
      <c r="AR38" s="112">
        <v>0</v>
      </c>
      <c r="AS38" s="112">
        <v>647049.18000000005</v>
      </c>
      <c r="AT38" s="112">
        <v>13663.029999999999</v>
      </c>
      <c r="AU38" s="112">
        <v>11729.11</v>
      </c>
      <c r="AV38" s="112">
        <v>14463</v>
      </c>
      <c r="AW38" s="112">
        <v>0</v>
      </c>
      <c r="AX38" s="113">
        <v>10929.14</v>
      </c>
      <c r="AY38" s="116">
        <v>0</v>
      </c>
      <c r="AZ38" s="112">
        <v>0</v>
      </c>
      <c r="BA38" s="112">
        <v>647049.18000000005</v>
      </c>
      <c r="BB38" s="113">
        <v>10929.14</v>
      </c>
      <c r="BC38" s="116">
        <v>9511.6229460000013</v>
      </c>
      <c r="BD38" s="112">
        <v>3170.5409820000004</v>
      </c>
      <c r="BE38" s="113">
        <v>670660.48392799997</v>
      </c>
      <c r="BF38" s="116">
        <v>0</v>
      </c>
      <c r="BG38" s="144">
        <v>-657978.32000000007</v>
      </c>
    </row>
    <row r="39" spans="1:59" x14ac:dyDescent="0.25">
      <c r="A39" s="85"/>
      <c r="B39" s="85"/>
      <c r="C39" s="131" t="s">
        <v>130</v>
      </c>
      <c r="D39" s="132"/>
      <c r="E39" s="116">
        <v>-3176250.04</v>
      </c>
      <c r="F39" s="112">
        <v>-1153936.1400000001</v>
      </c>
      <c r="G39" s="112">
        <v>-2831473.0500000003</v>
      </c>
      <c r="H39" s="112">
        <v>0</v>
      </c>
      <c r="I39" s="112">
        <v>-1498713.1300000001</v>
      </c>
      <c r="J39" s="112">
        <v>-103676</v>
      </c>
      <c r="K39" s="112">
        <v>-25909.09</v>
      </c>
      <c r="L39" s="112">
        <v>-99424.930000000008</v>
      </c>
      <c r="M39" s="112">
        <v>0</v>
      </c>
      <c r="N39" s="113">
        <v>-30160.159999999989</v>
      </c>
      <c r="O39" s="116">
        <v>-1498713.1300000001</v>
      </c>
      <c r="P39" s="112">
        <v>-200267.65000000002</v>
      </c>
      <c r="Q39" s="112">
        <v>0</v>
      </c>
      <c r="R39" s="112">
        <v>0</v>
      </c>
      <c r="S39" s="112">
        <v>-1698980.78</v>
      </c>
      <c r="T39" s="112">
        <v>-30160.159999999989</v>
      </c>
      <c r="U39" s="112">
        <v>-32198.39</v>
      </c>
      <c r="V39" s="112">
        <v>0</v>
      </c>
      <c r="W39" s="112">
        <v>0</v>
      </c>
      <c r="X39" s="113">
        <v>-62358.549999999988</v>
      </c>
      <c r="Y39" s="116">
        <v>-1698980.78</v>
      </c>
      <c r="Z39" s="112">
        <v>-70469</v>
      </c>
      <c r="AA39" s="112">
        <v>-1498713</v>
      </c>
      <c r="AB39" s="112">
        <v>0</v>
      </c>
      <c r="AC39" s="112">
        <v>0</v>
      </c>
      <c r="AD39" s="112">
        <v>0</v>
      </c>
      <c r="AE39" s="112">
        <v>0</v>
      </c>
      <c r="AF39" s="112">
        <v>-270736.78000000003</v>
      </c>
      <c r="AG39" s="112">
        <v>-62358.549999999988</v>
      </c>
      <c r="AH39" s="112">
        <v>-18631</v>
      </c>
      <c r="AI39" s="112">
        <v>-59534</v>
      </c>
      <c r="AJ39" s="112">
        <v>0</v>
      </c>
      <c r="AK39" s="112">
        <v>-21455.549999999988</v>
      </c>
      <c r="AL39" s="116">
        <v>-270736.78000000003</v>
      </c>
      <c r="AM39" s="112">
        <v>573518.2899999998</v>
      </c>
      <c r="AN39" s="112">
        <v>-200266.59999999998</v>
      </c>
      <c r="AO39" s="112">
        <v>0</v>
      </c>
      <c r="AP39" s="112">
        <v>0</v>
      </c>
      <c r="AQ39" s="112">
        <v>0</v>
      </c>
      <c r="AR39" s="112">
        <v>0</v>
      </c>
      <c r="AS39" s="112">
        <v>503048.10999999987</v>
      </c>
      <c r="AT39" s="112">
        <v>-21455.549999999988</v>
      </c>
      <c r="AU39" s="112">
        <v>-8597.6700000000146</v>
      </c>
      <c r="AV39" s="112">
        <v>-7731</v>
      </c>
      <c r="AW39" s="112">
        <v>0</v>
      </c>
      <c r="AX39" s="112">
        <v>-22322.220000000005</v>
      </c>
      <c r="AY39" s="116">
        <v>0</v>
      </c>
      <c r="AZ39" s="112">
        <v>0</v>
      </c>
      <c r="BA39" s="112">
        <v>503048.10999999987</v>
      </c>
      <c r="BB39" s="113">
        <v>-22322.220000000005</v>
      </c>
      <c r="BC39" s="116">
        <v>7394.8072169999969</v>
      </c>
      <c r="BD39" s="112">
        <v>2464.9357389999986</v>
      </c>
      <c r="BE39" s="113">
        <v>490585.6329559997</v>
      </c>
      <c r="BF39" s="116">
        <v>1138704</v>
      </c>
      <c r="BG39" s="144">
        <v>657978.11000000022</v>
      </c>
    </row>
    <row r="40" spans="1:59" x14ac:dyDescent="0.25">
      <c r="A40" s="85"/>
      <c r="B40" s="85"/>
      <c r="C40" s="133" t="s">
        <v>131</v>
      </c>
      <c r="D40" s="134"/>
      <c r="E40" s="116">
        <v>-2481522.12</v>
      </c>
      <c r="F40" s="112">
        <v>-1062429.1800000002</v>
      </c>
      <c r="G40" s="112">
        <v>-2592721.6800000002</v>
      </c>
      <c r="H40" s="112">
        <v>0</v>
      </c>
      <c r="I40" s="112">
        <v>-951229.62000000011</v>
      </c>
      <c r="J40" s="112">
        <v>-103676</v>
      </c>
      <c r="K40" s="112">
        <v>-5967.27</v>
      </c>
      <c r="L40" s="112">
        <v>-99424.930000000008</v>
      </c>
      <c r="M40" s="112">
        <v>0</v>
      </c>
      <c r="N40" s="113">
        <v>-10218.339999999989</v>
      </c>
      <c r="O40" s="116">
        <v>-951229.62000000011</v>
      </c>
      <c r="P40" s="112">
        <v>359558.68999999994</v>
      </c>
      <c r="Q40" s="112">
        <v>0</v>
      </c>
      <c r="R40" s="112">
        <v>0</v>
      </c>
      <c r="S40" s="112">
        <v>-591670.92999999993</v>
      </c>
      <c r="T40" s="112">
        <v>-10218.339999999989</v>
      </c>
      <c r="U40" s="112">
        <v>-20718.18</v>
      </c>
      <c r="V40" s="112">
        <v>0</v>
      </c>
      <c r="W40" s="112">
        <v>0</v>
      </c>
      <c r="X40" s="113">
        <v>-30936.51999999999</v>
      </c>
      <c r="Y40" s="116">
        <v>-591670.92999999993</v>
      </c>
      <c r="Z40" s="112">
        <v>-192336</v>
      </c>
      <c r="AA40" s="112">
        <v>-951229</v>
      </c>
      <c r="AB40" s="112">
        <v>0</v>
      </c>
      <c r="AC40" s="112">
        <v>0</v>
      </c>
      <c r="AD40" s="112">
        <v>0</v>
      </c>
      <c r="AE40" s="112">
        <v>0</v>
      </c>
      <c r="AF40" s="112">
        <v>167222.07000000007</v>
      </c>
      <c r="AG40" s="112">
        <v>-30936.51999999999</v>
      </c>
      <c r="AH40" s="112">
        <v>-5716</v>
      </c>
      <c r="AI40" s="112">
        <v>-28860</v>
      </c>
      <c r="AJ40" s="112">
        <v>0</v>
      </c>
      <c r="AK40" s="112">
        <v>-7792.5199999999895</v>
      </c>
      <c r="AL40" s="116">
        <v>167222.07000000007</v>
      </c>
      <c r="AM40" s="112">
        <v>1342434.9599999997</v>
      </c>
      <c r="AN40" s="112">
        <v>359559.74</v>
      </c>
      <c r="AO40" s="112">
        <v>0</v>
      </c>
      <c r="AP40" s="112">
        <v>0</v>
      </c>
      <c r="AQ40" s="112">
        <v>0</v>
      </c>
      <c r="AR40" s="112">
        <v>0</v>
      </c>
      <c r="AS40" s="112">
        <v>1150097.29</v>
      </c>
      <c r="AT40" s="112">
        <v>-7792.5199999999895</v>
      </c>
      <c r="AU40" s="112">
        <v>3131.439999999986</v>
      </c>
      <c r="AV40" s="112">
        <v>6732</v>
      </c>
      <c r="AW40" s="112">
        <v>0</v>
      </c>
      <c r="AX40" s="112">
        <v>-11393.080000000005</v>
      </c>
      <c r="AY40" s="116">
        <v>0</v>
      </c>
      <c r="AZ40" s="112">
        <v>0</v>
      </c>
      <c r="BA40" s="112">
        <v>1150097.29</v>
      </c>
      <c r="BB40" s="113">
        <v>-11393.080000000005</v>
      </c>
      <c r="BC40" s="116">
        <v>16906.430162999997</v>
      </c>
      <c r="BD40" s="112">
        <v>5635.4767209999991</v>
      </c>
      <c r="BE40" s="113">
        <v>1161246.1168839997</v>
      </c>
      <c r="BF40" s="116">
        <v>1138704</v>
      </c>
      <c r="BG40" s="144">
        <v>-0.20999999984633178</v>
      </c>
    </row>
    <row r="41" spans="1:59" ht="15.75" thickBot="1" x14ac:dyDescent="0.3">
      <c r="A41" s="85"/>
      <c r="B41" s="85"/>
      <c r="C41" s="135"/>
      <c r="D41" s="136"/>
      <c r="E41" s="116"/>
      <c r="F41" s="112"/>
      <c r="G41" s="112"/>
      <c r="H41" s="112"/>
      <c r="I41" s="112"/>
      <c r="J41" s="112"/>
      <c r="K41" s="112"/>
      <c r="L41" s="112"/>
      <c r="M41" s="112"/>
      <c r="N41" s="147"/>
      <c r="O41" s="116"/>
      <c r="P41" s="112"/>
      <c r="Q41" s="112"/>
      <c r="R41" s="112"/>
      <c r="S41" s="146"/>
      <c r="T41" s="112"/>
      <c r="U41" s="112"/>
      <c r="V41" s="112"/>
      <c r="W41" s="112"/>
      <c r="X41" s="147"/>
      <c r="Y41" s="116"/>
      <c r="Z41" s="112"/>
      <c r="AA41" s="112"/>
      <c r="AB41" s="112"/>
      <c r="AC41" s="112"/>
      <c r="AD41" s="112"/>
      <c r="AE41" s="112"/>
      <c r="AF41" s="112"/>
      <c r="AG41" s="112"/>
      <c r="AH41" s="112"/>
      <c r="AI41" s="112"/>
      <c r="AJ41" s="112"/>
      <c r="AK41" s="113"/>
      <c r="AL41" s="116"/>
      <c r="AM41" s="112"/>
      <c r="AN41" s="112"/>
      <c r="AO41" s="112"/>
      <c r="AP41" s="112"/>
      <c r="AQ41" s="112"/>
      <c r="AR41" s="112"/>
      <c r="AS41" s="112"/>
      <c r="AT41" s="112"/>
      <c r="AU41" s="112"/>
      <c r="AV41" s="112"/>
      <c r="AW41" s="112"/>
      <c r="AX41" s="113"/>
      <c r="AY41" s="116"/>
      <c r="AZ41" s="112"/>
      <c r="BA41" s="112"/>
      <c r="BB41" s="113"/>
      <c r="BC41" s="117"/>
      <c r="BD41" s="117"/>
      <c r="BE41" s="114"/>
      <c r="BF41" s="118"/>
      <c r="BG41" s="114"/>
    </row>
    <row r="42" spans="1:59" ht="15.75" thickBot="1" x14ac:dyDescent="0.3">
      <c r="A42" s="85"/>
      <c r="B42" s="85"/>
      <c r="C42" s="137" t="s">
        <v>132</v>
      </c>
      <c r="D42" s="138">
        <v>1568</v>
      </c>
      <c r="E42" s="119"/>
      <c r="F42" s="120"/>
      <c r="G42" s="120"/>
      <c r="H42" s="148"/>
      <c r="I42" s="171">
        <v>0</v>
      </c>
      <c r="J42" s="120"/>
      <c r="K42" s="120"/>
      <c r="L42" s="120"/>
      <c r="M42" s="148"/>
      <c r="N42" s="172">
        <v>0</v>
      </c>
      <c r="O42" s="119"/>
      <c r="P42" s="120"/>
      <c r="Q42" s="120"/>
      <c r="R42" s="148"/>
      <c r="S42" s="171">
        <v>0</v>
      </c>
      <c r="T42" s="120"/>
      <c r="U42" s="120"/>
      <c r="V42" s="120"/>
      <c r="W42" s="148"/>
      <c r="X42" s="172">
        <v>0</v>
      </c>
      <c r="Y42" s="162">
        <v>0</v>
      </c>
      <c r="Z42" s="111"/>
      <c r="AA42" s="111"/>
      <c r="AB42" s="111"/>
      <c r="AC42" s="111"/>
      <c r="AD42" s="111"/>
      <c r="AE42" s="111"/>
      <c r="AF42" s="112">
        <v>0</v>
      </c>
      <c r="AG42" s="163">
        <v>0</v>
      </c>
      <c r="AH42" s="111"/>
      <c r="AI42" s="111"/>
      <c r="AJ42" s="111"/>
      <c r="AK42" s="113">
        <v>0</v>
      </c>
      <c r="AL42" s="162">
        <v>0</v>
      </c>
      <c r="AM42" s="111"/>
      <c r="AN42" s="111"/>
      <c r="AO42" s="111"/>
      <c r="AP42" s="111"/>
      <c r="AQ42" s="111"/>
      <c r="AR42" s="111"/>
      <c r="AS42" s="112">
        <v>0</v>
      </c>
      <c r="AT42" s="163">
        <v>0</v>
      </c>
      <c r="AU42" s="111"/>
      <c r="AV42" s="111"/>
      <c r="AW42" s="111"/>
      <c r="AX42" s="113">
        <v>0</v>
      </c>
      <c r="AY42" s="111">
        <v>0</v>
      </c>
      <c r="AZ42" s="111">
        <v>0</v>
      </c>
      <c r="BA42" s="163">
        <v>0</v>
      </c>
      <c r="BB42" s="164">
        <v>0</v>
      </c>
      <c r="BC42" s="111"/>
      <c r="BD42" s="111"/>
      <c r="BE42" s="114">
        <v>0</v>
      </c>
      <c r="BF42" s="115"/>
      <c r="BG42" s="114">
        <v>0</v>
      </c>
    </row>
    <row r="43" spans="1:59" x14ac:dyDescent="0.25">
      <c r="A43" s="85"/>
      <c r="B43" s="85"/>
      <c r="C43" s="135"/>
      <c r="D43" s="136"/>
      <c r="E43" s="116"/>
      <c r="F43" s="112"/>
      <c r="G43" s="112"/>
      <c r="H43" s="112"/>
      <c r="I43" s="146"/>
      <c r="J43" s="112"/>
      <c r="K43" s="112"/>
      <c r="L43" s="112"/>
      <c r="M43" s="112"/>
      <c r="N43" s="146"/>
      <c r="O43" s="116"/>
      <c r="P43" s="112"/>
      <c r="Q43" s="112"/>
      <c r="R43" s="112"/>
      <c r="S43" s="146"/>
      <c r="T43" s="112"/>
      <c r="U43" s="112"/>
      <c r="V43" s="112"/>
      <c r="W43" s="112"/>
      <c r="X43" s="146"/>
      <c r="Y43" s="116"/>
      <c r="Z43" s="112"/>
      <c r="AA43" s="112"/>
      <c r="AB43" s="112"/>
      <c r="AC43" s="112"/>
      <c r="AD43" s="112"/>
      <c r="AE43" s="112"/>
      <c r="AF43" s="112"/>
      <c r="AG43" s="112"/>
      <c r="AH43" s="112"/>
      <c r="AI43" s="112"/>
      <c r="AJ43" s="112"/>
      <c r="AK43" s="112"/>
      <c r="AL43" s="116"/>
      <c r="AM43" s="112"/>
      <c r="AN43" s="112"/>
      <c r="AO43" s="112"/>
      <c r="AP43" s="112"/>
      <c r="AQ43" s="112"/>
      <c r="AR43" s="112"/>
      <c r="AS43" s="112"/>
      <c r="AT43" s="112"/>
      <c r="AU43" s="112"/>
      <c r="AV43" s="112"/>
      <c r="AW43" s="112"/>
      <c r="AX43" s="112"/>
      <c r="AY43" s="116"/>
      <c r="AZ43" s="112"/>
      <c r="BA43" s="112"/>
      <c r="BB43" s="113"/>
      <c r="BC43" s="117"/>
      <c r="BD43" s="117"/>
      <c r="BE43" s="114"/>
      <c r="BF43" s="118"/>
      <c r="BG43" s="114"/>
    </row>
    <row r="44" spans="1:59" ht="15.75" thickBot="1" x14ac:dyDescent="0.3">
      <c r="A44" s="85"/>
      <c r="B44" s="85"/>
      <c r="C44" s="139" t="s">
        <v>133</v>
      </c>
      <c r="D44" s="140"/>
      <c r="E44" s="121">
        <v>-2481522.12</v>
      </c>
      <c r="F44" s="122">
        <v>-1062429.1800000002</v>
      </c>
      <c r="G44" s="122">
        <v>-2592721.6800000002</v>
      </c>
      <c r="H44" s="122">
        <v>0</v>
      </c>
      <c r="I44" s="122">
        <v>-951229.62000000011</v>
      </c>
      <c r="J44" s="122">
        <v>-103676</v>
      </c>
      <c r="K44" s="122">
        <v>-5967.27</v>
      </c>
      <c r="L44" s="122">
        <v>-99424.930000000008</v>
      </c>
      <c r="M44" s="122">
        <v>0</v>
      </c>
      <c r="N44" s="156">
        <v>-10218.339999999989</v>
      </c>
      <c r="O44" s="121">
        <v>-951229.62000000011</v>
      </c>
      <c r="P44" s="122">
        <v>359558.68999999994</v>
      </c>
      <c r="Q44" s="122">
        <v>0</v>
      </c>
      <c r="R44" s="122">
        <v>0</v>
      </c>
      <c r="S44" s="122">
        <v>-591670.92999999993</v>
      </c>
      <c r="T44" s="122">
        <v>-10218.339999999989</v>
      </c>
      <c r="U44" s="122">
        <v>-20718.18</v>
      </c>
      <c r="V44" s="122">
        <v>0</v>
      </c>
      <c r="W44" s="122">
        <v>0</v>
      </c>
      <c r="X44" s="156">
        <v>-30936.51999999999</v>
      </c>
      <c r="Y44" s="121">
        <v>-591670.92999999993</v>
      </c>
      <c r="Z44" s="122">
        <v>-192336</v>
      </c>
      <c r="AA44" s="122">
        <v>-951229</v>
      </c>
      <c r="AB44" s="122">
        <v>0</v>
      </c>
      <c r="AC44" s="122">
        <v>0</v>
      </c>
      <c r="AD44" s="122">
        <v>0</v>
      </c>
      <c r="AE44" s="122">
        <v>0</v>
      </c>
      <c r="AF44" s="122">
        <v>167222.07000000007</v>
      </c>
      <c r="AG44" s="122">
        <v>-30936.51999999999</v>
      </c>
      <c r="AH44" s="122">
        <v>-5716</v>
      </c>
      <c r="AI44" s="122">
        <v>-28860</v>
      </c>
      <c r="AJ44" s="122">
        <v>0</v>
      </c>
      <c r="AK44" s="156">
        <v>-7792.5199999999895</v>
      </c>
      <c r="AL44" s="121">
        <v>167222.07000000007</v>
      </c>
      <c r="AM44" s="122">
        <v>1342434.9599999997</v>
      </c>
      <c r="AN44" s="122">
        <v>359559.74</v>
      </c>
      <c r="AO44" s="122">
        <v>0</v>
      </c>
      <c r="AP44" s="122">
        <v>0</v>
      </c>
      <c r="AQ44" s="122">
        <v>0</v>
      </c>
      <c r="AR44" s="122">
        <v>0</v>
      </c>
      <c r="AS44" s="122">
        <v>1150097.29</v>
      </c>
      <c r="AT44" s="122">
        <v>-7792.5199999999895</v>
      </c>
      <c r="AU44" s="122">
        <v>3131.439999999986</v>
      </c>
      <c r="AV44" s="122">
        <v>6732</v>
      </c>
      <c r="AW44" s="122">
        <v>0</v>
      </c>
      <c r="AX44" s="156">
        <v>-11393.080000000005</v>
      </c>
      <c r="AY44" s="121">
        <v>0</v>
      </c>
      <c r="AZ44" s="122">
        <v>0</v>
      </c>
      <c r="BA44" s="122">
        <v>1150097.29</v>
      </c>
      <c r="BB44" s="156">
        <v>-11393.080000000005</v>
      </c>
      <c r="BC44" s="121">
        <v>16906.430162999997</v>
      </c>
      <c r="BD44" s="122">
        <v>5635.4767209999991</v>
      </c>
      <c r="BE44" s="156">
        <v>1161246.1168839997</v>
      </c>
      <c r="BF44" s="121">
        <v>1138704</v>
      </c>
      <c r="BG44" s="123">
        <v>-0.20999999984633178</v>
      </c>
    </row>
    <row r="45" spans="1:59" x14ac:dyDescent="0.25">
      <c r="A45" s="85"/>
      <c r="B45" s="85"/>
      <c r="C45" s="85"/>
      <c r="D45" s="8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row>
    <row r="47" spans="1:59" x14ac:dyDescent="0.25">
      <c r="A47" s="85"/>
      <c r="B47" s="91"/>
      <c r="C47" s="200" t="s">
        <v>134</v>
      </c>
      <c r="D47" s="200"/>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173"/>
      <c r="BF47" s="85"/>
      <c r="BG47" s="85"/>
    </row>
    <row r="48" spans="1:59" ht="17.25" x14ac:dyDescent="0.25">
      <c r="A48" s="85"/>
      <c r="B48" s="92"/>
      <c r="C48" s="200"/>
      <c r="D48" s="200"/>
      <c r="E48" s="85"/>
      <c r="F48" s="85"/>
      <c r="G48" s="85"/>
      <c r="H48" s="85"/>
      <c r="I48" s="85"/>
      <c r="J48" s="85"/>
      <c r="K48" s="85"/>
      <c r="L48" s="94"/>
      <c r="M48" s="94"/>
      <c r="N48" s="85"/>
      <c r="O48" s="85"/>
      <c r="P48" s="85"/>
      <c r="Q48" s="85"/>
      <c r="R48" s="85"/>
      <c r="S48" s="85"/>
      <c r="T48" s="85"/>
      <c r="U48" s="85"/>
      <c r="V48" s="94"/>
      <c r="W48" s="94"/>
      <c r="X48" s="85"/>
      <c r="Y48" s="85"/>
      <c r="Z48" s="85"/>
      <c r="AA48" s="85"/>
      <c r="AB48" s="85"/>
      <c r="AC48" s="85"/>
      <c r="AD48" s="85"/>
      <c r="AE48" s="85"/>
      <c r="AF48" s="85"/>
      <c r="AG48" s="85"/>
      <c r="AH48" s="85"/>
      <c r="AI48" s="94"/>
      <c r="AJ48" s="94"/>
      <c r="AK48" s="85"/>
      <c r="AL48" s="85"/>
      <c r="AM48" s="85"/>
      <c r="AN48" s="85"/>
      <c r="AO48" s="85"/>
      <c r="AP48" s="85"/>
      <c r="AQ48" s="85"/>
      <c r="AR48" s="85"/>
      <c r="AS48" s="85"/>
      <c r="AT48" s="85"/>
      <c r="AU48" s="85"/>
      <c r="AV48" s="94"/>
      <c r="AW48" s="94"/>
      <c r="AX48" s="85"/>
      <c r="AY48" s="94"/>
      <c r="AZ48" s="94"/>
      <c r="BA48" s="94"/>
      <c r="BB48" s="94"/>
      <c r="BC48" s="85"/>
      <c r="BD48" s="85"/>
      <c r="BE48" s="85"/>
      <c r="BF48" s="85"/>
      <c r="BG48" s="85"/>
    </row>
    <row r="49" spans="2:59" ht="17.25" x14ac:dyDescent="0.25">
      <c r="B49" s="95"/>
      <c r="C49" s="124"/>
      <c r="D49" s="85"/>
      <c r="E49" s="85"/>
      <c r="F49" s="85"/>
      <c r="G49" s="85"/>
      <c r="H49" s="85"/>
      <c r="I49" s="85"/>
      <c r="J49" s="85"/>
      <c r="K49" s="85"/>
      <c r="L49" s="94"/>
      <c r="M49" s="94"/>
      <c r="N49" s="85"/>
      <c r="O49" s="85"/>
      <c r="P49" s="85"/>
      <c r="Q49" s="85"/>
      <c r="R49" s="85"/>
      <c r="S49" s="85"/>
      <c r="T49" s="85"/>
      <c r="U49" s="85"/>
      <c r="V49" s="94"/>
      <c r="W49" s="94"/>
      <c r="X49" s="85"/>
      <c r="Y49" s="85"/>
      <c r="Z49" s="85"/>
      <c r="AA49" s="85"/>
      <c r="AB49" s="85"/>
      <c r="AC49" s="85"/>
      <c r="AD49" s="85"/>
      <c r="AE49" s="85"/>
      <c r="AF49" s="85"/>
      <c r="AG49" s="85"/>
      <c r="AH49" s="85"/>
      <c r="AI49" s="94"/>
      <c r="AJ49" s="94"/>
      <c r="AK49" s="85"/>
      <c r="AL49" s="85"/>
      <c r="AM49" s="85"/>
      <c r="AN49" s="85"/>
      <c r="AO49" s="85"/>
      <c r="AP49" s="85"/>
      <c r="AQ49" s="85"/>
      <c r="AR49" s="85"/>
      <c r="AS49" s="85"/>
      <c r="AT49" s="85"/>
      <c r="AU49" s="85"/>
      <c r="AV49" s="94"/>
      <c r="AW49" s="94"/>
      <c r="AX49" s="85"/>
      <c r="AY49" s="94"/>
      <c r="AZ49" s="94"/>
      <c r="BA49" s="94"/>
      <c r="BB49" s="94"/>
      <c r="BC49" s="85"/>
      <c r="BD49" s="85"/>
      <c r="BE49" s="85"/>
      <c r="BF49" s="85"/>
      <c r="BG49" s="107"/>
    </row>
    <row r="50" spans="2:59" ht="324" x14ac:dyDescent="0.25">
      <c r="B50" s="110">
        <v>1</v>
      </c>
      <c r="C50" s="157" t="s">
        <v>135</v>
      </c>
      <c r="D50" s="85"/>
      <c r="E50" s="85"/>
      <c r="F50" s="85"/>
      <c r="G50" s="85"/>
      <c r="H50" s="85"/>
      <c r="I50" s="85"/>
      <c r="J50" s="85"/>
      <c r="K50" s="85"/>
      <c r="L50" s="94"/>
      <c r="M50" s="94"/>
      <c r="N50" s="85"/>
      <c r="O50" s="85"/>
      <c r="P50" s="85"/>
      <c r="Q50" s="85"/>
      <c r="R50" s="85"/>
      <c r="S50" s="85"/>
      <c r="T50" s="85"/>
      <c r="U50" s="85"/>
      <c r="V50" s="94"/>
      <c r="W50" s="94"/>
      <c r="X50" s="85"/>
      <c r="Y50" s="85"/>
      <c r="Z50" s="85"/>
      <c r="AA50" s="85"/>
      <c r="AB50" s="85"/>
      <c r="AC50" s="85"/>
      <c r="AD50" s="85"/>
      <c r="AE50" s="85"/>
      <c r="AF50" s="85"/>
      <c r="AG50" s="85"/>
      <c r="AH50" s="85"/>
      <c r="AI50" s="94"/>
      <c r="AJ50" s="94"/>
      <c r="AK50" s="85"/>
      <c r="AL50" s="85"/>
      <c r="AM50" s="85"/>
      <c r="AN50" s="85"/>
      <c r="AO50" s="85"/>
      <c r="AP50" s="85"/>
      <c r="AQ50" s="85"/>
      <c r="AR50" s="85"/>
      <c r="AS50" s="85"/>
      <c r="AT50" s="85"/>
      <c r="AU50" s="85"/>
      <c r="AV50" s="94"/>
      <c r="AW50" s="94"/>
      <c r="AX50" s="85"/>
      <c r="AY50" s="94"/>
      <c r="AZ50" s="94"/>
      <c r="BA50" s="94"/>
      <c r="BB50" s="94"/>
      <c r="BC50" s="85"/>
      <c r="BD50" s="85"/>
      <c r="BE50" s="85"/>
      <c r="BF50" s="85"/>
      <c r="BG50" s="85"/>
    </row>
    <row r="51" spans="2:59" ht="192" x14ac:dyDescent="0.25">
      <c r="B51" s="110">
        <v>2</v>
      </c>
      <c r="C51" s="157" t="s">
        <v>136</v>
      </c>
      <c r="D51" s="85"/>
      <c r="E51" s="85"/>
      <c r="F51" s="85"/>
      <c r="G51" s="85"/>
      <c r="H51" s="85"/>
      <c r="I51" s="85"/>
      <c r="J51" s="85"/>
      <c r="K51" s="85"/>
      <c r="L51" s="94"/>
      <c r="M51" s="94"/>
      <c r="N51" s="85"/>
      <c r="O51" s="85"/>
      <c r="P51" s="85"/>
      <c r="Q51" s="85"/>
      <c r="R51" s="85"/>
      <c r="S51" s="85"/>
      <c r="T51" s="85"/>
      <c r="U51" s="85"/>
      <c r="V51" s="94"/>
      <c r="W51" s="94"/>
      <c r="X51" s="85"/>
      <c r="Y51" s="85"/>
      <c r="Z51" s="85"/>
      <c r="AA51" s="85"/>
      <c r="AB51" s="85"/>
      <c r="AC51" s="85"/>
      <c r="AD51" s="85"/>
      <c r="AE51" s="85"/>
      <c r="AF51" s="85"/>
      <c r="AG51" s="85"/>
      <c r="AH51" s="85"/>
      <c r="AI51" s="94"/>
      <c r="AJ51" s="94"/>
      <c r="AK51" s="85"/>
      <c r="AL51" s="85"/>
      <c r="AM51" s="85"/>
      <c r="AN51" s="85"/>
      <c r="AO51" s="85"/>
      <c r="AP51" s="85"/>
      <c r="AQ51" s="85"/>
      <c r="AR51" s="85"/>
      <c r="AS51" s="85"/>
      <c r="AT51" s="85"/>
      <c r="AU51" s="85"/>
      <c r="AV51" s="94"/>
      <c r="AW51" s="94"/>
      <c r="AX51" s="85"/>
      <c r="AY51" s="94"/>
      <c r="AZ51" s="94"/>
      <c r="BA51" s="94"/>
      <c r="BB51" s="94"/>
      <c r="BC51" s="85"/>
      <c r="BD51" s="85"/>
      <c r="BE51" s="85"/>
      <c r="BF51" s="85"/>
      <c r="BG51" s="85"/>
    </row>
    <row r="52" spans="2:59" ht="409.5" x14ac:dyDescent="0.25">
      <c r="B52" s="110">
        <v>3</v>
      </c>
      <c r="C52" s="157" t="s">
        <v>137</v>
      </c>
      <c r="D52" s="141"/>
      <c r="E52" s="85"/>
      <c r="F52" s="85"/>
      <c r="G52" s="85"/>
      <c r="H52" s="85"/>
      <c r="I52" s="85"/>
      <c r="J52" s="85"/>
      <c r="K52" s="85"/>
      <c r="L52" s="94"/>
      <c r="M52" s="94"/>
      <c r="N52" s="85"/>
      <c r="O52" s="85"/>
      <c r="P52" s="85"/>
      <c r="Q52" s="85"/>
      <c r="R52" s="85"/>
      <c r="S52" s="85"/>
      <c r="T52" s="85"/>
      <c r="U52" s="85"/>
      <c r="V52" s="94"/>
      <c r="W52" s="94"/>
      <c r="X52" s="85"/>
      <c r="Y52" s="85"/>
      <c r="Z52" s="85"/>
      <c r="AA52" s="85"/>
      <c r="AB52" s="85"/>
      <c r="AC52" s="85"/>
      <c r="AD52" s="85"/>
      <c r="AE52" s="85"/>
      <c r="AF52" s="85"/>
      <c r="AG52" s="85"/>
      <c r="AH52" s="85"/>
      <c r="AI52" s="94"/>
      <c r="AJ52" s="94"/>
      <c r="AK52" s="85"/>
      <c r="AL52" s="85"/>
      <c r="AM52" s="85"/>
      <c r="AN52" s="85"/>
      <c r="AO52" s="85"/>
      <c r="AP52" s="85"/>
      <c r="AQ52" s="85"/>
      <c r="AR52" s="85"/>
      <c r="AS52" s="85"/>
      <c r="AT52" s="85"/>
      <c r="AU52" s="85"/>
      <c r="AV52" s="94"/>
      <c r="AW52" s="94"/>
      <c r="AX52" s="85"/>
      <c r="AY52" s="94"/>
      <c r="AZ52" s="94"/>
      <c r="BA52" s="94"/>
      <c r="BB52" s="94"/>
      <c r="BC52" s="85"/>
      <c r="BD52" s="85"/>
      <c r="BE52" s="85"/>
      <c r="BF52" s="85"/>
      <c r="BG52" s="85"/>
    </row>
    <row r="53" spans="2:59" ht="409.5" x14ac:dyDescent="0.25">
      <c r="B53" s="110">
        <v>4</v>
      </c>
      <c r="C53" s="157" t="s">
        <v>138</v>
      </c>
      <c r="D53" s="141"/>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row>
    <row r="54" spans="2:59" x14ac:dyDescent="0.2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row>
    <row r="55" spans="2:59" ht="16.5" x14ac:dyDescent="0.25">
      <c r="B55" s="110"/>
      <c r="C55" s="142"/>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row>
    <row r="56" spans="2:59" ht="17.25" x14ac:dyDescent="0.25">
      <c r="B56" s="92"/>
      <c r="C56" s="124"/>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row>
    <row r="57" spans="2:59" x14ac:dyDescent="0.25">
      <c r="B57" s="85"/>
      <c r="C57" s="124"/>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row>
  </sheetData>
  <mergeCells count="65">
    <mergeCell ref="AY19:BB19"/>
    <mergeCell ref="BC19:BE19"/>
    <mergeCell ref="O19:X19"/>
    <mergeCell ref="E19:N19"/>
    <mergeCell ref="Y19:AK19"/>
    <mergeCell ref="AL19:AX19"/>
    <mergeCell ref="AI20:AI22"/>
    <mergeCell ref="BC20:BC22"/>
    <mergeCell ref="BD20:BD22"/>
    <mergeCell ref="BE20:BE22"/>
    <mergeCell ref="BF20:BF22"/>
    <mergeCell ref="AS20:AS22"/>
    <mergeCell ref="AV20:AV22"/>
    <mergeCell ref="AW20:AW22"/>
    <mergeCell ref="AX20:AX22"/>
    <mergeCell ref="AD20:AD22"/>
    <mergeCell ref="AE20:AE22"/>
    <mergeCell ref="AF20:AF22"/>
    <mergeCell ref="AG20:AG22"/>
    <mergeCell ref="AH20:AH22"/>
    <mergeCell ref="BG20:BG22"/>
    <mergeCell ref="AJ20:AJ22"/>
    <mergeCell ref="AK20:AK22"/>
    <mergeCell ref="AY20:AY22"/>
    <mergeCell ref="AZ20:AZ22"/>
    <mergeCell ref="BA20:BA22"/>
    <mergeCell ref="BB20:BB22"/>
    <mergeCell ref="AL20:AL22"/>
    <mergeCell ref="AM20:AM22"/>
    <mergeCell ref="AN20:AN22"/>
    <mergeCell ref="AO20:AO22"/>
    <mergeCell ref="AP20:AP22"/>
    <mergeCell ref="AQ20:AQ22"/>
    <mergeCell ref="AR20:AR22"/>
    <mergeCell ref="AT20:AT22"/>
    <mergeCell ref="AU20:AU22"/>
    <mergeCell ref="Z20:Z22"/>
    <mergeCell ref="AA20:AA22"/>
    <mergeCell ref="AB20:AB22"/>
    <mergeCell ref="AC20:AC22"/>
    <mergeCell ref="H20:H22"/>
    <mergeCell ref="N20:N22"/>
    <mergeCell ref="Y20:Y22"/>
    <mergeCell ref="M20:M22"/>
    <mergeCell ref="I20:I22"/>
    <mergeCell ref="J20:J22"/>
    <mergeCell ref="K20:K22"/>
    <mergeCell ref="L20:L22"/>
    <mergeCell ref="O20:O22"/>
    <mergeCell ref="P20:P22"/>
    <mergeCell ref="T20:T22"/>
    <mergeCell ref="U20:U22"/>
    <mergeCell ref="X20:X22"/>
    <mergeCell ref="C15:D15"/>
    <mergeCell ref="C47:D48"/>
    <mergeCell ref="Q20:Q22"/>
    <mergeCell ref="R20:R22"/>
    <mergeCell ref="S20:S22"/>
    <mergeCell ref="E20:E22"/>
    <mergeCell ref="F20:F22"/>
    <mergeCell ref="G20:G22"/>
    <mergeCell ref="V20:V22"/>
    <mergeCell ref="W20:W22"/>
    <mergeCell ref="C20:C22"/>
    <mergeCell ref="D20:D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0"/>
  <sheetViews>
    <sheetView workbookViewId="0">
      <selection activeCell="A21" sqref="A21"/>
    </sheetView>
  </sheetViews>
  <sheetFormatPr defaultColWidth="9.140625" defaultRowHeight="15" x14ac:dyDescent="0.25"/>
  <cols>
    <col min="1" max="1" width="64.85546875" style="1" bestFit="1" customWidth="1"/>
    <col min="2" max="2" width="9.140625" style="1"/>
    <col min="3" max="3" width="15.85546875" style="1" bestFit="1" customWidth="1"/>
    <col min="4" max="4" width="13.5703125" style="1" bestFit="1" customWidth="1"/>
    <col min="5" max="5" width="16.140625" style="1" customWidth="1"/>
    <col min="6" max="6" width="17.7109375" style="1" customWidth="1"/>
    <col min="7" max="7" width="1.7109375" style="1" customWidth="1"/>
    <col min="8" max="8" width="13.42578125" style="1" customWidth="1"/>
    <col min="9" max="9" width="18.42578125" style="1" bestFit="1" customWidth="1"/>
    <col min="10" max="10" width="18.28515625" style="1" customWidth="1"/>
    <col min="11" max="11" width="18.42578125" style="1" bestFit="1" customWidth="1"/>
    <col min="12" max="12" width="18.28515625" style="1" customWidth="1"/>
    <col min="13" max="15" width="19.140625" style="1" customWidth="1"/>
    <col min="16" max="16" width="17.42578125" style="1" customWidth="1"/>
    <col min="17" max="43" width="9.140625" style="1"/>
    <col min="44" max="46" width="9.140625" style="1" hidden="1" customWidth="1"/>
    <col min="47" max="16384" width="9.140625" style="1"/>
  </cols>
  <sheetData>
    <row r="1" spans="1:45" x14ac:dyDescent="0.25">
      <c r="AS1" s="1" t="s">
        <v>0</v>
      </c>
    </row>
    <row r="13" spans="1:45" x14ac:dyDescent="0.25">
      <c r="A13" s="220" t="s">
        <v>1</v>
      </c>
      <c r="B13" s="220"/>
      <c r="C13" s="220"/>
      <c r="D13" s="220"/>
      <c r="E13" s="220"/>
      <c r="F13" s="220"/>
      <c r="G13" s="220"/>
      <c r="H13" s="220"/>
      <c r="I13" s="2"/>
      <c r="J13" s="2"/>
      <c r="K13" s="2"/>
      <c r="L13" s="2"/>
      <c r="M13" s="2"/>
      <c r="N13" s="2"/>
      <c r="O13" s="2"/>
      <c r="P13" s="2"/>
      <c r="Q13" s="2"/>
      <c r="R13" s="2"/>
    </row>
    <row r="14" spans="1:45" s="3" customFormat="1" x14ac:dyDescent="0.25">
      <c r="A14" s="1"/>
      <c r="C14" s="4"/>
      <c r="D14" s="4"/>
      <c r="E14" s="4"/>
      <c r="F14" s="4"/>
      <c r="G14" s="4"/>
      <c r="H14" s="4"/>
      <c r="I14" s="4"/>
      <c r="J14" s="4"/>
      <c r="K14" s="4"/>
      <c r="L14" s="4"/>
      <c r="M14" s="4"/>
      <c r="N14" s="4"/>
      <c r="O14" s="4"/>
      <c r="P14" s="4"/>
      <c r="Q14" s="4"/>
    </row>
    <row r="15" spans="1:45" s="3" customFormat="1" ht="15.75" thickBot="1" x14ac:dyDescent="0.3">
      <c r="A15" s="5"/>
      <c r="B15" s="6"/>
      <c r="C15" s="7"/>
      <c r="D15" s="8"/>
      <c r="E15" s="221" t="s">
        <v>2</v>
      </c>
      <c r="F15" s="221" t="s">
        <v>3</v>
      </c>
      <c r="G15" s="223"/>
      <c r="H15" s="225" t="s">
        <v>4</v>
      </c>
      <c r="I15" s="225" t="s">
        <v>5</v>
      </c>
      <c r="J15" s="225" t="s">
        <v>6</v>
      </c>
      <c r="K15" s="225" t="s">
        <v>7</v>
      </c>
      <c r="L15" s="225" t="s">
        <v>8</v>
      </c>
      <c r="M15" s="225" t="s">
        <v>9</v>
      </c>
      <c r="N15" s="234" t="s">
        <v>10</v>
      </c>
      <c r="O15" s="234" t="s">
        <v>11</v>
      </c>
      <c r="P15" s="228"/>
      <c r="Q15" s="4"/>
    </row>
    <row r="16" spans="1:45" s="14" customFormat="1" ht="33" customHeight="1" x14ac:dyDescent="0.25">
      <c r="A16" s="9" t="s">
        <v>12</v>
      </c>
      <c r="B16" s="10" t="s">
        <v>13</v>
      </c>
      <c r="C16" s="11" t="s">
        <v>14</v>
      </c>
      <c r="D16" s="12" t="s">
        <v>15</v>
      </c>
      <c r="E16" s="222"/>
      <c r="F16" s="222"/>
      <c r="G16" s="224"/>
      <c r="H16" s="226"/>
      <c r="I16" s="226"/>
      <c r="J16" s="226"/>
      <c r="K16" s="226"/>
      <c r="L16" s="226"/>
      <c r="M16" s="226"/>
      <c r="N16" s="235"/>
      <c r="O16" s="235"/>
      <c r="P16" s="229"/>
      <c r="Q16" s="13"/>
    </row>
    <row r="17" spans="1:15" ht="15.75" thickBot="1" x14ac:dyDescent="0.3">
      <c r="A17" s="1" t="s">
        <v>16</v>
      </c>
      <c r="B17" s="15" t="s">
        <v>17</v>
      </c>
      <c r="C17" s="16">
        <v>117956589</v>
      </c>
      <c r="D17" s="16"/>
      <c r="E17" s="16">
        <v>11991607.441860465</v>
      </c>
      <c r="F17" s="17">
        <v>0</v>
      </c>
      <c r="G17" s="17"/>
      <c r="H17" s="18"/>
      <c r="I17" s="18"/>
      <c r="J17" s="18"/>
      <c r="K17" s="18"/>
      <c r="L17" s="18"/>
      <c r="M17" s="18"/>
      <c r="N17" s="19"/>
      <c r="O17" s="20">
        <v>14424</v>
      </c>
    </row>
    <row r="18" spans="1:15" ht="15.75" thickBot="1" x14ac:dyDescent="0.3">
      <c r="A18" s="1" t="s">
        <v>18</v>
      </c>
      <c r="B18" s="21" t="s">
        <v>17</v>
      </c>
      <c r="C18" s="22">
        <v>47173865</v>
      </c>
      <c r="D18" s="22"/>
      <c r="E18" s="22">
        <v>5375332.0930232564</v>
      </c>
      <c r="F18" s="23">
        <v>0</v>
      </c>
      <c r="G18" s="23"/>
      <c r="H18" s="24"/>
      <c r="I18" s="24"/>
      <c r="J18" s="24"/>
      <c r="K18" s="24"/>
      <c r="L18" s="24"/>
      <c r="M18" s="24"/>
      <c r="N18" s="25"/>
      <c r="O18" s="20">
        <v>1712</v>
      </c>
    </row>
    <row r="19" spans="1:15" ht="15.75" thickBot="1" x14ac:dyDescent="0.3">
      <c r="A19" s="1" t="s">
        <v>19</v>
      </c>
      <c r="B19" s="21" t="s">
        <v>20</v>
      </c>
      <c r="C19" s="22">
        <v>113425169.73</v>
      </c>
      <c r="D19" s="22">
        <v>336820.88</v>
      </c>
      <c r="E19" s="22">
        <v>113425170</v>
      </c>
      <c r="F19" s="23">
        <v>336820.88080177648</v>
      </c>
      <c r="G19" s="23"/>
      <c r="H19" s="24"/>
      <c r="I19" s="24"/>
      <c r="J19" s="24"/>
      <c r="K19" s="24"/>
      <c r="L19" s="24"/>
      <c r="M19" s="24"/>
      <c r="N19" s="25"/>
    </row>
    <row r="20" spans="1:15" ht="15.75" thickBot="1" x14ac:dyDescent="0.3">
      <c r="A20" s="1" t="s">
        <v>21</v>
      </c>
      <c r="B20" s="21" t="s">
        <v>17</v>
      </c>
      <c r="C20" s="22">
        <v>403504</v>
      </c>
      <c r="D20" s="22"/>
      <c r="E20" s="22">
        <v>403504</v>
      </c>
      <c r="F20" s="23">
        <v>0</v>
      </c>
      <c r="G20" s="23"/>
      <c r="H20" s="24"/>
      <c r="I20" s="24"/>
      <c r="J20" s="24"/>
      <c r="K20" s="24"/>
      <c r="L20" s="24"/>
      <c r="M20" s="24"/>
      <c r="N20" s="25"/>
    </row>
    <row r="21" spans="1:15" ht="15.75" thickBot="1" x14ac:dyDescent="0.3">
      <c r="A21" s="1" t="s">
        <v>22</v>
      </c>
      <c r="B21" s="26" t="s">
        <v>20</v>
      </c>
      <c r="C21" s="27">
        <v>2165737</v>
      </c>
      <c r="D21" s="27">
        <v>6285</v>
      </c>
      <c r="E21" s="27">
        <v>2165737</v>
      </c>
      <c r="F21" s="28">
        <v>6285</v>
      </c>
      <c r="G21" s="28"/>
      <c r="H21" s="29"/>
      <c r="I21" s="29"/>
      <c r="J21" s="29"/>
      <c r="K21" s="29"/>
      <c r="L21" s="29"/>
      <c r="M21" s="29"/>
      <c r="N21" s="25"/>
    </row>
    <row r="22" spans="1:15" ht="15.75" thickBot="1" x14ac:dyDescent="0.3">
      <c r="A22" s="1" t="s">
        <v>23</v>
      </c>
      <c r="B22" s="30" t="s">
        <v>20</v>
      </c>
      <c r="C22" s="31">
        <v>2979640.27</v>
      </c>
      <c r="D22" s="31">
        <v>5588.1200000000008</v>
      </c>
      <c r="E22" s="31">
        <v>2979640</v>
      </c>
      <c r="F22" s="32">
        <v>5588.1194936327001</v>
      </c>
      <c r="G22" s="32"/>
      <c r="H22" s="33"/>
      <c r="I22" s="33"/>
      <c r="J22" s="33"/>
      <c r="K22" s="33"/>
      <c r="L22" s="33"/>
      <c r="M22" s="33"/>
      <c r="N22" s="34"/>
    </row>
    <row r="23" spans="1:15" x14ac:dyDescent="0.25">
      <c r="A23" s="1" t="s">
        <v>24</v>
      </c>
      <c r="B23" s="35"/>
      <c r="C23" s="36"/>
      <c r="D23" s="36"/>
      <c r="E23" s="36"/>
      <c r="F23" s="36"/>
      <c r="G23" s="36"/>
      <c r="H23" s="37"/>
      <c r="I23" s="37"/>
      <c r="J23" s="37"/>
      <c r="K23" s="37"/>
      <c r="L23" s="37"/>
      <c r="M23" s="37"/>
      <c r="N23" s="38"/>
      <c r="O23" s="39"/>
    </row>
    <row r="24" spans="1:15" x14ac:dyDescent="0.25">
      <c r="G24" s="3"/>
    </row>
    <row r="25" spans="1:15" ht="15.75" thickBot="1" x14ac:dyDescent="0.3">
      <c r="B25" s="40" t="s">
        <v>25</v>
      </c>
      <c r="C25" s="41">
        <v>284104505</v>
      </c>
      <c r="D25" s="41">
        <v>348694</v>
      </c>
      <c r="E25" s="41">
        <v>136340990.53488374</v>
      </c>
      <c r="F25" s="41">
        <v>348694.00029540918</v>
      </c>
      <c r="G25" s="14"/>
      <c r="H25" s="42">
        <v>0</v>
      </c>
      <c r="I25" s="42">
        <v>0</v>
      </c>
      <c r="J25" s="42">
        <v>0</v>
      </c>
      <c r="K25" s="42">
        <v>0</v>
      </c>
      <c r="L25" s="42">
        <v>0</v>
      </c>
      <c r="M25" s="42">
        <v>0</v>
      </c>
      <c r="N25" s="41">
        <v>0</v>
      </c>
      <c r="O25" s="41">
        <v>16136</v>
      </c>
    </row>
    <row r="26" spans="1:15" ht="15.75" thickTop="1" x14ac:dyDescent="0.25">
      <c r="G26" s="3"/>
      <c r="M26" s="43" t="s">
        <v>26</v>
      </c>
      <c r="N26" s="44">
        <v>0</v>
      </c>
    </row>
    <row r="27" spans="1:15" x14ac:dyDescent="0.25">
      <c r="G27" s="3"/>
      <c r="M27" s="43" t="s">
        <v>27</v>
      </c>
      <c r="N27" s="44">
        <v>0</v>
      </c>
    </row>
    <row r="28" spans="1:15" x14ac:dyDescent="0.25">
      <c r="G28" s="3"/>
    </row>
    <row r="29" spans="1:15" ht="21" x14ac:dyDescent="0.25">
      <c r="A29" s="45" t="s">
        <v>28</v>
      </c>
      <c r="G29" s="3"/>
    </row>
    <row r="30" spans="1:15" ht="15.75" thickBot="1" x14ac:dyDescent="0.3">
      <c r="A30" s="46" t="s">
        <v>29</v>
      </c>
      <c r="B30" s="230">
        <v>1161246.1168839997</v>
      </c>
      <c r="C30" s="230"/>
      <c r="G30" s="3"/>
    </row>
    <row r="31" spans="1:15" ht="15.75" thickBot="1" x14ac:dyDescent="0.3">
      <c r="A31" s="46" t="s">
        <v>30</v>
      </c>
      <c r="B31" s="231">
        <v>1161246.1168839997</v>
      </c>
      <c r="C31" s="231"/>
      <c r="G31" s="47"/>
    </row>
    <row r="32" spans="1:15" x14ac:dyDescent="0.25">
      <c r="A32" s="48" t="s">
        <v>31</v>
      </c>
      <c r="B32" s="232">
        <v>4.0873907187216185E-3</v>
      </c>
      <c r="C32" s="232"/>
      <c r="D32" s="233" t="s">
        <v>32</v>
      </c>
      <c r="E32" s="220"/>
      <c r="F32" s="220"/>
      <c r="G32" s="220"/>
      <c r="H32" s="220"/>
      <c r="I32" s="220"/>
    </row>
    <row r="33" spans="1:8" ht="15.75" thickBot="1" x14ac:dyDescent="0.3">
      <c r="D33" s="46"/>
      <c r="E33" s="46"/>
      <c r="F33" s="46"/>
      <c r="H33" s="46"/>
    </row>
    <row r="34" spans="1:8" ht="15.75" thickBot="1" x14ac:dyDescent="0.3">
      <c r="A34" s="49" t="s">
        <v>32</v>
      </c>
      <c r="C34" s="50"/>
    </row>
    <row r="36" spans="1:8" x14ac:dyDescent="0.25">
      <c r="A36" s="227"/>
      <c r="B36" s="227"/>
      <c r="C36" s="227"/>
      <c r="D36" s="227"/>
      <c r="E36" s="227"/>
      <c r="F36" s="227"/>
      <c r="G36" s="227"/>
      <c r="H36" s="227"/>
    </row>
    <row r="37" spans="1:8" x14ac:dyDescent="0.25">
      <c r="A37" s="227"/>
      <c r="B37" s="227"/>
      <c r="C37" s="227"/>
      <c r="D37" s="227"/>
      <c r="E37" s="227"/>
      <c r="F37" s="227"/>
      <c r="G37" s="227"/>
      <c r="H37" s="227"/>
    </row>
    <row r="38" spans="1:8" ht="17.25" x14ac:dyDescent="0.25">
      <c r="A38" s="227" t="s">
        <v>33</v>
      </c>
      <c r="B38" s="227"/>
      <c r="C38" s="227"/>
      <c r="D38" s="227"/>
      <c r="E38" s="227"/>
      <c r="F38" s="227"/>
      <c r="G38" s="227"/>
      <c r="H38" s="227"/>
    </row>
    <row r="39" spans="1:8" ht="17.25" x14ac:dyDescent="0.25">
      <c r="A39" s="227" t="s">
        <v>34</v>
      </c>
      <c r="B39" s="227"/>
      <c r="C39" s="227"/>
      <c r="D39" s="227"/>
      <c r="E39" s="227"/>
      <c r="F39" s="227"/>
      <c r="G39" s="227"/>
      <c r="H39" s="227"/>
    </row>
    <row r="40" spans="1:8" ht="17.25" x14ac:dyDescent="0.25">
      <c r="A40" s="227" t="s">
        <v>35</v>
      </c>
      <c r="B40" s="227"/>
      <c r="C40" s="227"/>
      <c r="D40" s="227"/>
      <c r="E40" s="227"/>
      <c r="F40" s="227"/>
      <c r="G40" s="227"/>
      <c r="H40" s="227"/>
    </row>
  </sheetData>
  <mergeCells count="21">
    <mergeCell ref="A38:H38"/>
    <mergeCell ref="A39:H39"/>
    <mergeCell ref="A40:H40"/>
    <mergeCell ref="P15:P16"/>
    <mergeCell ref="B30:C30"/>
    <mergeCell ref="B31:C31"/>
    <mergeCell ref="B32:C32"/>
    <mergeCell ref="D32:I32"/>
    <mergeCell ref="A36:H37"/>
    <mergeCell ref="J15:J16"/>
    <mergeCell ref="K15:K16"/>
    <mergeCell ref="L15:L16"/>
    <mergeCell ref="M15:M16"/>
    <mergeCell ref="N15:N16"/>
    <mergeCell ref="O15:O16"/>
    <mergeCell ref="I15:I16"/>
    <mergeCell ref="A13:H13"/>
    <mergeCell ref="E15:E16"/>
    <mergeCell ref="F15:F16"/>
    <mergeCell ref="G15:G16"/>
    <mergeCell ref="H15:H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U31"/>
  <sheetViews>
    <sheetView workbookViewId="0">
      <selection activeCell="J24" sqref="J24"/>
    </sheetView>
  </sheetViews>
  <sheetFormatPr defaultColWidth="9.140625" defaultRowHeight="15" x14ac:dyDescent="0.25"/>
  <cols>
    <col min="1" max="1" width="35.5703125" style="185" customWidth="1"/>
    <col min="2" max="2" width="9.140625" style="185"/>
    <col min="3" max="4" width="14.85546875" style="185" customWidth="1"/>
    <col min="5" max="5" width="11.85546875" style="185" customWidth="1"/>
    <col min="6" max="11" width="14.85546875" style="185" customWidth="1"/>
    <col min="12" max="21" width="14.85546875" style="1" customWidth="1"/>
    <col min="22" max="16384" width="9.140625" style="1"/>
  </cols>
  <sheetData>
    <row r="13" spans="1:21" ht="18" customHeight="1" x14ac:dyDescent="0.25">
      <c r="A13" s="195" t="s">
        <v>36</v>
      </c>
      <c r="B13" s="195"/>
      <c r="C13" s="195"/>
      <c r="D13" s="195"/>
      <c r="E13" s="195"/>
      <c r="F13" s="195"/>
      <c r="G13" s="195"/>
      <c r="H13" s="195"/>
      <c r="I13" s="195"/>
      <c r="J13" s="195"/>
      <c r="K13" s="195"/>
      <c r="L13" s="51"/>
      <c r="M13" s="51"/>
      <c r="N13" s="51"/>
      <c r="O13" s="51"/>
      <c r="P13" s="51"/>
      <c r="Q13" s="51"/>
      <c r="R13" s="51"/>
      <c r="S13" s="51"/>
      <c r="T13" s="51"/>
    </row>
    <row r="14" spans="1:21" ht="20.25" customHeight="1" x14ac:dyDescent="0.25">
      <c r="A14" s="195"/>
      <c r="B14" s="195"/>
      <c r="C14" s="195"/>
      <c r="D14" s="195"/>
      <c r="E14" s="195"/>
      <c r="F14" s="195"/>
      <c r="G14" s="195"/>
      <c r="H14" s="195"/>
      <c r="I14" s="195"/>
      <c r="J14" s="195"/>
      <c r="K14" s="195"/>
    </row>
    <row r="15" spans="1:21" ht="18" x14ac:dyDescent="0.25">
      <c r="A15" s="176" t="s">
        <v>37</v>
      </c>
    </row>
    <row r="16" spans="1:21" s="53" customFormat="1" ht="29.25" customHeight="1" x14ac:dyDescent="0.25">
      <c r="A16" s="184"/>
      <c r="B16" s="184"/>
      <c r="C16" s="193" t="s">
        <v>38</v>
      </c>
      <c r="D16" s="193" t="s">
        <v>39</v>
      </c>
      <c r="E16" s="193" t="s">
        <v>40</v>
      </c>
      <c r="F16" s="174" t="s">
        <v>139</v>
      </c>
      <c r="G16" s="174" t="s">
        <v>140</v>
      </c>
      <c r="H16" s="182"/>
      <c r="I16" s="182"/>
      <c r="J16" s="182"/>
      <c r="K16" s="182"/>
      <c r="L16" s="52"/>
      <c r="M16" s="52"/>
      <c r="N16" s="52"/>
      <c r="O16" s="52"/>
      <c r="P16" s="236" t="s">
        <v>41</v>
      </c>
      <c r="Q16" s="236" t="s">
        <v>42</v>
      </c>
      <c r="R16" s="236" t="s">
        <v>43</v>
      </c>
      <c r="S16" s="236" t="s">
        <v>44</v>
      </c>
      <c r="T16" s="236" t="s">
        <v>45</v>
      </c>
      <c r="U16" s="236">
        <v>1568</v>
      </c>
    </row>
    <row r="17" spans="1:21" s="53" customFormat="1" ht="20.25" customHeight="1" x14ac:dyDescent="0.25">
      <c r="A17" s="180" t="s">
        <v>12</v>
      </c>
      <c r="B17" s="183"/>
      <c r="C17" s="194"/>
      <c r="D17" s="194"/>
      <c r="E17" s="194"/>
      <c r="F17" s="175"/>
      <c r="G17" s="175"/>
      <c r="H17" s="181">
        <v>1550</v>
      </c>
      <c r="I17" s="181">
        <v>1551</v>
      </c>
      <c r="J17" s="181">
        <v>1580</v>
      </c>
      <c r="K17" s="181">
        <v>1584</v>
      </c>
      <c r="L17" s="54">
        <v>1586</v>
      </c>
      <c r="M17" s="54">
        <v>1588</v>
      </c>
      <c r="N17" s="54">
        <v>1589</v>
      </c>
      <c r="O17" s="54">
        <v>1590</v>
      </c>
      <c r="P17" s="237"/>
      <c r="Q17" s="237"/>
      <c r="R17" s="237"/>
      <c r="S17" s="237"/>
      <c r="T17" s="237"/>
      <c r="U17" s="237"/>
    </row>
    <row r="18" spans="1:21" ht="16.5" x14ac:dyDescent="0.3">
      <c r="B18" s="177"/>
      <c r="C18" s="178"/>
      <c r="D18" s="178"/>
      <c r="E18" s="179"/>
      <c r="F18" s="179"/>
      <c r="G18" s="179"/>
      <c r="H18" s="179"/>
      <c r="I18" s="179"/>
      <c r="J18" s="179"/>
      <c r="K18" s="178"/>
      <c r="L18" s="56"/>
      <c r="M18" s="56"/>
      <c r="N18" s="55"/>
      <c r="O18" s="55"/>
      <c r="P18" s="55"/>
      <c r="Q18" s="55"/>
      <c r="R18" s="55"/>
      <c r="S18" s="55"/>
      <c r="T18" s="55"/>
    </row>
    <row r="19" spans="1:21" x14ac:dyDescent="0.25">
      <c r="A19" s="185" t="s">
        <v>16</v>
      </c>
      <c r="C19" s="192">
        <f>'6. Billing Det. for Dev-Var'!C17/'6. Billing Det. for Dev-Var'!$C$25</f>
        <v>0.41518732341115111</v>
      </c>
      <c r="D19" s="192">
        <f>'6. Billing Det. for Dev-Var'!E17/'6. Billing Det. for Dev-Var'!$E$25</f>
        <v>8.7953060886647547E-2</v>
      </c>
      <c r="E19" s="192">
        <f>'6. Billing Det. for Dev-Var'!O17/'6. Billing Det. for Dev-Var'!$O$25</f>
        <v>0.8939018344075359</v>
      </c>
      <c r="F19" s="192">
        <f>'6. Billing Det. for Dev-Var'!C17/SUM('6. Billing Det. for Dev-Var'!$C$17:$C$21)</f>
        <v>0.41958789064527863</v>
      </c>
      <c r="G19" s="192">
        <f>'6. Billing Det. for Dev-Var'!E17/SUM('6. Billing Det. for Dev-Var'!$E$17:$E$21)</f>
        <v>8.9918161399571192E-2</v>
      </c>
      <c r="H19" s="190">
        <f>C19*'5. 2014 Continuity Schedule'!$BE$24</f>
        <v>189247.95695187376</v>
      </c>
      <c r="I19" s="190">
        <f>E19*'5. 2014 Continuity Schedule'!$BE$25</f>
        <v>7126.90648444819</v>
      </c>
      <c r="J19" s="190">
        <f>F19*'5. 2014 Continuity Schedule'!$BE$26</f>
        <v>-460998.50809299189</v>
      </c>
      <c r="K19" s="190">
        <f>C19*'5. 2014 Continuity Schedule'!$BE$27</f>
        <v>108658.46525350556</v>
      </c>
      <c r="L19" s="190">
        <f>C19*'5. 2014 Continuity Schedule'!$BE$28</f>
        <v>41330.908361896516</v>
      </c>
      <c r="M19" s="190">
        <f>F19*'5. 2014 Continuity Schedule'!$BE$29</f>
        <v>320664.10146974778</v>
      </c>
      <c r="N19" s="190">
        <f>G19*'5. 2014 Continuity Schedule'!$BE$30</f>
        <v>60304.557638152422</v>
      </c>
      <c r="O19" s="57">
        <v>0</v>
      </c>
      <c r="P19" s="57">
        <v>0</v>
      </c>
      <c r="Q19" s="57">
        <v>0</v>
      </c>
      <c r="R19" s="57">
        <v>0</v>
      </c>
      <c r="S19" s="57">
        <v>0</v>
      </c>
      <c r="T19" s="57">
        <v>0</v>
      </c>
      <c r="U19" s="57">
        <v>0</v>
      </c>
    </row>
    <row r="20" spans="1:21" x14ac:dyDescent="0.25">
      <c r="A20" s="185" t="s">
        <v>18</v>
      </c>
      <c r="C20" s="192">
        <f>'6. Billing Det. for Dev-Var'!C18/'6. Billing Det. for Dev-Var'!$C$25</f>
        <v>0.16604405832987407</v>
      </c>
      <c r="D20" s="192">
        <f>'6. Billing Det. for Dev-Var'!E18/'6. Billing Det. for Dev-Var'!$E$25</f>
        <v>3.9425649409873857E-2</v>
      </c>
      <c r="E20" s="192">
        <f>'6. Billing Det. for Dev-Var'!O18/'6. Billing Det. for Dev-Var'!$O$25</f>
        <v>0.10609816559246406</v>
      </c>
      <c r="F20" s="192">
        <f>'6. Billing Det. for Dev-Var'!C18/SUM('6. Billing Det. for Dev-Var'!$C$17:$C$21)</f>
        <v>0.16780395802166795</v>
      </c>
      <c r="G20" s="192">
        <f>'6. Billing Det. for Dev-Var'!E18/SUM('6. Billing Det. for Dev-Var'!$E$17:$E$21)</f>
        <v>4.0306521128227586E-2</v>
      </c>
      <c r="H20" s="190">
        <f>C20*'5. 2014 Continuity Schedule'!$BE$24</f>
        <v>75685.111348663224</v>
      </c>
      <c r="I20" s="190">
        <f>E20*'5. 2014 Continuity Schedule'!$BE$25</f>
        <v>845.90015955180968</v>
      </c>
      <c r="J20" s="190">
        <f>F20*'5. 2014 Continuity Schedule'!$BE$26</f>
        <v>-184365.12593612054</v>
      </c>
      <c r="K20" s="190">
        <f>C20*'5. 2014 Continuity Schedule'!$BE$27</f>
        <v>43455.306858492346</v>
      </c>
      <c r="L20" s="190">
        <f>C20*'5. 2014 Continuity Schedule'!$BE$28</f>
        <v>16529.290206852944</v>
      </c>
      <c r="M20" s="190">
        <f>F20*'5. 2014 Continuity Schedule'!$BE$29</f>
        <v>128241.79777765687</v>
      </c>
      <c r="N20" s="190">
        <f>G20*'5. 2014 Continuity Schedule'!$BE$30</f>
        <v>27031.99096531127</v>
      </c>
      <c r="O20" s="57">
        <v>0</v>
      </c>
      <c r="P20" s="57">
        <v>0</v>
      </c>
      <c r="Q20" s="57">
        <v>0</v>
      </c>
      <c r="R20" s="57">
        <v>0</v>
      </c>
      <c r="S20" s="57">
        <v>0</v>
      </c>
      <c r="T20" s="57">
        <v>0</v>
      </c>
      <c r="U20" s="57">
        <v>0</v>
      </c>
    </row>
    <row r="21" spans="1:21" x14ac:dyDescent="0.25">
      <c r="A21" s="185" t="s">
        <v>19</v>
      </c>
      <c r="C21" s="192">
        <f>'6. Billing Det. for Dev-Var'!C19/'6. Billing Det. for Dev-Var'!$C$25</f>
        <v>0.39923749090145544</v>
      </c>
      <c r="D21" s="192">
        <f>'6. Billing Det. for Dev-Var'!E19/'6. Billing Det. for Dev-Var'!$E$25</f>
        <v>0.83192273691879493</v>
      </c>
      <c r="F21" s="192">
        <f>'6. Billing Det. for Dev-Var'!C19/SUM('6. Billing Det. for Dev-Var'!$C$17:$C$21)</f>
        <v>0.40346900598400154</v>
      </c>
      <c r="G21" s="192">
        <f>'6. Billing Det. for Dev-Var'!E19/SUM('6. Billing Det. for Dev-Var'!$E$17:$E$21)</f>
        <v>0.85051005816209879</v>
      </c>
      <c r="H21" s="190">
        <f>C21*'5. 2014 Continuity Schedule'!$BE$24</f>
        <v>181977.80912706806</v>
      </c>
      <c r="I21" s="190">
        <v>0</v>
      </c>
      <c r="J21" s="190">
        <f>F21*'5. 2014 Continuity Schedule'!$BE$26</f>
        <v>-443288.79352152499</v>
      </c>
      <c r="K21" s="190">
        <f>C21*'5. 2014 Continuity Schedule'!$BE$27</f>
        <v>104484.24262234454</v>
      </c>
      <c r="L21" s="190">
        <f>C21*'5. 2014 Continuity Schedule'!$BE$28</f>
        <v>39743.14055523587</v>
      </c>
      <c r="M21" s="190">
        <f>F21*'5. 2014 Continuity Schedule'!$BE$29</f>
        <v>308345.47221032379</v>
      </c>
      <c r="N21" s="190">
        <f>G21*'5. 2014 Continuity Schedule'!$BE$30</f>
        <v>570403.4871926246</v>
      </c>
      <c r="O21" s="57">
        <v>0</v>
      </c>
      <c r="P21" s="57">
        <v>0</v>
      </c>
      <c r="Q21" s="57">
        <v>0</v>
      </c>
      <c r="R21" s="57">
        <v>0</v>
      </c>
      <c r="S21" s="57">
        <v>0</v>
      </c>
      <c r="T21" s="57">
        <v>0</v>
      </c>
      <c r="U21" s="57">
        <v>0</v>
      </c>
    </row>
    <row r="22" spans="1:21" x14ac:dyDescent="0.25">
      <c r="A22" s="185" t="s">
        <v>21</v>
      </c>
      <c r="C22" s="192">
        <f>'6. Billing Det. for Dev-Var'!C20/'6. Billing Det. for Dev-Var'!$C$25</f>
        <v>1.4202661094726394E-3</v>
      </c>
      <c r="D22" s="192">
        <f>'6. Billing Det. for Dev-Var'!E20/'6. Billing Det. for Dev-Var'!$E$25</f>
        <v>2.9595208192121857E-3</v>
      </c>
      <c r="F22" s="192">
        <f>'6. Billing Det. for Dev-Var'!C20/SUM('6. Billing Det. for Dev-Var'!$C$17:$C$21)</f>
        <v>1.4353194989974872E-3</v>
      </c>
      <c r="G22" s="192">
        <f>'6. Billing Det. for Dev-Var'!E20/SUM('6. Billing Det. for Dev-Var'!$E$17:$E$21)</f>
        <v>3.0256442243695955E-3</v>
      </c>
      <c r="H22" s="190">
        <f>C22*'5. 2014 Continuity Schedule'!$BE$24</f>
        <v>647.37636336626247</v>
      </c>
      <c r="I22" s="190">
        <v>0</v>
      </c>
      <c r="J22" s="190">
        <f>F22*'5. 2014 Continuity Schedule'!$BE$26</f>
        <v>-1576.9762722585563</v>
      </c>
      <c r="K22" s="190">
        <f>C22*'5. 2014 Continuity Schedule'!$BE$27</f>
        <v>371.69712803114811</v>
      </c>
      <c r="L22" s="190">
        <f>C22*'5. 2014 Continuity Schedule'!$BE$28</f>
        <v>141.384105703995</v>
      </c>
      <c r="M22" s="190">
        <f>F22*'5. 2014 Continuity Schedule'!$BE$29</f>
        <v>1096.9225941201903</v>
      </c>
      <c r="N22" s="190">
        <f>G22*'5. 2014 Continuity Schedule'!$BE$30</f>
        <v>2029.1800197096711</v>
      </c>
      <c r="O22" s="57">
        <v>0</v>
      </c>
      <c r="P22" s="57">
        <v>0</v>
      </c>
      <c r="Q22" s="57">
        <v>0</v>
      </c>
      <c r="R22" s="57">
        <v>0</v>
      </c>
      <c r="S22" s="57">
        <v>0</v>
      </c>
      <c r="T22" s="57">
        <v>0</v>
      </c>
      <c r="U22" s="57">
        <v>0</v>
      </c>
    </row>
    <row r="23" spans="1:21" x14ac:dyDescent="0.25">
      <c r="A23" s="185" t="s">
        <v>22</v>
      </c>
      <c r="C23" s="192">
        <f>'6. Billing Det. for Dev-Var'!C21/'6. Billing Det. for Dev-Var'!$C$25</f>
        <v>7.6230294201072241E-3</v>
      </c>
      <c r="D23" s="192">
        <f>'6. Billing Det. for Dev-Var'!E21/'6. Billing Det. for Dev-Var'!$E$25</f>
        <v>1.5884709297647959E-2</v>
      </c>
      <c r="F23" s="192">
        <f>'6. Billing Det. for Dev-Var'!C21/SUM('6. Billing Det. for Dev-Var'!$C$17:$C$21)</f>
        <v>7.7038258500543265E-3</v>
      </c>
      <c r="G23" s="192">
        <f>'6. Billing Det. for Dev-Var'!E21/SUM('6. Billing Det. for Dev-Var'!$E$17:$E$21)</f>
        <v>1.6239615085732816E-2</v>
      </c>
      <c r="H23" s="190">
        <f>C23*'5. 2014 Continuity Schedule'!$BE$24</f>
        <v>3474.6791681563477</v>
      </c>
      <c r="I23" s="190">
        <v>0</v>
      </c>
      <c r="J23" s="190">
        <f>F23*'5. 2014 Continuity Schedule'!$BE$26</f>
        <v>-8464.143753103881</v>
      </c>
      <c r="K23" s="190">
        <f>C23*'5. 2014 Continuity Schedule'!$BE$27</f>
        <v>1995.0191893284689</v>
      </c>
      <c r="L23" s="190">
        <f>C23*'5. 2014 Continuity Schedule'!$BE$28</f>
        <v>758.85440772595314</v>
      </c>
      <c r="M23" s="190">
        <f>F23*'5. 2014 Continuity Schedule'!$BE$29</f>
        <v>5887.5397721511526</v>
      </c>
      <c r="N23" s="190">
        <f>G23*'5. 2014 Continuity Schedule'!$BE$30</f>
        <v>10891.268112202019</v>
      </c>
      <c r="O23" s="57">
        <v>0</v>
      </c>
      <c r="P23" s="57">
        <v>0</v>
      </c>
      <c r="Q23" s="57">
        <v>0</v>
      </c>
      <c r="R23" s="57">
        <v>0</v>
      </c>
      <c r="S23" s="57">
        <v>0</v>
      </c>
      <c r="T23" s="57">
        <v>0</v>
      </c>
      <c r="U23" s="57">
        <v>0</v>
      </c>
    </row>
    <row r="24" spans="1:21" x14ac:dyDescent="0.25">
      <c r="A24" s="185" t="s">
        <v>23</v>
      </c>
      <c r="C24" s="192">
        <f>'6. Billing Det. for Dev-Var'!C22/'6. Billing Det. for Dev-Var'!$C$25</f>
        <v>1.0487831827939512E-2</v>
      </c>
      <c r="D24" s="192">
        <f>'6. Billing Det. for Dev-Var'!E22/'6. Billing Det. for Dev-Var'!$E$25</f>
        <v>2.1854322667823362E-2</v>
      </c>
      <c r="F24" s="192"/>
      <c r="G24" s="192"/>
      <c r="H24" s="190">
        <f>C24*'5. 2014 Continuity Schedule'!$BE$24</f>
        <v>4780.4945728723087</v>
      </c>
      <c r="I24" s="190">
        <v>0</v>
      </c>
      <c r="J24" s="190"/>
      <c r="K24" s="190">
        <f>C24*'5. 2014 Continuity Schedule'!$BE$27</f>
        <v>2744.7651842979367</v>
      </c>
      <c r="L24" s="190">
        <f>C24*'5. 2014 Continuity Schedule'!$BE$28</f>
        <v>1044.0386585846986</v>
      </c>
      <c r="M24" s="57"/>
      <c r="N24" s="57"/>
      <c r="O24" s="57">
        <v>0</v>
      </c>
      <c r="P24" s="57">
        <v>0</v>
      </c>
      <c r="Q24" s="57">
        <v>0</v>
      </c>
      <c r="R24" s="57">
        <v>0</v>
      </c>
      <c r="S24" s="57">
        <v>0</v>
      </c>
      <c r="T24" s="57">
        <v>0</v>
      </c>
      <c r="U24" s="57">
        <v>0</v>
      </c>
    </row>
    <row r="25" spans="1:21" x14ac:dyDescent="0.25">
      <c r="A25" s="185" t="s">
        <v>24</v>
      </c>
      <c r="C25" s="191">
        <v>0</v>
      </c>
      <c r="D25" s="191">
        <v>0</v>
      </c>
      <c r="E25" s="191">
        <v>0</v>
      </c>
      <c r="F25" s="192"/>
      <c r="G25" s="192"/>
      <c r="H25" s="190">
        <v>0</v>
      </c>
      <c r="I25" s="190">
        <v>0</v>
      </c>
      <c r="J25" s="190">
        <v>0</v>
      </c>
      <c r="K25" s="190">
        <v>0</v>
      </c>
      <c r="L25" s="57">
        <v>0</v>
      </c>
      <c r="M25" s="57">
        <v>0</v>
      </c>
      <c r="N25" s="57">
        <v>0</v>
      </c>
      <c r="O25" s="57">
        <v>0</v>
      </c>
      <c r="P25" s="57">
        <v>0</v>
      </c>
      <c r="Q25" s="57">
        <v>0</v>
      </c>
      <c r="R25" s="57">
        <v>0</v>
      </c>
      <c r="S25" s="57">
        <v>0</v>
      </c>
      <c r="T25" s="57">
        <v>0</v>
      </c>
      <c r="U25" s="57">
        <v>0</v>
      </c>
    </row>
    <row r="27" spans="1:21" x14ac:dyDescent="0.25">
      <c r="A27" s="186" t="s">
        <v>25</v>
      </c>
      <c r="C27" s="187">
        <f>SUM(C19:C26)</f>
        <v>1</v>
      </c>
      <c r="D27" s="187">
        <f t="shared" ref="D27:E27" si="0">SUM(D19:D26)</f>
        <v>0.99999999999999978</v>
      </c>
      <c r="E27" s="187">
        <f t="shared" si="0"/>
        <v>1</v>
      </c>
      <c r="F27" s="187">
        <f t="shared" ref="F27:G27" si="1">SUM(F19:F26)</f>
        <v>0.99999999999999989</v>
      </c>
      <c r="G27" s="187">
        <f t="shared" si="1"/>
        <v>1</v>
      </c>
      <c r="H27" s="188">
        <f>SUM(H19:H26)</f>
        <v>455813.42753199989</v>
      </c>
      <c r="I27" s="188">
        <f t="shared" ref="I27:T27" si="2">SUM(I19:I26)</f>
        <v>7972.8066439999993</v>
      </c>
      <c r="J27" s="188">
        <f t="shared" si="2"/>
        <v>-1098693.5475759997</v>
      </c>
      <c r="K27" s="188">
        <f t="shared" si="2"/>
        <v>261709.49623600001</v>
      </c>
      <c r="L27" s="109">
        <f t="shared" si="2"/>
        <v>99547.616295999978</v>
      </c>
      <c r="M27" s="109">
        <f t="shared" si="2"/>
        <v>764235.83382399974</v>
      </c>
      <c r="N27" s="109">
        <f t="shared" si="2"/>
        <v>670660.48392799997</v>
      </c>
      <c r="O27" s="109">
        <f t="shared" si="2"/>
        <v>0</v>
      </c>
      <c r="P27" s="109">
        <f t="shared" si="2"/>
        <v>0</v>
      </c>
      <c r="Q27" s="109">
        <f t="shared" si="2"/>
        <v>0</v>
      </c>
      <c r="R27" s="109">
        <f t="shared" si="2"/>
        <v>0</v>
      </c>
      <c r="S27" s="109">
        <f t="shared" si="2"/>
        <v>0</v>
      </c>
      <c r="T27" s="109">
        <f t="shared" si="2"/>
        <v>0</v>
      </c>
      <c r="U27" s="59">
        <v>0</v>
      </c>
    </row>
    <row r="30" spans="1:21" x14ac:dyDescent="0.25">
      <c r="A30" s="189" t="s">
        <v>46</v>
      </c>
    </row>
    <row r="31" spans="1:21" x14ac:dyDescent="0.25">
      <c r="A31" s="189" t="s">
        <v>47</v>
      </c>
    </row>
  </sheetData>
  <mergeCells count="6">
    <mergeCell ref="R16:R17"/>
    <mergeCell ref="S16:S17"/>
    <mergeCell ref="T16:T17"/>
    <mergeCell ref="U16:U17"/>
    <mergeCell ref="P16:P17"/>
    <mergeCell ref="Q16:Q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N27"/>
  <sheetViews>
    <sheetView tabSelected="1" topLeftCell="A20" zoomScaleNormal="100" workbookViewId="0">
      <selection activeCell="E6" sqref="E6"/>
    </sheetView>
  </sheetViews>
  <sheetFormatPr defaultColWidth="9.140625" defaultRowHeight="15" x14ac:dyDescent="0.25"/>
  <cols>
    <col min="1" max="1" width="44.7109375" style="1" customWidth="1"/>
    <col min="2" max="2" width="9.140625" style="1"/>
    <col min="3" max="3" width="14.140625" style="1" customWidth="1"/>
    <col min="4" max="4" width="14.42578125" style="1" customWidth="1"/>
    <col min="5" max="5" width="22.5703125" style="1" customWidth="1"/>
    <col min="6" max="6" width="16.7109375" style="1" customWidth="1"/>
    <col min="7" max="7" width="18.140625" style="1" customWidth="1"/>
    <col min="8" max="8" width="14.42578125" style="1" customWidth="1"/>
    <col min="9" max="9" width="14" style="1" customWidth="1"/>
    <col min="10" max="10" width="12.42578125" style="1" customWidth="1"/>
    <col min="11" max="11" width="13.5703125" style="1" customWidth="1"/>
    <col min="12" max="12" width="20.42578125" style="1" customWidth="1"/>
    <col min="13" max="13" width="11.42578125" style="1" customWidth="1"/>
    <col min="14" max="16384" width="9.140625" style="1"/>
  </cols>
  <sheetData>
    <row r="12" spans="1:11" ht="15" customHeight="1" x14ac:dyDescent="0.25">
      <c r="A12" s="242" t="s">
        <v>48</v>
      </c>
      <c r="B12" s="242"/>
      <c r="C12" s="242"/>
      <c r="D12" s="242"/>
      <c r="E12" s="242"/>
      <c r="F12" s="242"/>
      <c r="G12" s="242"/>
      <c r="H12" s="51"/>
      <c r="I12" s="51"/>
      <c r="J12" s="51"/>
      <c r="K12" s="51"/>
    </row>
    <row r="13" spans="1:11" ht="30.75" customHeight="1" x14ac:dyDescent="0.25">
      <c r="A13" s="242"/>
      <c r="B13" s="242"/>
      <c r="C13" s="242"/>
      <c r="D13" s="242"/>
      <c r="E13" s="242"/>
      <c r="F13" s="242"/>
      <c r="G13" s="242"/>
      <c r="H13" s="51"/>
      <c r="I13" s="51"/>
      <c r="J13" s="51"/>
      <c r="K13" s="51"/>
    </row>
    <row r="15" spans="1:11" ht="15" customHeight="1" x14ac:dyDescent="0.25">
      <c r="A15" s="60" t="s">
        <v>49</v>
      </c>
      <c r="B15" s="61"/>
      <c r="C15" s="62">
        <v>1</v>
      </c>
    </row>
    <row r="16" spans="1:11" x14ac:dyDescent="0.25">
      <c r="A16" s="61"/>
      <c r="B16" s="61"/>
    </row>
    <row r="17" spans="1:14" x14ac:dyDescent="0.25">
      <c r="A17" s="63"/>
      <c r="B17" s="64"/>
      <c r="C17" s="64"/>
      <c r="D17" s="64"/>
      <c r="E17" s="238" t="s">
        <v>50</v>
      </c>
      <c r="F17" s="243" t="s">
        <v>51</v>
      </c>
      <c r="G17" s="238" t="s">
        <v>52</v>
      </c>
      <c r="H17" s="238" t="s">
        <v>53</v>
      </c>
      <c r="I17" s="243" t="s">
        <v>54</v>
      </c>
      <c r="J17" s="238" t="s">
        <v>55</v>
      </c>
      <c r="K17" s="239" t="s">
        <v>56</v>
      </c>
      <c r="L17" s="240"/>
    </row>
    <row r="18" spans="1:14" ht="25.5" customHeight="1" x14ac:dyDescent="0.25">
      <c r="A18" s="65" t="s">
        <v>12</v>
      </c>
      <c r="B18" s="66" t="s">
        <v>13</v>
      </c>
      <c r="C18" s="67" t="s">
        <v>57</v>
      </c>
      <c r="D18" s="68" t="s">
        <v>58</v>
      </c>
      <c r="E18" s="238"/>
      <c r="F18" s="243"/>
      <c r="G18" s="238"/>
      <c r="H18" s="238"/>
      <c r="I18" s="243"/>
      <c r="J18" s="238"/>
      <c r="K18" s="239"/>
      <c r="L18" s="241"/>
      <c r="N18" s="5"/>
    </row>
    <row r="19" spans="1:14" ht="15" hidden="1" customHeight="1" x14ac:dyDescent="0.25">
      <c r="B19" s="69"/>
      <c r="C19" s="57"/>
      <c r="D19" s="57"/>
      <c r="F19" s="70"/>
      <c r="I19" s="70"/>
    </row>
    <row r="20" spans="1:14" x14ac:dyDescent="0.25">
      <c r="A20" s="71" t="s">
        <v>16</v>
      </c>
      <c r="B20" s="72" t="s">
        <v>17</v>
      </c>
      <c r="C20" s="73">
        <f>'6. Billing Det. for Dev-Var'!C17</f>
        <v>117956589</v>
      </c>
      <c r="D20" s="73">
        <f>'6. Billing Det. for Dev-Var'!D17</f>
        <v>0</v>
      </c>
      <c r="E20" s="73">
        <f>SUM('7. Allocation Def-Var Balances'!H19:M19)</f>
        <v>206029.83042847994</v>
      </c>
      <c r="F20" s="74">
        <f>E20/C20</f>
        <v>1.7466580898543949E-3</v>
      </c>
      <c r="G20" s="73">
        <f>'7. Allocation Def-Var Balances'!N19</f>
        <v>60304.557638152422</v>
      </c>
      <c r="H20" s="73">
        <f>'6. Billing Det. for Dev-Var'!E17</f>
        <v>11991607.441860465</v>
      </c>
      <c r="I20" s="74">
        <f>G20/H20</f>
        <v>5.0288969123222348E-3</v>
      </c>
      <c r="J20" s="73"/>
      <c r="K20" s="71"/>
    </row>
    <row r="21" spans="1:14" x14ac:dyDescent="0.25">
      <c r="A21" s="75" t="s">
        <v>18</v>
      </c>
      <c r="B21" s="76" t="s">
        <v>17</v>
      </c>
      <c r="C21" s="77">
        <f>'6. Billing Det. for Dev-Var'!C18</f>
        <v>47173865</v>
      </c>
      <c r="D21" s="77">
        <f>'6. Billing Det. for Dev-Var'!D18</f>
        <v>0</v>
      </c>
      <c r="E21" s="77">
        <f>SUM('7. Allocation Def-Var Balances'!H20:M20)</f>
        <v>80392.28041509664</v>
      </c>
      <c r="F21" s="78">
        <f>E21/C21</f>
        <v>1.7041698918478833E-3</v>
      </c>
      <c r="G21" s="77">
        <f>'7. Allocation Def-Var Balances'!N20</f>
        <v>27031.99096531127</v>
      </c>
      <c r="H21" s="77">
        <f>'6. Billing Det. for Dev-Var'!E18</f>
        <v>5375332.0930232564</v>
      </c>
      <c r="I21" s="78">
        <f t="shared" ref="I21:I24" si="0">G21/H21</f>
        <v>5.0288969123222348E-3</v>
      </c>
      <c r="J21" s="77"/>
      <c r="K21" s="75"/>
    </row>
    <row r="22" spans="1:14" x14ac:dyDescent="0.25">
      <c r="A22" s="75" t="s">
        <v>19</v>
      </c>
      <c r="B22" s="76" t="s">
        <v>20</v>
      </c>
      <c r="C22" s="77">
        <f>'6. Billing Det. for Dev-Var'!C19</f>
        <v>113425169.73</v>
      </c>
      <c r="D22" s="77">
        <f>'6. Billing Det. for Dev-Var'!D19</f>
        <v>336820.88</v>
      </c>
      <c r="E22" s="77">
        <f>SUM('7. Allocation Def-Var Balances'!H21:M21)</f>
        <v>191261.87099344729</v>
      </c>
      <c r="F22" s="78">
        <f>E22/D22</f>
        <v>0.56784446081088347</v>
      </c>
      <c r="G22" s="77">
        <f>'7. Allocation Def-Var Balances'!N21</f>
        <v>570403.4871926246</v>
      </c>
      <c r="H22" s="77">
        <f>D22</f>
        <v>336820.88</v>
      </c>
      <c r="I22" s="78">
        <f t="shared" si="0"/>
        <v>1.6934920637717727</v>
      </c>
      <c r="J22" s="77"/>
      <c r="K22" s="75"/>
    </row>
    <row r="23" spans="1:14" x14ac:dyDescent="0.25">
      <c r="A23" s="75" t="s">
        <v>21</v>
      </c>
      <c r="B23" s="76" t="s">
        <v>17</v>
      </c>
      <c r="C23" s="77">
        <f>'6. Billing Det. for Dev-Var'!C20</f>
        <v>403504</v>
      </c>
      <c r="D23" s="77">
        <f>'6. Billing Det. for Dev-Var'!D20</f>
        <v>0</v>
      </c>
      <c r="E23" s="77">
        <f>SUM('7. Allocation Def-Var Balances'!H22:M22)</f>
        <v>680.4039189630397</v>
      </c>
      <c r="F23" s="78">
        <f>E23/C23</f>
        <v>1.6862383494662748E-3</v>
      </c>
      <c r="G23" s="77">
        <f>'7. Allocation Def-Var Balances'!N22</f>
        <v>2029.1800197096711</v>
      </c>
      <c r="H23" s="77">
        <f>'6. Billing Det. for Dev-Var'!E20</f>
        <v>403504</v>
      </c>
      <c r="I23" s="78">
        <f t="shared" si="0"/>
        <v>5.0288969123222348E-3</v>
      </c>
      <c r="J23" s="77"/>
      <c r="K23" s="75"/>
    </row>
    <row r="24" spans="1:14" x14ac:dyDescent="0.25">
      <c r="A24" s="75" t="s">
        <v>22</v>
      </c>
      <c r="B24" s="76" t="s">
        <v>20</v>
      </c>
      <c r="C24" s="77">
        <f>'6. Billing Det. for Dev-Var'!C21</f>
        <v>2165737</v>
      </c>
      <c r="D24" s="77">
        <f>'6. Billing Det. for Dev-Var'!D21</f>
        <v>6285</v>
      </c>
      <c r="E24" s="77">
        <f>SUM('7. Allocation Def-Var Balances'!H23:M23)</f>
        <v>3651.948784258042</v>
      </c>
      <c r="F24" s="78">
        <f>E24/D24</f>
        <v>0.58105788134575054</v>
      </c>
      <c r="G24" s="77">
        <f>'7. Allocation Def-Var Balances'!N23</f>
        <v>10891.268112202019</v>
      </c>
      <c r="H24" s="77">
        <f>D24</f>
        <v>6285</v>
      </c>
      <c r="I24" s="78">
        <f t="shared" si="0"/>
        <v>1.7328986654259377</v>
      </c>
      <c r="J24" s="77"/>
      <c r="K24" s="75"/>
    </row>
    <row r="25" spans="1:14" x14ac:dyDescent="0.25">
      <c r="A25" s="75" t="s">
        <v>23</v>
      </c>
      <c r="B25" s="76" t="s">
        <v>20</v>
      </c>
      <c r="C25" s="77">
        <f>'6. Billing Det. for Dev-Var'!C22</f>
        <v>2979640.27</v>
      </c>
      <c r="D25" s="77">
        <f>'6. Billing Det. for Dev-Var'!D22</f>
        <v>5588.1200000000008</v>
      </c>
      <c r="E25" s="77">
        <f>SUM('7. Allocation Def-Var Balances'!H24:M24)</f>
        <v>8569.2984157549436</v>
      </c>
      <c r="F25" s="78">
        <f>E25/D25</f>
        <v>1.5334850389316876</v>
      </c>
      <c r="G25" s="77">
        <f>'7. Allocation Def-Var Balances'!N24</f>
        <v>0</v>
      </c>
      <c r="H25" s="77">
        <f>D25</f>
        <v>5588.1200000000008</v>
      </c>
      <c r="I25" s="78">
        <f t="shared" ref="I25" si="1">G25/H25</f>
        <v>0</v>
      </c>
      <c r="J25" s="77"/>
      <c r="K25" s="75"/>
    </row>
    <row r="26" spans="1:14" x14ac:dyDescent="0.25">
      <c r="A26" s="79" t="s">
        <v>24</v>
      </c>
      <c r="B26" s="80"/>
      <c r="C26" s="81"/>
      <c r="D26" s="81"/>
      <c r="E26" s="79"/>
      <c r="F26" s="82"/>
      <c r="G26" s="79"/>
      <c r="H26" s="79"/>
      <c r="I26" s="82"/>
      <c r="J26" s="79"/>
      <c r="K26" s="79"/>
    </row>
    <row r="27" spans="1:14" x14ac:dyDescent="0.25">
      <c r="A27" s="58" t="s">
        <v>25</v>
      </c>
      <c r="C27" s="83">
        <f>SUM(C20:C26)</f>
        <v>284104505</v>
      </c>
      <c r="D27" s="83">
        <f t="shared" ref="D27:E27" si="2">SUM(D20:D26)</f>
        <v>348694</v>
      </c>
      <c r="E27" s="83">
        <f t="shared" si="2"/>
        <v>490585.63295599987</v>
      </c>
      <c r="F27" s="84"/>
      <c r="G27" s="83">
        <f t="shared" ref="G27:H27" si="3">SUM(G20:G26)</f>
        <v>670660.48392799997</v>
      </c>
      <c r="H27" s="83">
        <f t="shared" si="3"/>
        <v>18119137.534883723</v>
      </c>
      <c r="I27" s="84"/>
      <c r="J27" s="83">
        <v>0</v>
      </c>
      <c r="K27" s="84"/>
    </row>
  </sheetData>
  <mergeCells count="9">
    <mergeCell ref="J17:J18"/>
    <mergeCell ref="K17:K18"/>
    <mergeCell ref="L17:L18"/>
    <mergeCell ref="A12:G13"/>
    <mergeCell ref="E17:E18"/>
    <mergeCell ref="F17:F18"/>
    <mergeCell ref="G17:G18"/>
    <mergeCell ref="H17:H18"/>
    <mergeCell ref="I17:I18"/>
  </mergeCells>
  <pageMargins left="0.7" right="0.7" top="0.75" bottom="0.75" header="0.3" footer="0.3"/>
  <pageSetup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5. 2014 Continuity Schedule</vt:lpstr>
      <vt:lpstr>6. Billing Det. for Dev-Var</vt:lpstr>
      <vt:lpstr>7. Allocation Def-Var Balances</vt:lpstr>
      <vt:lpstr>8. Calculation of Def-Var RR</vt:lpstr>
    </vt:vector>
  </TitlesOfParts>
  <Company>Collingwood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gmcallister</dc:creator>
  <cp:lastModifiedBy>Stephen Vetsis</cp:lastModifiedBy>
  <cp:lastPrinted>2014-12-19T14:09:40Z</cp:lastPrinted>
  <dcterms:created xsi:type="dcterms:W3CDTF">2014-12-18T15:24:48Z</dcterms:created>
  <dcterms:modified xsi:type="dcterms:W3CDTF">2015-02-18T19:17:40Z</dcterms:modified>
</cp:coreProperties>
</file>